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O:\PRIV\Feces_Pathogen_Roof_Method\Data\D2 Working\Data Analysis\R Projects\Raw Data\"/>
    </mc:Choice>
  </mc:AlternateContent>
  <xr:revisionPtr revIDLastSave="0" documentId="13_ncr:1_{37022D8D-B187-4886-975E-29CB3270C25F}" xr6:coauthVersionLast="47" xr6:coauthVersionMax="47" xr10:uidLastSave="{00000000-0000-0000-0000-000000000000}"/>
  <bookViews>
    <workbookView xWindow="-96" yWindow="-96" windowWidth="23232" windowHeight="13872" activeTab="4" xr2:uid="{E72927DE-B8E5-4105-9A4B-F8EE3AAE9577}"/>
  </bookViews>
  <sheets>
    <sheet name="Cover" sheetId="1" r:id="rId1"/>
    <sheet name="FIB Coliform" sheetId="3" r:id="rId2"/>
    <sheet name="FIB Enterococci " sheetId="6" r:id="rId3"/>
    <sheet name="FIB Escherichia coli" sheetId="4" r:id="rId4"/>
    <sheet name="Salmonella" sheetId="7" r:id="rId5"/>
    <sheet name="Cryptosporidium" sheetId="9" r:id="rId6"/>
    <sheet name="Giardia" sheetId="10" r:id="rId7"/>
    <sheet name="Campylobacter" sheetId="12" r:id="rId8"/>
    <sheet name="calculations" sheetId="11" r:id="rId9"/>
    <sheet name="test"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9" i="9" l="1"/>
  <c r="C3" i="6"/>
  <c r="C4" i="6"/>
  <c r="C5" i="6"/>
  <c r="C6" i="6"/>
  <c r="C7" i="6"/>
  <c r="C8" i="6"/>
  <c r="C9" i="6"/>
  <c r="C10" i="6"/>
  <c r="C11" i="6"/>
  <c r="C12" i="6"/>
  <c r="C13" i="6"/>
  <c r="C14" i="6"/>
  <c r="C15" i="6"/>
  <c r="C16" i="6"/>
  <c r="C17" i="6"/>
  <c r="C18" i="6"/>
  <c r="C19" i="6"/>
  <c r="C20" i="6"/>
  <c r="C21" i="6"/>
  <c r="C22" i="6"/>
  <c r="C23" i="6"/>
  <c r="C24" i="6"/>
  <c r="C25" i="6"/>
  <c r="C26" i="6"/>
  <c r="C27" i="6"/>
  <c r="C28" i="6"/>
  <c r="C29" i="6"/>
  <c r="C97" i="6"/>
  <c r="C2" i="6"/>
  <c r="C96"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10" i="4"/>
  <c r="C366" i="4"/>
  <c r="C158" i="4"/>
  <c r="C291" i="4"/>
  <c r="C292" i="4"/>
  <c r="C187" i="4"/>
  <c r="C293" i="4"/>
  <c r="C294" i="4"/>
  <c r="C469" i="4"/>
  <c r="C188" i="4"/>
  <c r="C295" i="4"/>
  <c r="C453" i="4"/>
  <c r="C296" i="4"/>
  <c r="C189" i="4"/>
  <c r="C190" i="4"/>
  <c r="C23" i="4"/>
  <c r="C24" i="4"/>
  <c r="C25" i="4"/>
  <c r="C26" i="4"/>
  <c r="C11" i="4"/>
  <c r="C12" i="4"/>
  <c r="C13" i="4"/>
  <c r="C108" i="4"/>
  <c r="C272" i="4"/>
  <c r="C273" i="4"/>
  <c r="C290" i="4"/>
  <c r="C297" i="4"/>
  <c r="C110" i="4"/>
  <c r="C191" i="4"/>
  <c r="C298" i="4"/>
  <c r="C192" i="4"/>
  <c r="C352" i="4"/>
  <c r="C193" i="4"/>
  <c r="C299" i="4"/>
  <c r="C59" i="4"/>
  <c r="C111" i="4"/>
  <c r="C194" i="4"/>
  <c r="C274" i="4"/>
  <c r="C367" i="4"/>
  <c r="C368" i="4"/>
  <c r="C369" i="4"/>
  <c r="C195" i="4"/>
  <c r="C196" i="4"/>
  <c r="C443" i="4"/>
  <c r="C444" i="4"/>
  <c r="C197" i="4"/>
  <c r="C198" i="4"/>
  <c r="C199" i="4"/>
  <c r="C200" i="4"/>
  <c r="C159" i="4"/>
  <c r="C201" i="4"/>
  <c r="C300" i="4"/>
  <c r="C343" i="4"/>
  <c r="C378" i="4"/>
  <c r="C379" i="4"/>
  <c r="C380" i="4"/>
  <c r="C381" i="4"/>
  <c r="C437" i="4"/>
  <c r="C459" i="4"/>
  <c r="C301" i="4"/>
  <c r="C112" i="4"/>
  <c r="C302" i="4"/>
  <c r="C113" i="4"/>
  <c r="C60" i="4"/>
  <c r="C114" i="4"/>
  <c r="C303" i="4"/>
  <c r="C115" i="4"/>
  <c r="C275" i="4"/>
  <c r="C116" i="4"/>
  <c r="C202" i="4"/>
  <c r="C445" i="4"/>
  <c r="C203" i="4"/>
  <c r="C446" i="4"/>
  <c r="C204" i="4"/>
  <c r="C304" i="4"/>
  <c r="C117" i="4"/>
  <c r="C61" i="4"/>
  <c r="C276" i="4"/>
  <c r="C104" i="4"/>
  <c r="C118" i="4"/>
  <c r="C164" i="4"/>
  <c r="C277" i="4"/>
  <c r="C347" i="4"/>
  <c r="C353" i="4"/>
  <c r="C354" i="4"/>
  <c r="C355" i="4"/>
  <c r="C356" i="4"/>
  <c r="C357" i="4"/>
  <c r="C358" i="4"/>
  <c r="C363" i="4"/>
  <c r="C365" i="4"/>
  <c r="C376" i="4"/>
  <c r="C205" i="4"/>
  <c r="C119" i="4"/>
  <c r="C305" i="4"/>
  <c r="C206" i="4"/>
  <c r="C306" i="4"/>
  <c r="C62" i="4"/>
  <c r="C120" i="4"/>
  <c r="C207" i="4"/>
  <c r="C208" i="4"/>
  <c r="C307" i="4"/>
  <c r="C121" i="4"/>
  <c r="C209" i="4"/>
  <c r="C308" i="4"/>
  <c r="C344" i="4"/>
  <c r="C447" i="4"/>
  <c r="C210" i="4"/>
  <c r="C448" i="4"/>
  <c r="C211" i="4"/>
  <c r="C351" i="4"/>
  <c r="C359" i="4"/>
  <c r="C361" i="4"/>
  <c r="C362" i="4"/>
  <c r="C454" i="4"/>
  <c r="C63" i="4"/>
  <c r="C122" i="4"/>
  <c r="C212" i="4"/>
  <c r="C64" i="4"/>
  <c r="C213" i="4"/>
  <c r="C214" i="4"/>
  <c r="C215" i="4"/>
  <c r="C216" i="4"/>
  <c r="C123" i="4"/>
  <c r="C309" i="4"/>
  <c r="C310" i="4"/>
  <c r="C65" i="4"/>
  <c r="C124" i="4"/>
  <c r="C217" i="4"/>
  <c r="C311" i="4"/>
  <c r="C449" i="4"/>
  <c r="C218" i="4"/>
  <c r="C219" i="4"/>
  <c r="C220" i="4"/>
  <c r="C221" i="4"/>
  <c r="C222" i="4"/>
  <c r="C223" i="4"/>
  <c r="C125" i="4"/>
  <c r="C224" i="4"/>
  <c r="C3" i="4"/>
  <c r="C4" i="4"/>
  <c r="C5" i="4"/>
  <c r="C6" i="4"/>
  <c r="C7" i="4"/>
  <c r="C8" i="4"/>
  <c r="C9" i="4"/>
  <c r="C66" i="4"/>
  <c r="C285" i="4"/>
  <c r="C286" i="4"/>
  <c r="C287" i="4"/>
  <c r="C288" i="4"/>
  <c r="C866" i="12"/>
  <c r="C865" i="12"/>
  <c r="C756" i="12"/>
  <c r="C818" i="12"/>
  <c r="C817" i="12"/>
  <c r="C830" i="12"/>
  <c r="C801" i="12"/>
  <c r="C755" i="12"/>
  <c r="C829" i="12"/>
  <c r="C816" i="12"/>
  <c r="C798" i="12"/>
  <c r="C247" i="12"/>
  <c r="C212" i="12"/>
  <c r="C70" i="12"/>
  <c r="C42" i="12"/>
  <c r="C246" i="12"/>
  <c r="C211" i="12"/>
  <c r="C72" i="12"/>
  <c r="C69" i="12"/>
  <c r="C41" i="12"/>
  <c r="C210" i="12"/>
  <c r="C40" i="12"/>
  <c r="C245" i="12"/>
  <c r="C68" i="12"/>
  <c r="C15" i="12"/>
  <c r="C9" i="12"/>
  <c r="C209" i="12"/>
  <c r="C208" i="12"/>
  <c r="C207" i="12"/>
  <c r="C206" i="12"/>
  <c r="C205" i="12"/>
  <c r="C204" i="12"/>
  <c r="C59" i="12"/>
  <c r="C58" i="12"/>
  <c r="C57" i="12"/>
  <c r="C56" i="12"/>
  <c r="C55" i="12"/>
  <c r="C54" i="12"/>
  <c r="C53" i="12"/>
  <c r="C52" i="12"/>
  <c r="C51" i="12"/>
  <c r="C50" i="12"/>
  <c r="C49" i="12"/>
  <c r="C48" i="12"/>
  <c r="C47" i="12"/>
  <c r="C17" i="12"/>
  <c r="C740" i="12"/>
  <c r="C739" i="12"/>
  <c r="C738" i="12"/>
  <c r="C737" i="12"/>
  <c r="C736" i="12"/>
  <c r="C735" i="12"/>
  <c r="C734" i="12"/>
  <c r="C733" i="12"/>
  <c r="C732" i="12"/>
  <c r="C75" i="12"/>
  <c r="C720" i="12"/>
  <c r="C46" i="12"/>
  <c r="C45" i="12"/>
  <c r="C44" i="12"/>
  <c r="C43" i="12"/>
  <c r="C16" i="12"/>
  <c r="C203" i="12"/>
  <c r="C202" i="12"/>
  <c r="C721" i="12"/>
  <c r="C201" i="12"/>
  <c r="C99" i="12"/>
  <c r="C719" i="12"/>
  <c r="C789" i="12"/>
  <c r="C863" i="12"/>
  <c r="C675" i="12"/>
  <c r="C674" i="12"/>
  <c r="C673" i="12"/>
  <c r="C672" i="12"/>
  <c r="C71" i="12"/>
  <c r="C671" i="12"/>
  <c r="C670" i="12"/>
  <c r="C669" i="12"/>
  <c r="C668" i="12"/>
  <c r="C667" i="12"/>
  <c r="C666" i="12"/>
  <c r="C665" i="12"/>
  <c r="C664" i="12"/>
  <c r="C663" i="12"/>
  <c r="C662" i="12"/>
  <c r="C661" i="12"/>
  <c r="C660" i="12"/>
  <c r="C788" i="12"/>
  <c r="C659" i="12"/>
  <c r="C658" i="12"/>
  <c r="C657" i="12"/>
  <c r="C656" i="12"/>
  <c r="C238" i="12"/>
  <c r="C237" i="12"/>
  <c r="C236" i="12"/>
  <c r="C97" i="12"/>
  <c r="C655" i="12"/>
  <c r="C654" i="12"/>
  <c r="C653" i="12"/>
  <c r="C652" i="12"/>
  <c r="C783" i="12"/>
  <c r="C651" i="12"/>
  <c r="C650" i="12"/>
  <c r="C649" i="12"/>
  <c r="C648" i="12"/>
  <c r="C647" i="12"/>
  <c r="C646" i="12"/>
  <c r="C645" i="12"/>
  <c r="C644" i="12"/>
  <c r="C200" i="12"/>
  <c r="C199" i="12"/>
  <c r="C198" i="12"/>
  <c r="C197" i="12"/>
  <c r="C196" i="12"/>
  <c r="C195" i="12"/>
  <c r="C194" i="12"/>
  <c r="C193" i="12"/>
  <c r="C192" i="12"/>
  <c r="C191" i="12"/>
  <c r="C190" i="12"/>
  <c r="C189" i="12"/>
  <c r="C643" i="12"/>
  <c r="C642" i="12"/>
  <c r="C641" i="12"/>
  <c r="C640" i="12"/>
  <c r="C188" i="12"/>
  <c r="C187" i="12"/>
  <c r="C186" i="12"/>
  <c r="C812" i="12"/>
  <c r="C811" i="12"/>
  <c r="C797" i="12"/>
  <c r="C810" i="12"/>
  <c r="C862" i="12"/>
  <c r="C39" i="12"/>
  <c r="C38" i="12"/>
  <c r="C37" i="12"/>
  <c r="C639" i="12"/>
  <c r="C638" i="12"/>
  <c r="C637" i="12"/>
  <c r="C636" i="12"/>
  <c r="C185" i="12"/>
  <c r="C184" i="12"/>
  <c r="C183" i="12"/>
  <c r="C240" i="12"/>
  <c r="C635" i="12"/>
  <c r="C634" i="12"/>
  <c r="C633" i="12"/>
  <c r="C632" i="12"/>
  <c r="C631" i="12"/>
  <c r="C630" i="12"/>
  <c r="C629" i="12"/>
  <c r="C628" i="12"/>
  <c r="C5" i="12"/>
  <c r="C627" i="12"/>
  <c r="C626" i="12"/>
  <c r="C625" i="12"/>
  <c r="C624" i="12"/>
  <c r="C861" i="12"/>
  <c r="C623" i="12"/>
  <c r="C622" i="12"/>
  <c r="C621" i="12"/>
  <c r="C620" i="12"/>
  <c r="C74" i="12"/>
  <c r="C235" i="12"/>
  <c r="C96" i="12"/>
  <c r="C182" i="12"/>
  <c r="C181" i="12"/>
  <c r="C180" i="12"/>
  <c r="C860" i="12"/>
  <c r="C619" i="12"/>
  <c r="C618" i="12"/>
  <c r="C617" i="12"/>
  <c r="C616" i="12"/>
  <c r="C179" i="12"/>
  <c r="C178" i="12"/>
  <c r="C177" i="12"/>
  <c r="C615" i="12"/>
  <c r="C614" i="12"/>
  <c r="C613" i="12"/>
  <c r="C612" i="12"/>
  <c r="C95" i="12"/>
  <c r="C234" i="12"/>
  <c r="C859" i="12"/>
  <c r="C176" i="12"/>
  <c r="C175" i="12"/>
  <c r="C174" i="12"/>
  <c r="C611" i="12"/>
  <c r="C610" i="12"/>
  <c r="C609" i="12"/>
  <c r="C608" i="12"/>
  <c r="C782" i="12"/>
  <c r="C607" i="12"/>
  <c r="C606" i="12"/>
  <c r="C605" i="12"/>
  <c r="C604" i="12"/>
  <c r="C4" i="12"/>
  <c r="C94" i="12"/>
  <c r="C858" i="12"/>
  <c r="C857" i="12"/>
  <c r="C81" i="12"/>
  <c r="C603" i="12"/>
  <c r="C602" i="12"/>
  <c r="C601" i="12"/>
  <c r="C600" i="12"/>
  <c r="C599" i="12"/>
  <c r="C598" i="12"/>
  <c r="C597" i="12"/>
  <c r="C596" i="12"/>
  <c r="C595" i="12"/>
  <c r="C594" i="12"/>
  <c r="C593" i="12"/>
  <c r="C592" i="12"/>
  <c r="C173" i="12"/>
  <c r="C172" i="12"/>
  <c r="C171" i="12"/>
  <c r="C233" i="12"/>
  <c r="C232" i="12"/>
  <c r="C231" i="12"/>
  <c r="C856" i="12"/>
  <c r="C80" i="12"/>
  <c r="C104" i="12"/>
  <c r="C103" i="12"/>
  <c r="C102" i="12"/>
  <c r="C101" i="12"/>
  <c r="C100" i="12"/>
  <c r="C716" i="12"/>
  <c r="C715" i="12"/>
  <c r="C714" i="12"/>
  <c r="C713" i="12"/>
  <c r="C712" i="12"/>
  <c r="C711" i="12"/>
  <c r="C710" i="12"/>
  <c r="C709" i="12"/>
  <c r="C708" i="12"/>
  <c r="C707" i="12"/>
  <c r="C706" i="12"/>
  <c r="C705" i="12"/>
  <c r="C704" i="12"/>
  <c r="C703" i="12"/>
  <c r="C702" i="12"/>
  <c r="C701" i="12"/>
  <c r="C700" i="12"/>
  <c r="C699" i="12"/>
  <c r="C698" i="12"/>
  <c r="C697" i="12"/>
  <c r="C696" i="12"/>
  <c r="C695" i="12"/>
  <c r="C694" i="12"/>
  <c r="C693" i="12"/>
  <c r="C692" i="12"/>
  <c r="C691" i="12"/>
  <c r="C591" i="12"/>
  <c r="C590" i="12"/>
  <c r="C589" i="12"/>
  <c r="C588" i="12"/>
  <c r="C855" i="12"/>
  <c r="C587" i="12"/>
  <c r="C586" i="12"/>
  <c r="C585" i="12"/>
  <c r="C584" i="12"/>
  <c r="C170" i="12"/>
  <c r="C169" i="12"/>
  <c r="C168" i="12"/>
  <c r="C79" i="12"/>
  <c r="C583" i="12"/>
  <c r="C582" i="12"/>
  <c r="C581" i="12"/>
  <c r="C580" i="12"/>
  <c r="C579" i="12"/>
  <c r="C578" i="12"/>
  <c r="C577" i="12"/>
  <c r="C576" i="12"/>
  <c r="C831" i="12"/>
  <c r="C754" i="12"/>
  <c r="C753" i="12"/>
  <c r="C575" i="12"/>
  <c r="C574" i="12"/>
  <c r="C573" i="12"/>
  <c r="C572" i="12"/>
  <c r="C571" i="12"/>
  <c r="C570" i="12"/>
  <c r="C569" i="12"/>
  <c r="C568" i="12"/>
  <c r="C854" i="12"/>
  <c r="C809" i="12"/>
  <c r="C824" i="12"/>
  <c r="C808" i="12"/>
  <c r="C823" i="12"/>
  <c r="C807" i="12"/>
  <c r="C822" i="12"/>
  <c r="C853" i="12"/>
  <c r="C781" i="12"/>
  <c r="C780" i="12"/>
  <c r="C36" i="12"/>
  <c r="C93" i="12"/>
  <c r="C35" i="12"/>
  <c r="C34" i="12"/>
  <c r="C731" i="12"/>
  <c r="C730" i="12"/>
  <c r="C729" i="12"/>
  <c r="C728" i="12"/>
  <c r="C727" i="12"/>
  <c r="C726" i="12"/>
  <c r="C725" i="12"/>
  <c r="C724" i="12"/>
  <c r="C723" i="12"/>
  <c r="C73" i="12"/>
  <c r="C8" i="12"/>
  <c r="C3" i="12"/>
  <c r="C852" i="12"/>
  <c r="C82" i="12"/>
  <c r="C851" i="12"/>
  <c r="C92" i="12"/>
  <c r="C567" i="12"/>
  <c r="C566" i="12"/>
  <c r="C565" i="12"/>
  <c r="C564" i="12"/>
  <c r="C563" i="12"/>
  <c r="C562" i="12"/>
  <c r="C561" i="12"/>
  <c r="C560" i="12"/>
  <c r="C2" i="12"/>
  <c r="C230" i="12"/>
  <c r="C559" i="12"/>
  <c r="C558" i="12"/>
  <c r="C557" i="12"/>
  <c r="C556" i="12"/>
  <c r="C67" i="12"/>
  <c r="C555" i="12"/>
  <c r="C554" i="12"/>
  <c r="C66" i="12"/>
  <c r="C553" i="12"/>
  <c r="C552" i="12"/>
  <c r="C91" i="12"/>
  <c r="C551" i="12"/>
  <c r="C550" i="12"/>
  <c r="C549" i="12"/>
  <c r="C548" i="12"/>
  <c r="C90" i="12"/>
  <c r="C229" i="12"/>
  <c r="C779" i="12"/>
  <c r="C778" i="12"/>
  <c r="C228" i="12"/>
  <c r="C89" i="12"/>
  <c r="C777" i="12"/>
  <c r="C167" i="12"/>
  <c r="C166" i="12"/>
  <c r="C165" i="12"/>
  <c r="C88" i="12"/>
  <c r="C850" i="12"/>
  <c r="C547" i="12"/>
  <c r="C546" i="12"/>
  <c r="C545" i="12"/>
  <c r="C544" i="12"/>
  <c r="C327" i="12"/>
  <c r="C326" i="12"/>
  <c r="C325" i="12"/>
  <c r="C324" i="12"/>
  <c r="C543" i="12"/>
  <c r="C542" i="12"/>
  <c r="C541" i="12"/>
  <c r="C540" i="12"/>
  <c r="C539" i="12"/>
  <c r="C538" i="12"/>
  <c r="C537" i="12"/>
  <c r="C536" i="12"/>
  <c r="C164" i="12"/>
  <c r="C163" i="12"/>
  <c r="C78" i="12"/>
  <c r="C65" i="12"/>
  <c r="C14" i="12"/>
  <c r="C12" i="12"/>
  <c r="C162" i="12"/>
  <c r="C722" i="12"/>
  <c r="C752" i="12"/>
  <c r="C751" i="12"/>
  <c r="C535" i="12"/>
  <c r="C534" i="12"/>
  <c r="C533" i="12"/>
  <c r="C532" i="12"/>
  <c r="C531" i="12"/>
  <c r="C530" i="12"/>
  <c r="C529" i="12"/>
  <c r="C528" i="12"/>
  <c r="C527" i="12"/>
  <c r="C526" i="12"/>
  <c r="C525" i="12"/>
  <c r="C524" i="12"/>
  <c r="C523" i="12"/>
  <c r="C522" i="12"/>
  <c r="C521" i="12"/>
  <c r="C520" i="12"/>
  <c r="C519" i="12"/>
  <c r="C518" i="12"/>
  <c r="C517" i="12"/>
  <c r="C516" i="12"/>
  <c r="C849" i="12"/>
  <c r="C515" i="12"/>
  <c r="C514" i="12"/>
  <c r="C513" i="12"/>
  <c r="C512" i="12"/>
  <c r="C511" i="12"/>
  <c r="C510" i="12"/>
  <c r="C509" i="12"/>
  <c r="C508" i="12"/>
  <c r="C507" i="12"/>
  <c r="C506" i="12"/>
  <c r="C227" i="12"/>
  <c r="C87" i="12"/>
  <c r="C505" i="12"/>
  <c r="C226" i="12"/>
  <c r="C504" i="12"/>
  <c r="C225" i="12"/>
  <c r="C815" i="12"/>
  <c r="C787" i="12"/>
  <c r="C116" i="12"/>
  <c r="C115" i="12"/>
  <c r="C114" i="12"/>
  <c r="C113" i="12"/>
  <c r="C112" i="12"/>
  <c r="C33" i="12"/>
  <c r="C32" i="12"/>
  <c r="C31" i="12"/>
  <c r="C690" i="12"/>
  <c r="C689" i="12"/>
  <c r="C688" i="12"/>
  <c r="C687" i="12"/>
  <c r="C686" i="12"/>
  <c r="C685" i="12"/>
  <c r="C684" i="12"/>
  <c r="C683" i="12"/>
  <c r="C682" i="12"/>
  <c r="C681" i="12"/>
  <c r="C680" i="12"/>
  <c r="C503" i="12"/>
  <c r="C502" i="12"/>
  <c r="C501" i="12"/>
  <c r="C500" i="12"/>
  <c r="C224" i="12"/>
  <c r="C223" i="12"/>
  <c r="C499" i="12"/>
  <c r="C498" i="12"/>
  <c r="C497" i="12"/>
  <c r="C496" i="12"/>
  <c r="C495" i="12"/>
  <c r="C494" i="12"/>
  <c r="C493" i="12"/>
  <c r="C492" i="12"/>
  <c r="C776" i="12"/>
  <c r="C222" i="12"/>
  <c r="C77" i="12"/>
  <c r="C64" i="12"/>
  <c r="C848" i="12"/>
  <c r="C491" i="12"/>
  <c r="C490" i="12"/>
  <c r="C489" i="12"/>
  <c r="C488" i="12"/>
  <c r="C847" i="12"/>
  <c r="C161" i="12"/>
  <c r="C160" i="12"/>
  <c r="C159" i="12"/>
  <c r="C846" i="12"/>
  <c r="C487" i="12"/>
  <c r="C486" i="12"/>
  <c r="C485" i="12"/>
  <c r="C484" i="12"/>
  <c r="C483" i="12"/>
  <c r="C482" i="12"/>
  <c r="C481" i="12"/>
  <c r="C480" i="12"/>
  <c r="C158" i="12"/>
  <c r="C157" i="12"/>
  <c r="C156" i="12"/>
  <c r="C479" i="12"/>
  <c r="C478" i="12"/>
  <c r="C477" i="12"/>
  <c r="C476" i="12"/>
  <c r="C475" i="12"/>
  <c r="C474" i="12"/>
  <c r="C473" i="12"/>
  <c r="C472" i="12"/>
  <c r="C471" i="12"/>
  <c r="C470" i="12"/>
  <c r="C469" i="12"/>
  <c r="C468" i="12"/>
  <c r="C155" i="12"/>
  <c r="C154" i="12"/>
  <c r="C153" i="12"/>
  <c r="C845" i="12"/>
  <c r="C775" i="12"/>
  <c r="C774" i="12"/>
  <c r="C467" i="12"/>
  <c r="C466" i="12"/>
  <c r="C465" i="12"/>
  <c r="C464" i="12"/>
  <c r="C63" i="12"/>
  <c r="C844" i="12"/>
  <c r="C463" i="12"/>
  <c r="C462" i="12"/>
  <c r="C461" i="12"/>
  <c r="C460" i="12"/>
  <c r="C459" i="12"/>
  <c r="C458" i="12"/>
  <c r="C98" i="12"/>
  <c r="C86" i="12"/>
  <c r="C457" i="12"/>
  <c r="C456" i="12"/>
  <c r="C242" i="12"/>
  <c r="C221"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C412" i="12"/>
  <c r="C411" i="12"/>
  <c r="C410" i="12"/>
  <c r="C409" i="12"/>
  <c r="C408" i="12"/>
  <c r="C407" i="12"/>
  <c r="C406" i="12"/>
  <c r="C405" i="12"/>
  <c r="C404" i="12"/>
  <c r="C403" i="12"/>
  <c r="C402" i="12"/>
  <c r="C401" i="12"/>
  <c r="C400" i="12"/>
  <c r="C399" i="12"/>
  <c r="C398" i="12"/>
  <c r="C397" i="12"/>
  <c r="C396" i="12"/>
  <c r="C395" i="12"/>
  <c r="C394" i="12"/>
  <c r="C393" i="12"/>
  <c r="C392" i="12"/>
  <c r="C391" i="12"/>
  <c r="C390" i="12"/>
  <c r="C389" i="12"/>
  <c r="C388" i="12"/>
  <c r="C864" i="12"/>
  <c r="C814" i="12"/>
  <c r="C387" i="12"/>
  <c r="C386" i="12"/>
  <c r="C385" i="12"/>
  <c r="C384" i="12"/>
  <c r="C383" i="12"/>
  <c r="C382" i="12"/>
  <c r="C381" i="12"/>
  <c r="C380" i="12"/>
  <c r="C379" i="12"/>
  <c r="C378" i="12"/>
  <c r="C377" i="12"/>
  <c r="C376" i="12"/>
  <c r="C220" i="12"/>
  <c r="C773" i="12"/>
  <c r="C772" i="12"/>
  <c r="C771" i="12"/>
  <c r="C85" i="12"/>
  <c r="C219" i="12"/>
  <c r="C375" i="12"/>
  <c r="C374" i="12"/>
  <c r="C373" i="12"/>
  <c r="C372" i="12"/>
  <c r="C843" i="12"/>
  <c r="C842" i="12"/>
  <c r="C371" i="12"/>
  <c r="C370" i="12"/>
  <c r="C369" i="12"/>
  <c r="C368" i="12"/>
  <c r="C367" i="12"/>
  <c r="C366" i="12"/>
  <c r="C365" i="12"/>
  <c r="C364" i="12"/>
  <c r="C841" i="12"/>
  <c r="C30" i="12"/>
  <c r="C29" i="12"/>
  <c r="C28" i="12"/>
  <c r="C363" i="12"/>
  <c r="C362" i="12"/>
  <c r="C361" i="12"/>
  <c r="C360" i="12"/>
  <c r="C359" i="12"/>
  <c r="C358" i="12"/>
  <c r="C357" i="12"/>
  <c r="C356" i="12"/>
  <c r="C355" i="12"/>
  <c r="C354" i="12"/>
  <c r="C353" i="12"/>
  <c r="C352" i="12"/>
  <c r="C351" i="12"/>
  <c r="C350" i="12"/>
  <c r="C349" i="12"/>
  <c r="C348" i="12"/>
  <c r="C347" i="12"/>
  <c r="C27" i="12"/>
  <c r="C346" i="12"/>
  <c r="C26" i="12"/>
  <c r="C345" i="12"/>
  <c r="C25" i="12"/>
  <c r="C344" i="12"/>
  <c r="C343" i="12"/>
  <c r="C342" i="12"/>
  <c r="C341" i="12"/>
  <c r="C340" i="12"/>
  <c r="C339" i="12"/>
  <c r="C338" i="12"/>
  <c r="C337" i="12"/>
  <c r="C336" i="12"/>
  <c r="C770" i="12"/>
  <c r="C769" i="12"/>
  <c r="C750" i="12"/>
  <c r="C768" i="12"/>
  <c r="C767" i="12"/>
  <c r="C152" i="12"/>
  <c r="C151" i="12"/>
  <c r="C150" i="12"/>
  <c r="C335" i="12"/>
  <c r="C334" i="12"/>
  <c r="C333" i="12"/>
  <c r="C332" i="12"/>
  <c r="C840" i="12"/>
  <c r="C331" i="12"/>
  <c r="C330" i="12"/>
  <c r="C329" i="12"/>
  <c r="C328" i="12"/>
  <c r="C323" i="12"/>
  <c r="C322" i="12"/>
  <c r="C321" i="12"/>
  <c r="C320" i="12"/>
  <c r="C319" i="12"/>
  <c r="C318" i="12"/>
  <c r="C317" i="12"/>
  <c r="C316" i="12"/>
  <c r="C24" i="12"/>
  <c r="C23" i="12"/>
  <c r="C22" i="12"/>
  <c r="C315" i="12"/>
  <c r="C314" i="12"/>
  <c r="C313" i="12"/>
  <c r="C312" i="12"/>
  <c r="C311" i="12"/>
  <c r="C310" i="12"/>
  <c r="C309" i="12"/>
  <c r="C308" i="12"/>
  <c r="C307" i="12"/>
  <c r="C306" i="12"/>
  <c r="C305" i="12"/>
  <c r="C304" i="12"/>
  <c r="C303" i="12"/>
  <c r="C302" i="12"/>
  <c r="C301" i="12"/>
  <c r="C300" i="12"/>
  <c r="C299" i="12"/>
  <c r="C298" i="12"/>
  <c r="C297" i="12"/>
  <c r="C296" i="12"/>
  <c r="C749" i="12"/>
  <c r="C295" i="12"/>
  <c r="C294" i="12"/>
  <c r="C293" i="12"/>
  <c r="C292" i="12"/>
  <c r="C291" i="12"/>
  <c r="C290" i="12"/>
  <c r="C289" i="12"/>
  <c r="C288" i="12"/>
  <c r="C149" i="12"/>
  <c r="C148" i="12"/>
  <c r="C147" i="12"/>
  <c r="C84" i="12"/>
  <c r="C839" i="12"/>
  <c r="C757" i="12"/>
  <c r="C838" i="12"/>
  <c r="C806" i="12"/>
  <c r="C795" i="12"/>
  <c r="C748" i="12"/>
  <c r="C827" i="12"/>
  <c r="C747" i="12"/>
  <c r="C826" i="12"/>
  <c r="C821" i="12"/>
  <c r="C820" i="12"/>
  <c r="C819" i="12"/>
  <c r="C805" i="12"/>
  <c r="C796" i="12"/>
  <c r="C746" i="12"/>
  <c r="C794" i="12"/>
  <c r="C745" i="12"/>
  <c r="C825" i="12"/>
  <c r="C804" i="12"/>
  <c r="C785" i="12"/>
  <c r="C744" i="12"/>
  <c r="C828" i="12"/>
  <c r="C803" i="12"/>
  <c r="C802" i="12"/>
  <c r="C800" i="12"/>
  <c r="C799" i="12"/>
  <c r="C793" i="12"/>
  <c r="C790" i="12"/>
  <c r="C784" i="12"/>
  <c r="C761" i="12"/>
  <c r="C760" i="12"/>
  <c r="C759" i="12"/>
  <c r="C758" i="12"/>
  <c r="C743" i="12"/>
  <c r="C742" i="12"/>
  <c r="C741" i="12"/>
  <c r="C18" i="12"/>
  <c r="C146" i="12"/>
  <c r="C244" i="12"/>
  <c r="C145" i="12"/>
  <c r="C76" i="12"/>
  <c r="C13" i="12"/>
  <c r="C11" i="12"/>
  <c r="C144" i="12"/>
  <c r="C243" i="12"/>
  <c r="C106" i="12"/>
  <c r="C718" i="12"/>
  <c r="C837" i="12"/>
  <c r="C83" i="12"/>
  <c r="C762" i="12"/>
  <c r="C813" i="12"/>
  <c r="C143" i="12"/>
  <c r="C142" i="12"/>
  <c r="C141" i="12"/>
  <c r="C766" i="12"/>
  <c r="C218" i="12"/>
  <c r="C287" i="12"/>
  <c r="C286" i="12"/>
  <c r="C285" i="12"/>
  <c r="C284" i="12"/>
  <c r="C283" i="12"/>
  <c r="C282" i="12"/>
  <c r="C281" i="12"/>
  <c r="C280" i="12"/>
  <c r="C765" i="12"/>
  <c r="C279" i="12"/>
  <c r="C278" i="12"/>
  <c r="C277" i="12"/>
  <c r="C276" i="12"/>
  <c r="C275" i="12"/>
  <c r="C274" i="12"/>
  <c r="C273" i="12"/>
  <c r="C272" i="12"/>
  <c r="C271" i="12"/>
  <c r="C270" i="12"/>
  <c r="C269" i="12"/>
  <c r="C268" i="12"/>
  <c r="C267" i="12"/>
  <c r="C266" i="12"/>
  <c r="C265" i="12"/>
  <c r="C264" i="12"/>
  <c r="C217" i="12"/>
  <c r="C836" i="12"/>
  <c r="C263" i="12"/>
  <c r="C262" i="12"/>
  <c r="C7" i="12"/>
  <c r="C261" i="12"/>
  <c r="C260" i="12"/>
  <c r="C6" i="12"/>
  <c r="C140" i="12"/>
  <c r="C139" i="12"/>
  <c r="C138" i="12"/>
  <c r="C216" i="12"/>
  <c r="C717" i="12"/>
  <c r="C259" i="12"/>
  <c r="C258" i="12"/>
  <c r="C257" i="12"/>
  <c r="C256" i="12"/>
  <c r="C835" i="12"/>
  <c r="C137" i="12"/>
  <c r="C136" i="12"/>
  <c r="C105" i="12"/>
  <c r="C62" i="12"/>
  <c r="C61" i="12"/>
  <c r="C10" i="12"/>
  <c r="C135" i="12"/>
  <c r="C239" i="12"/>
  <c r="C764" i="12"/>
  <c r="C763" i="12"/>
  <c r="C255" i="12"/>
  <c r="C254" i="12"/>
  <c r="C253" i="12"/>
  <c r="C252" i="12"/>
  <c r="C251" i="12"/>
  <c r="C250" i="12"/>
  <c r="C249" i="12"/>
  <c r="C248" i="12"/>
  <c r="C215" i="12"/>
  <c r="C134" i="12"/>
  <c r="C133" i="12"/>
  <c r="C132" i="12"/>
  <c r="C786" i="12"/>
  <c r="C131" i="12"/>
  <c r="C130" i="12"/>
  <c r="C129" i="12"/>
  <c r="C792" i="12"/>
  <c r="C791" i="12"/>
  <c r="C834" i="12"/>
  <c r="C21" i="12"/>
  <c r="C20" i="12"/>
  <c r="C19" i="12"/>
  <c r="C833" i="12"/>
  <c r="C60" i="12"/>
  <c r="C128" i="12"/>
  <c r="C127" i="12"/>
  <c r="C126" i="12"/>
  <c r="C214" i="12"/>
  <c r="C125" i="12"/>
  <c r="C124" i="12"/>
  <c r="C123" i="12"/>
  <c r="C213" i="12"/>
  <c r="C122" i="12"/>
  <c r="C241" i="12"/>
  <c r="C121" i="12"/>
  <c r="C120" i="12"/>
  <c r="C679" i="12"/>
  <c r="C678" i="12"/>
  <c r="C677" i="12"/>
  <c r="C111" i="12"/>
  <c r="C676" i="12"/>
  <c r="C110" i="12"/>
  <c r="C109" i="12"/>
  <c r="C108" i="12"/>
  <c r="C107" i="12"/>
  <c r="C119" i="12"/>
  <c r="C118" i="12"/>
  <c r="C117" i="12"/>
  <c r="C832" i="12"/>
  <c r="C101" i="10"/>
  <c r="C19" i="10"/>
  <c r="C100" i="10"/>
  <c r="C71" i="10"/>
  <c r="C70" i="10"/>
  <c r="C69" i="10"/>
  <c r="C68" i="10"/>
  <c r="C67" i="10"/>
  <c r="C106" i="10"/>
  <c r="C113" i="10"/>
  <c r="C66" i="10"/>
  <c r="C37" i="10"/>
  <c r="C79" i="10"/>
  <c r="C65" i="10"/>
  <c r="C93" i="10"/>
  <c r="C84" i="10"/>
  <c r="C64" i="10"/>
  <c r="C63" i="10"/>
  <c r="C22" i="10"/>
  <c r="C62" i="10"/>
  <c r="C92" i="10"/>
  <c r="C61" i="10"/>
  <c r="C112" i="10"/>
  <c r="C118" i="10"/>
  <c r="C18" i="10"/>
  <c r="C17" i="10"/>
  <c r="C73" i="10"/>
  <c r="C16" i="10"/>
  <c r="C36" i="10"/>
  <c r="C15" i="10"/>
  <c r="C35" i="10"/>
  <c r="C91" i="10"/>
  <c r="C83" i="10"/>
  <c r="C60" i="10"/>
  <c r="C82" i="10"/>
  <c r="C34" i="10"/>
  <c r="C59" i="10"/>
  <c r="C14" i="10"/>
  <c r="C3" i="10"/>
  <c r="C58" i="10"/>
  <c r="C13" i="10"/>
  <c r="C99" i="10"/>
  <c r="C90" i="10"/>
  <c r="C89" i="10"/>
  <c r="C38" i="10"/>
  <c r="C21" i="10"/>
  <c r="C33" i="10"/>
  <c r="C32" i="10"/>
  <c r="C12" i="10"/>
  <c r="C57" i="10"/>
  <c r="C56" i="10"/>
  <c r="C55" i="10"/>
  <c r="C31" i="10"/>
  <c r="C39" i="10"/>
  <c r="C54" i="10"/>
  <c r="C30" i="10"/>
  <c r="C72" i="10"/>
  <c r="C81" i="10"/>
  <c r="C29" i="10"/>
  <c r="C11" i="10"/>
  <c r="C10" i="10"/>
  <c r="C9" i="10"/>
  <c r="C28" i="10"/>
  <c r="C8" i="10"/>
  <c r="C53" i="10"/>
  <c r="C94" i="10"/>
  <c r="C88" i="10"/>
  <c r="C87" i="10"/>
  <c r="C7" i="10"/>
  <c r="C27" i="10"/>
  <c r="C6" i="10"/>
  <c r="C26" i="10"/>
  <c r="C52" i="10"/>
  <c r="C5" i="10"/>
  <c r="C25" i="10"/>
  <c r="C24" i="10"/>
  <c r="C78" i="10"/>
  <c r="C51" i="10"/>
  <c r="C50" i="10"/>
  <c r="C105" i="10"/>
  <c r="C104" i="10"/>
  <c r="C77" i="10"/>
  <c r="C76" i="10"/>
  <c r="C117" i="10"/>
  <c r="C116" i="10"/>
  <c r="C115" i="10"/>
  <c r="C114" i="10"/>
  <c r="C111" i="10"/>
  <c r="C110" i="10"/>
  <c r="C109" i="10"/>
  <c r="C108" i="10"/>
  <c r="C107" i="10"/>
  <c r="C103" i="10"/>
  <c r="C102" i="10"/>
  <c r="C80" i="10"/>
  <c r="C49" i="10"/>
  <c r="C20" i="10"/>
  <c r="C2" i="10"/>
  <c r="C86" i="10"/>
  <c r="C85" i="10"/>
  <c r="C48" i="10"/>
  <c r="C75" i="10"/>
  <c r="C23" i="10"/>
  <c r="C47" i="10"/>
  <c r="C97" i="10"/>
  <c r="C96" i="10"/>
  <c r="C95" i="10"/>
  <c r="C46" i="10"/>
  <c r="C4" i="10"/>
  <c r="C45" i="10"/>
  <c r="C98" i="10"/>
  <c r="C44" i="10"/>
  <c r="C74" i="10"/>
  <c r="C43" i="10"/>
  <c r="C42" i="10"/>
  <c r="C41" i="10"/>
  <c r="C40" i="10"/>
  <c r="C252" i="9"/>
  <c r="C96" i="9"/>
  <c r="C95" i="9"/>
  <c r="C186" i="9"/>
  <c r="C168" i="9"/>
  <c r="C185" i="9"/>
  <c r="C251" i="9"/>
  <c r="C249" i="9"/>
  <c r="C184" i="9"/>
  <c r="C167" i="9"/>
  <c r="C166" i="9"/>
  <c r="C248" i="9"/>
  <c r="C88" i="9"/>
  <c r="C183" i="9"/>
  <c r="C55" i="9"/>
  <c r="C54" i="9"/>
  <c r="C32" i="9"/>
  <c r="C87" i="9"/>
  <c r="C53" i="9"/>
  <c r="C182" i="9"/>
  <c r="C86" i="9"/>
  <c r="C222" i="9"/>
  <c r="C85" i="9"/>
  <c r="C84" i="9"/>
  <c r="C83" i="9"/>
  <c r="C207" i="9"/>
  <c r="C219" i="9"/>
  <c r="C218" i="9"/>
  <c r="C217" i="9"/>
  <c r="C216" i="9"/>
  <c r="C215" i="9"/>
  <c r="C214" i="9"/>
  <c r="C213" i="9"/>
  <c r="C212" i="9"/>
  <c r="C19" i="9"/>
  <c r="C162" i="9"/>
  <c r="C206" i="9"/>
  <c r="C203" i="9"/>
  <c r="C82" i="9"/>
  <c r="C81" i="9"/>
  <c r="C80" i="9"/>
  <c r="C79" i="9"/>
  <c r="C78" i="9"/>
  <c r="C161" i="9"/>
  <c r="C221" i="9"/>
  <c r="C233" i="9"/>
  <c r="C160" i="9"/>
  <c r="C202" i="9"/>
  <c r="C77" i="9"/>
  <c r="C50" i="9"/>
  <c r="C201" i="9"/>
  <c r="C35" i="9"/>
  <c r="C200" i="9"/>
  <c r="C111" i="9"/>
  <c r="C76" i="9"/>
  <c r="C159" i="9"/>
  <c r="C158" i="9"/>
  <c r="C157" i="9"/>
  <c r="C156" i="9"/>
  <c r="C75" i="9"/>
  <c r="C29" i="9"/>
  <c r="C74" i="9"/>
  <c r="C31" i="9"/>
  <c r="C155" i="9"/>
  <c r="C154" i="9"/>
  <c r="C73" i="9"/>
  <c r="C153" i="9"/>
  <c r="C199" i="9"/>
  <c r="C152" i="9"/>
  <c r="C28" i="9"/>
  <c r="C72" i="9"/>
  <c r="C198" i="9"/>
  <c r="C234" i="9"/>
  <c r="C253" i="9"/>
  <c r="C151" i="9"/>
  <c r="C150" i="9"/>
  <c r="C232" i="9"/>
  <c r="C149" i="9"/>
  <c r="C148" i="9"/>
  <c r="C18" i="9"/>
  <c r="C17" i="9"/>
  <c r="C209" i="9"/>
  <c r="C16" i="9"/>
  <c r="C49" i="9"/>
  <c r="C15" i="9"/>
  <c r="C147" i="9"/>
  <c r="C146" i="9"/>
  <c r="C145" i="9"/>
  <c r="C48" i="9"/>
  <c r="C144" i="9"/>
  <c r="C143" i="9"/>
  <c r="C71" i="9"/>
  <c r="C197" i="9"/>
  <c r="C142" i="9"/>
  <c r="C141" i="9"/>
  <c r="C140" i="9"/>
  <c r="C47" i="9"/>
  <c r="C70" i="9"/>
  <c r="C14" i="9"/>
  <c r="C4" i="9"/>
  <c r="C196" i="9"/>
  <c r="C13" i="9"/>
  <c r="C247" i="9"/>
  <c r="C105" i="9"/>
  <c r="C104" i="9"/>
  <c r="C98" i="9"/>
  <c r="C103" i="9"/>
  <c r="C102" i="9"/>
  <c r="C205" i="9"/>
  <c r="C27" i="9"/>
  <c r="C181" i="9"/>
  <c r="C139" i="9"/>
  <c r="C138" i="9"/>
  <c r="C46" i="9"/>
  <c r="C69" i="9"/>
  <c r="C12" i="9"/>
  <c r="C68" i="9"/>
  <c r="C56" i="9"/>
  <c r="C45" i="9"/>
  <c r="C44" i="9"/>
  <c r="C26" i="9"/>
  <c r="C67" i="9"/>
  <c r="C43" i="9"/>
  <c r="C165" i="9"/>
  <c r="C246" i="9"/>
  <c r="C245" i="9"/>
  <c r="C244" i="9"/>
  <c r="C42" i="9"/>
  <c r="C11" i="9"/>
  <c r="C10" i="9"/>
  <c r="C9" i="9"/>
  <c r="C137" i="9"/>
  <c r="C136" i="9"/>
  <c r="C243" i="9"/>
  <c r="C242" i="9"/>
  <c r="C41" i="9"/>
  <c r="C8" i="9"/>
  <c r="C40" i="9"/>
  <c r="C241" i="9"/>
  <c r="C240" i="9"/>
  <c r="C135" i="9"/>
  <c r="C134" i="9"/>
  <c r="C133" i="9"/>
  <c r="C132" i="9"/>
  <c r="C131" i="9"/>
  <c r="C130" i="9"/>
  <c r="C129" i="9"/>
  <c r="C128" i="9"/>
  <c r="C127" i="9"/>
  <c r="C126" i="9"/>
  <c r="C125" i="9"/>
  <c r="C195" i="9"/>
  <c r="C25" i="9"/>
  <c r="C124" i="9"/>
  <c r="C123" i="9"/>
  <c r="C122" i="9"/>
  <c r="C121" i="9"/>
  <c r="C120" i="9"/>
  <c r="C119" i="9"/>
  <c r="C118" i="9"/>
  <c r="C117" i="9"/>
  <c r="C187" i="9"/>
  <c r="C194" i="9"/>
  <c r="C180" i="9"/>
  <c r="C116" i="9"/>
  <c r="C193" i="9"/>
  <c r="C7" i="9"/>
  <c r="C239" i="9"/>
  <c r="C238" i="9"/>
  <c r="C39" i="9"/>
  <c r="C6" i="9"/>
  <c r="C38" i="9"/>
  <c r="C66" i="9"/>
  <c r="C5" i="9"/>
  <c r="C37" i="9"/>
  <c r="C177" i="9"/>
  <c r="C176" i="9"/>
  <c r="C175" i="9"/>
  <c r="C174" i="9"/>
  <c r="C173" i="9"/>
  <c r="C172" i="9"/>
  <c r="C171" i="9"/>
  <c r="C110" i="9"/>
  <c r="C170" i="9"/>
  <c r="C169" i="9"/>
  <c r="C24" i="9"/>
  <c r="C65" i="9"/>
  <c r="C208" i="9"/>
  <c r="C220" i="9"/>
  <c r="C109" i="9"/>
  <c r="C108" i="9"/>
  <c r="C250" i="9"/>
  <c r="C237" i="9"/>
  <c r="C236" i="9"/>
  <c r="C235" i="9"/>
  <c r="C231" i="9"/>
  <c r="C230" i="9"/>
  <c r="C229" i="9"/>
  <c r="C228" i="9"/>
  <c r="C227" i="9"/>
  <c r="C226" i="9"/>
  <c r="C225" i="9"/>
  <c r="C224" i="9"/>
  <c r="C223" i="9"/>
  <c r="C211" i="9"/>
  <c r="C210" i="9"/>
  <c r="C164" i="9"/>
  <c r="C94" i="9"/>
  <c r="C93" i="9"/>
  <c r="C92" i="9"/>
  <c r="C91" i="9"/>
  <c r="C90" i="9"/>
  <c r="C23" i="9"/>
  <c r="C22" i="9"/>
  <c r="C21" i="9"/>
  <c r="C89" i="9"/>
  <c r="C64" i="9"/>
  <c r="C52" i="9"/>
  <c r="C34" i="9"/>
  <c r="C33" i="9"/>
  <c r="C30" i="9"/>
  <c r="C20" i="9"/>
  <c r="C3" i="9"/>
  <c r="C97" i="9"/>
  <c r="C179" i="9"/>
  <c r="C178" i="9"/>
  <c r="C192" i="9"/>
  <c r="C163" i="9"/>
  <c r="C115" i="9"/>
  <c r="C63" i="9"/>
  <c r="C107" i="9"/>
  <c r="C191" i="9"/>
  <c r="C36" i="9"/>
  <c r="C62" i="9"/>
  <c r="C51" i="9"/>
  <c r="C190" i="9"/>
  <c r="C189" i="9"/>
  <c r="C188" i="9"/>
  <c r="C101" i="9"/>
  <c r="C100" i="9"/>
  <c r="C204" i="9"/>
  <c r="C61" i="9"/>
  <c r="C106" i="9"/>
  <c r="C2" i="9"/>
  <c r="C60" i="9"/>
  <c r="C114" i="9"/>
  <c r="C113" i="9"/>
  <c r="C59" i="9"/>
  <c r="C58" i="9"/>
  <c r="C57" i="9"/>
  <c r="C112" i="9"/>
  <c r="C638" i="7"/>
  <c r="C1461" i="7"/>
  <c r="C454" i="7"/>
  <c r="C453" i="7"/>
  <c r="C282" i="7"/>
  <c r="C559" i="7"/>
  <c r="C790" i="7"/>
  <c r="C1263" i="7"/>
  <c r="C558" i="7"/>
  <c r="C1193" i="7"/>
  <c r="C1430" i="7"/>
  <c r="C637" i="7"/>
  <c r="C636" i="7"/>
  <c r="C452" i="7"/>
  <c r="C917" i="7"/>
  <c r="C782" i="7"/>
  <c r="C557" i="7"/>
  <c r="C1322" i="7"/>
  <c r="C1559" i="7"/>
  <c r="C1558" i="7"/>
  <c r="C1557" i="7"/>
  <c r="C1556" i="7"/>
  <c r="C1429" i="7"/>
  <c r="C1232" i="7"/>
  <c r="C374" i="7"/>
  <c r="C1555" i="7"/>
  <c r="C556" i="7"/>
  <c r="C555" i="7"/>
  <c r="C554" i="7"/>
  <c r="C553" i="7"/>
  <c r="C821" i="7"/>
  <c r="C552" i="7"/>
  <c r="C188" i="7"/>
  <c r="C187" i="7"/>
  <c r="C186" i="7"/>
  <c r="C185" i="7"/>
  <c r="C184" i="7"/>
  <c r="C183" i="7"/>
  <c r="C383" i="7"/>
  <c r="C373" i="7"/>
  <c r="C551" i="7"/>
  <c r="C429" i="7"/>
  <c r="C390" i="7"/>
  <c r="C1428" i="7"/>
  <c r="C1167" i="7"/>
  <c r="C1166" i="7"/>
  <c r="C1165" i="7"/>
  <c r="C1506" i="7"/>
  <c r="C1164" i="7"/>
  <c r="C1163" i="7"/>
  <c r="C1162" i="7"/>
  <c r="C1161" i="7"/>
  <c r="C1160" i="7"/>
  <c r="C1159" i="7"/>
  <c r="C1158" i="7"/>
  <c r="C1157" i="7"/>
  <c r="C1156" i="7"/>
  <c r="C1155" i="7"/>
  <c r="C1154" i="7"/>
  <c r="C1153" i="7"/>
  <c r="C1152" i="7"/>
  <c r="C1151" i="7"/>
  <c r="C1150" i="7"/>
  <c r="C1149" i="7"/>
  <c r="C1148" i="7"/>
  <c r="C1147" i="7"/>
  <c r="C1146" i="7"/>
  <c r="C1478" i="7"/>
  <c r="C1315" i="7"/>
  <c r="C281" i="7"/>
  <c r="C635" i="7"/>
  <c r="C15" i="7"/>
  <c r="C785" i="7"/>
  <c r="C14"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306" i="7"/>
  <c r="C946" i="7"/>
  <c r="C945" i="7"/>
  <c r="C944" i="7"/>
  <c r="C943" i="7"/>
  <c r="C942" i="7"/>
  <c r="C941" i="7"/>
  <c r="C940" i="7"/>
  <c r="C939" i="7"/>
  <c r="C938" i="7"/>
  <c r="C937" i="7"/>
  <c r="C936" i="7"/>
  <c r="C935" i="7"/>
  <c r="C934" i="7"/>
  <c r="C310" i="7"/>
  <c r="C309" i="7"/>
  <c r="C280" i="7"/>
  <c r="C279" i="7"/>
  <c r="C382" i="7"/>
  <c r="C381" i="7"/>
  <c r="C308" i="7"/>
  <c r="C1040" i="7"/>
  <c r="C1039" i="7"/>
  <c r="C748" i="7"/>
  <c r="C1190" i="7"/>
  <c r="C1038" i="7"/>
  <c r="C1037" i="7"/>
  <c r="C1477" i="7"/>
  <c r="C747" i="7"/>
  <c r="C451" i="7"/>
  <c r="C317" i="7"/>
  <c r="C315" i="7"/>
  <c r="C298" i="7"/>
  <c r="C192" i="7"/>
  <c r="C336" i="7"/>
  <c r="C450" i="7"/>
  <c r="C1036" i="7"/>
  <c r="C1035" i="7"/>
  <c r="C634" i="7"/>
  <c r="C1034" i="7"/>
  <c r="C550" i="7"/>
  <c r="C1189" i="7"/>
  <c r="C1318" i="7"/>
  <c r="C1194" i="7"/>
  <c r="C1033" i="7"/>
  <c r="C789" i="7"/>
  <c r="C746" i="7"/>
  <c r="C745" i="7"/>
  <c r="C1032" i="7"/>
  <c r="C820" i="7"/>
  <c r="C549" i="7"/>
  <c r="C182" i="7"/>
  <c r="C181" i="7"/>
  <c r="C180" i="7"/>
  <c r="C179" i="7"/>
  <c r="C178" i="7"/>
  <c r="C177" i="7"/>
  <c r="C372" i="7"/>
  <c r="C1327" i="7"/>
  <c r="C1317" i="7"/>
  <c r="C1262" i="7"/>
  <c r="C744" i="7"/>
  <c r="C1427" i="7"/>
  <c r="C743" i="7"/>
  <c r="C1188" i="7"/>
  <c r="C633" i="7"/>
  <c r="C1261" i="7"/>
  <c r="C751" i="7"/>
  <c r="C1231" i="7"/>
  <c r="C1435" i="7"/>
  <c r="C449" i="7"/>
  <c r="C1260" i="7"/>
  <c r="C1031" i="7"/>
  <c r="C335" i="7"/>
  <c r="C742" i="7"/>
  <c r="C827" i="7"/>
  <c r="C916" i="7"/>
  <c r="C1316" i="7"/>
  <c r="C781" i="7"/>
  <c r="C548" i="7"/>
  <c r="C428" i="7"/>
  <c r="C389" i="7"/>
  <c r="C278" i="7"/>
  <c r="C786" i="7"/>
  <c r="C1030" i="7"/>
  <c r="C1476" i="7"/>
  <c r="C547" i="7"/>
  <c r="C546" i="7"/>
  <c r="C176" i="7"/>
  <c r="C175" i="7"/>
  <c r="C174" i="7"/>
  <c r="C173" i="7"/>
  <c r="C172" i="7"/>
  <c r="C171" i="7"/>
  <c r="C371" i="7"/>
  <c r="C1426" i="7"/>
  <c r="C750" i="7"/>
  <c r="C545" i="7"/>
  <c r="C170" i="7"/>
  <c r="C169" i="7"/>
  <c r="C168" i="7"/>
  <c r="C167" i="7"/>
  <c r="C166" i="7"/>
  <c r="C165" i="7"/>
  <c r="C370" i="7"/>
  <c r="C164" i="7"/>
  <c r="C163" i="7"/>
  <c r="C162" i="7"/>
  <c r="C161" i="7"/>
  <c r="C160" i="7"/>
  <c r="C159" i="7"/>
  <c r="C427" i="7"/>
  <c r="C544" i="7"/>
  <c r="C819" i="7"/>
  <c r="C543" i="7"/>
  <c r="C158" i="7"/>
  <c r="C157" i="7"/>
  <c r="C156" i="7"/>
  <c r="C155" i="7"/>
  <c r="C154" i="7"/>
  <c r="C153" i="7"/>
  <c r="C380" i="7"/>
  <c r="C542" i="7"/>
  <c r="C426" i="7"/>
  <c r="C191" i="7"/>
  <c r="C632" i="7"/>
  <c r="C152" i="7"/>
  <c r="C151" i="7"/>
  <c r="C150" i="7"/>
  <c r="C149" i="7"/>
  <c r="C148" i="7"/>
  <c r="C147" i="7"/>
  <c r="C631" i="7"/>
  <c r="C1475" i="7"/>
  <c r="C541" i="7"/>
  <c r="C818" i="7"/>
  <c r="C540" i="7"/>
  <c r="C379" i="7"/>
  <c r="C539" i="7"/>
  <c r="C894" i="7"/>
  <c r="C369" i="7"/>
  <c r="C538" i="7"/>
  <c r="C817" i="7"/>
  <c r="C537" i="7"/>
  <c r="C146" i="7"/>
  <c r="C145" i="7"/>
  <c r="C144" i="7"/>
  <c r="C143" i="7"/>
  <c r="C142" i="7"/>
  <c r="C141" i="7"/>
  <c r="C368" i="7"/>
  <c r="C1259" i="7"/>
  <c r="C536" i="7"/>
  <c r="C425" i="7"/>
  <c r="C1554" i="7"/>
  <c r="C1474" i="7"/>
  <c r="C1473" i="7"/>
  <c r="C535" i="7"/>
  <c r="C534" i="7"/>
  <c r="C533" i="7"/>
  <c r="C140" i="7"/>
  <c r="C139" i="7"/>
  <c r="C138" i="7"/>
  <c r="C137" i="7"/>
  <c r="C136" i="7"/>
  <c r="C135" i="7"/>
  <c r="C1029" i="7"/>
  <c r="C1028" i="7"/>
  <c r="C1027" i="7"/>
  <c r="C1026" i="7"/>
  <c r="C1025" i="7"/>
  <c r="C1024" i="7"/>
  <c r="C1023" i="7"/>
  <c r="C1022" i="7"/>
  <c r="C1326" i="7"/>
  <c r="C1021" i="7"/>
  <c r="C1434" i="7"/>
  <c r="C1020" i="7"/>
  <c r="C1019" i="7"/>
  <c r="C1018" i="7"/>
  <c r="C1017" i="7"/>
  <c r="C1016" i="7"/>
  <c r="C1015" i="7"/>
  <c r="C1014" i="7"/>
  <c r="C1013" i="7"/>
  <c r="C1012" i="7"/>
  <c r="C1011" i="7"/>
  <c r="C1010" i="7"/>
  <c r="C1009" i="7"/>
  <c r="C1008" i="7"/>
  <c r="C532" i="7"/>
  <c r="C1258" i="7"/>
  <c r="C816" i="7"/>
  <c r="C531" i="7"/>
  <c r="C134" i="7"/>
  <c r="C133" i="7"/>
  <c r="C132" i="7"/>
  <c r="C131" i="7"/>
  <c r="C130" i="7"/>
  <c r="C129" i="7"/>
  <c r="C367" i="7"/>
  <c r="C530" i="7"/>
  <c r="C424" i="7"/>
  <c r="C1553" i="7"/>
  <c r="C1552" i="7"/>
  <c r="C630" i="7"/>
  <c r="C629" i="7"/>
  <c r="C1472" i="7"/>
  <c r="C378" i="7"/>
  <c r="C1425" i="7"/>
  <c r="C1230" i="7"/>
  <c r="C1551" i="7"/>
  <c r="C893" i="7"/>
  <c r="C1471" i="7"/>
  <c r="C628" i="7"/>
  <c r="C529" i="7"/>
  <c r="C815" i="7"/>
  <c r="C528" i="7"/>
  <c r="C1267" i="7"/>
  <c r="C377" i="7"/>
  <c r="C1266" i="7"/>
  <c r="C1229" i="7"/>
  <c r="C909" i="7"/>
  <c r="C915" i="7"/>
  <c r="C527" i="7"/>
  <c r="C1265" i="7"/>
  <c r="C1321" i="7"/>
  <c r="C1264" i="7"/>
  <c r="C1424" i="7"/>
  <c r="C741" i="7"/>
  <c r="C740" i="7"/>
  <c r="C739" i="7"/>
  <c r="C738" i="7"/>
  <c r="C1257" i="7"/>
  <c r="C737" i="7"/>
  <c r="C736" i="7"/>
  <c r="C735" i="7"/>
  <c r="C1470" i="7"/>
  <c r="C627" i="7"/>
  <c r="C526" i="7"/>
  <c r="C525" i="7"/>
  <c r="C366" i="7"/>
  <c r="C1423" i="7"/>
  <c r="C524" i="7"/>
  <c r="C626" i="7"/>
  <c r="C734" i="7"/>
  <c r="C733" i="7"/>
  <c r="C625" i="7"/>
  <c r="C292" i="7"/>
  <c r="C523" i="7"/>
  <c r="C291" i="7"/>
  <c r="C788" i="7"/>
  <c r="C732" i="7"/>
  <c r="C731" i="7"/>
  <c r="C1256" i="7"/>
  <c r="C814" i="7"/>
  <c r="C522" i="7"/>
  <c r="C290" i="7"/>
  <c r="C128" i="7"/>
  <c r="C127" i="7"/>
  <c r="C126" i="7"/>
  <c r="C125" i="7"/>
  <c r="C124" i="7"/>
  <c r="C123" i="7"/>
  <c r="C289" i="7"/>
  <c r="C730" i="7"/>
  <c r="C729" i="7"/>
  <c r="C1433" i="7"/>
  <c r="C728" i="7"/>
  <c r="C780" i="7"/>
  <c r="C521" i="7"/>
  <c r="C288" i="7"/>
  <c r="C727" i="7"/>
  <c r="C726" i="7"/>
  <c r="C725" i="7"/>
  <c r="C724" i="7"/>
  <c r="C723" i="7"/>
  <c r="C722" i="7"/>
  <c r="C721" i="7"/>
  <c r="C624" i="7"/>
  <c r="C520" i="7"/>
  <c r="C813" i="7"/>
  <c r="C519" i="7"/>
  <c r="C1422" i="7"/>
  <c r="C518" i="7"/>
  <c r="C365" i="7"/>
  <c r="C517" i="7"/>
  <c r="C812" i="7"/>
  <c r="C516" i="7"/>
  <c r="C122" i="7"/>
  <c r="C121" i="7"/>
  <c r="C120" i="7"/>
  <c r="C119" i="7"/>
  <c r="C118" i="7"/>
  <c r="C117" i="7"/>
  <c r="C1421" i="7"/>
  <c r="C515" i="7"/>
  <c r="C364" i="7"/>
  <c r="C1550" i="7"/>
  <c r="C304" i="7"/>
  <c r="C514" i="7"/>
  <c r="C513" i="7"/>
  <c r="C116" i="7"/>
  <c r="C115" i="7"/>
  <c r="C114" i="7"/>
  <c r="C113" i="7"/>
  <c r="C112" i="7"/>
  <c r="C111" i="7"/>
  <c r="C363" i="7"/>
  <c r="C914" i="7"/>
  <c r="C512" i="7"/>
  <c r="C511" i="7"/>
  <c r="C811" i="7"/>
  <c r="C510" i="7"/>
  <c r="C509" i="7"/>
  <c r="C448" i="7"/>
  <c r="C447" i="7"/>
  <c r="C446" i="7"/>
  <c r="C508" i="7"/>
  <c r="C1255" i="7"/>
  <c r="C810" i="7"/>
  <c r="C507" i="7"/>
  <c r="C110" i="7"/>
  <c r="C109" i="7"/>
  <c r="C108" i="7"/>
  <c r="C107" i="7"/>
  <c r="C106" i="7"/>
  <c r="C105" i="7"/>
  <c r="C362" i="7"/>
  <c r="C1420" i="7"/>
  <c r="C623" i="7"/>
  <c r="C445" i="7"/>
  <c r="C913" i="7"/>
  <c r="C779" i="7"/>
  <c r="C506" i="7"/>
  <c r="C423" i="7"/>
  <c r="C1460" i="7"/>
  <c r="C505" i="7"/>
  <c r="C809" i="7"/>
  <c r="C504" i="7"/>
  <c r="C104" i="7"/>
  <c r="C103" i="7"/>
  <c r="C102" i="7"/>
  <c r="C101" i="7"/>
  <c r="C100" i="7"/>
  <c r="C99" i="7"/>
  <c r="C503" i="7"/>
  <c r="C892" i="7"/>
  <c r="C502" i="7"/>
  <c r="C808" i="7"/>
  <c r="C501" i="7"/>
  <c r="C500" i="7"/>
  <c r="C1419" i="7"/>
  <c r="C1469" i="7"/>
  <c r="C622" i="7"/>
  <c r="C499" i="7"/>
  <c r="C1254" i="7"/>
  <c r="C807" i="7"/>
  <c r="C498" i="7"/>
  <c r="C98" i="7"/>
  <c r="C97" i="7"/>
  <c r="C96" i="7"/>
  <c r="C95" i="7"/>
  <c r="C94" i="7"/>
  <c r="C93" i="7"/>
  <c r="C361" i="7"/>
  <c r="C497" i="7"/>
  <c r="C388" i="7"/>
  <c r="C1468" i="7"/>
  <c r="C621" i="7"/>
  <c r="C1467" i="7"/>
  <c r="C444" i="7"/>
  <c r="C443" i="7"/>
  <c r="C496" i="7"/>
  <c r="C806" i="7"/>
  <c r="C495" i="7"/>
  <c r="C92" i="7"/>
  <c r="C91" i="7"/>
  <c r="C90" i="7"/>
  <c r="C89" i="7"/>
  <c r="C88" i="7"/>
  <c r="C87" i="7"/>
  <c r="C360" i="7"/>
  <c r="C442" i="7"/>
  <c r="C778" i="7"/>
  <c r="C494" i="7"/>
  <c r="C387" i="7"/>
  <c r="C493" i="7"/>
  <c r="C805" i="7"/>
  <c r="C492" i="7"/>
  <c r="C86" i="7"/>
  <c r="C85" i="7"/>
  <c r="C84" i="7"/>
  <c r="C83" i="7"/>
  <c r="C82" i="7"/>
  <c r="C81" i="7"/>
  <c r="C491" i="7"/>
  <c r="C359" i="7"/>
  <c r="C358" i="7"/>
  <c r="C80" i="7"/>
  <c r="C79" i="7"/>
  <c r="C78" i="7"/>
  <c r="C77" i="7"/>
  <c r="C76" i="7"/>
  <c r="C75" i="7"/>
  <c r="C357" i="7"/>
  <c r="C441" i="7"/>
  <c r="C440" i="7"/>
  <c r="C439" i="7"/>
  <c r="C1549" i="7"/>
  <c r="C1548" i="7"/>
  <c r="C1228" i="7"/>
  <c r="C1459" i="7"/>
  <c r="C490" i="7"/>
  <c r="C1253" i="7"/>
  <c r="C489" i="7"/>
  <c r="C334" i="7"/>
  <c r="C74" i="7"/>
  <c r="C73" i="7"/>
  <c r="C72" i="7"/>
  <c r="C71" i="7"/>
  <c r="C70" i="7"/>
  <c r="C69" i="7"/>
  <c r="C356" i="7"/>
  <c r="C1418" i="7"/>
  <c r="C777" i="7"/>
  <c r="C488" i="7"/>
  <c r="C422" i="7"/>
  <c r="C386" i="7"/>
  <c r="C355" i="7"/>
  <c r="C333" i="7"/>
  <c r="C354" i="7"/>
  <c r="C1314" i="7"/>
  <c r="C303" i="7"/>
  <c r="C620" i="7"/>
  <c r="C421" i="7"/>
  <c r="C487" i="7"/>
  <c r="C804" i="7"/>
  <c r="C486" i="7"/>
  <c r="C68" i="7"/>
  <c r="C67" i="7"/>
  <c r="C66" i="7"/>
  <c r="C65" i="7"/>
  <c r="C64" i="7"/>
  <c r="C63" i="7"/>
  <c r="C353" i="7"/>
  <c r="C485" i="7"/>
  <c r="C385" i="7"/>
  <c r="C619" i="7"/>
  <c r="C484" i="7"/>
  <c r="C803" i="7"/>
  <c r="C483" i="7"/>
  <c r="C62" i="7"/>
  <c r="C61" i="7"/>
  <c r="C60" i="7"/>
  <c r="C59" i="7"/>
  <c r="C58" i="7"/>
  <c r="C57" i="7"/>
  <c r="C352" i="7"/>
  <c r="C482" i="7"/>
  <c r="C618" i="7"/>
  <c r="C481" i="7"/>
  <c r="C1252" i="7"/>
  <c r="C480" i="7"/>
  <c r="C56" i="7"/>
  <c r="C55" i="7"/>
  <c r="C54" i="7"/>
  <c r="C53" i="7"/>
  <c r="C52" i="7"/>
  <c r="C51" i="7"/>
  <c r="C351" i="7"/>
  <c r="C479" i="7"/>
  <c r="C1187" i="7"/>
  <c r="C1186" i="7"/>
  <c r="C50" i="7"/>
  <c r="C49" i="7"/>
  <c r="C48" i="7"/>
  <c r="C47" i="7"/>
  <c r="C46" i="7"/>
  <c r="C45" i="7"/>
  <c r="C1185" i="7"/>
  <c r="C1251" i="7"/>
  <c r="C1250" i="7"/>
  <c r="C1466" i="7"/>
  <c r="C376" i="7"/>
  <c r="C776" i="7"/>
  <c r="C478" i="7"/>
  <c r="C477" i="7"/>
  <c r="C476" i="7"/>
  <c r="C1547" i="7"/>
  <c r="C1546" i="7"/>
  <c r="C1465" i="7"/>
  <c r="C475" i="7"/>
  <c r="C802" i="7"/>
  <c r="C474" i="7"/>
  <c r="C44" i="7"/>
  <c r="C43" i="7"/>
  <c r="C42" i="7"/>
  <c r="C41" i="7"/>
  <c r="C40" i="7"/>
  <c r="C39" i="7"/>
  <c r="C350" i="7"/>
  <c r="C1417" i="7"/>
  <c r="C1432" i="7"/>
  <c r="C473" i="7"/>
  <c r="C420" i="7"/>
  <c r="C911" i="7"/>
  <c r="C617" i="7"/>
  <c r="C1007" i="7"/>
  <c r="C1006" i="7"/>
  <c r="C1005" i="7"/>
  <c r="C1004" i="7"/>
  <c r="C438" i="7"/>
  <c r="C437" i="7"/>
  <c r="C1003" i="7"/>
  <c r="C1002" i="7"/>
  <c r="C1001" i="7"/>
  <c r="C1000" i="7"/>
  <c r="C999" i="7"/>
  <c r="C436" i="7"/>
  <c r="C998" i="7"/>
  <c r="C997" i="7"/>
  <c r="C616" i="7"/>
  <c r="C615" i="7"/>
  <c r="C801" i="7"/>
  <c r="C472" i="7"/>
  <c r="C471" i="7"/>
  <c r="C38" i="7"/>
  <c r="C37" i="7"/>
  <c r="C36" i="7"/>
  <c r="C35" i="7"/>
  <c r="C34" i="7"/>
  <c r="C33" i="7"/>
  <c r="C349" i="7"/>
  <c r="C775" i="7"/>
  <c r="C470" i="7"/>
  <c r="C419" i="7"/>
  <c r="C1545" i="7"/>
  <c r="C774" i="7"/>
  <c r="C1544" i="7"/>
  <c r="C1464" i="7"/>
  <c r="C469" i="7"/>
  <c r="C800" i="7"/>
  <c r="C468" i="7"/>
  <c r="C467" i="7"/>
  <c r="C1543" i="7"/>
  <c r="C1463" i="7"/>
  <c r="C314" i="7"/>
  <c r="C1416" i="7"/>
  <c r="C466" i="7"/>
  <c r="C799" i="7"/>
  <c r="C465" i="7"/>
  <c r="C464" i="7"/>
  <c r="C313" i="7"/>
  <c r="C348" i="7"/>
  <c r="C1542" i="7"/>
  <c r="C1415" i="7"/>
  <c r="C594" i="7"/>
  <c r="C1414" i="7"/>
  <c r="C1541" i="7"/>
  <c r="C417" i="7"/>
  <c r="C416" i="7"/>
  <c r="C415" i="7"/>
  <c r="C1305" i="7"/>
  <c r="C1540" i="7"/>
  <c r="C414" i="7"/>
  <c r="C413" i="7"/>
  <c r="C412" i="7"/>
  <c r="C1413" i="7"/>
  <c r="C1406" i="7"/>
  <c r="C411" i="7"/>
  <c r="C1412" i="7"/>
  <c r="C410" i="7"/>
  <c r="C1441" i="7"/>
  <c r="C1437" i="7"/>
  <c r="C1440" i="7"/>
  <c r="C409" i="7"/>
  <c r="C408" i="7"/>
  <c r="C407" i="7"/>
  <c r="C1439" i="7"/>
  <c r="C406" i="7"/>
  <c r="C1515" i="7"/>
  <c r="C1397" i="7"/>
  <c r="C405" i="7"/>
  <c r="C189" i="7"/>
  <c r="C1438" i="7"/>
  <c r="C404" i="7"/>
  <c r="C403" i="7"/>
  <c r="C402" i="7"/>
  <c r="C401" i="7"/>
  <c r="C1304" i="7"/>
  <c r="C891" i="7"/>
  <c r="C662" i="7"/>
  <c r="C1492" i="7"/>
  <c r="C661" i="7"/>
  <c r="C400" i="7"/>
  <c r="C1145" i="7"/>
  <c r="C990" i="7"/>
  <c r="C704" i="7"/>
  <c r="C277" i="7"/>
  <c r="C276" i="7"/>
  <c r="C890" i="7"/>
  <c r="C836" i="7"/>
  <c r="C332" i="7"/>
  <c r="C889" i="7"/>
  <c r="C989" i="7"/>
  <c r="C772" i="7"/>
  <c r="C569" i="7"/>
  <c r="C1303" i="7"/>
  <c r="C1302" i="7"/>
  <c r="C1491" i="7"/>
  <c r="C1301" i="7"/>
  <c r="C888" i="7"/>
  <c r="C660" i="7"/>
  <c r="C988" i="7"/>
  <c r="C703" i="7"/>
  <c r="C275" i="7"/>
  <c r="C274" i="7"/>
  <c r="C1144" i="7"/>
  <c r="C987" i="7"/>
  <c r="C887" i="7"/>
  <c r="C795" i="7"/>
  <c r="C659" i="7"/>
  <c r="C10" i="7"/>
  <c r="C1300" i="7"/>
  <c r="C932" i="7"/>
  <c r="C1536" i="7"/>
  <c r="C1299" i="7"/>
  <c r="C886" i="7"/>
  <c r="C658" i="7"/>
  <c r="C1535" i="7"/>
  <c r="C885" i="7"/>
  <c r="C24" i="7"/>
  <c r="C598" i="7"/>
  <c r="C1457" i="7"/>
  <c r="C702" i="7"/>
  <c r="C273" i="7"/>
  <c r="C1226" i="7"/>
  <c r="C1225" i="7"/>
  <c r="C1090" i="7"/>
  <c r="C884" i="7"/>
  <c r="C657" i="7"/>
  <c r="C1243" i="7"/>
  <c r="C1242" i="7"/>
  <c r="C1241" i="7"/>
  <c r="C1240" i="7"/>
  <c r="C1224" i="7"/>
  <c r="C1239" i="7"/>
  <c r="C1223" i="7"/>
  <c r="C1497" i="7"/>
  <c r="C1534" i="7"/>
  <c r="C1298" i="7"/>
  <c r="C883" i="7"/>
  <c r="C568" i="7"/>
  <c r="C1222" i="7"/>
  <c r="C1500" i="7"/>
  <c r="C656" i="7"/>
  <c r="C701" i="7"/>
  <c r="C1328" i="7"/>
  <c r="C1221" i="7"/>
  <c r="C794" i="7"/>
  <c r="C307" i="7"/>
  <c r="C882" i="7"/>
  <c r="C272" i="7"/>
  <c r="C881" i="7"/>
  <c r="C567" i="7"/>
  <c r="C1396" i="7"/>
  <c r="C793" i="7"/>
  <c r="C1089" i="7"/>
  <c r="C1088" i="7"/>
  <c r="C1395" i="7"/>
  <c r="C1394" i="7"/>
  <c r="C1393" i="7"/>
  <c r="C931" i="7"/>
  <c r="C1533" i="7"/>
  <c r="C1297" i="7"/>
  <c r="C1238" i="7"/>
  <c r="C1220" i="7"/>
  <c r="C1392" i="7"/>
  <c r="C1391" i="7"/>
  <c r="C1488" i="7"/>
  <c r="C1443" i="7"/>
  <c r="C880" i="7"/>
  <c r="C1296" i="7"/>
  <c r="C986" i="7"/>
  <c r="C700" i="7"/>
  <c r="C1329" i="7"/>
  <c r="C1219" i="7"/>
  <c r="C985" i="7"/>
  <c r="C904" i="7"/>
  <c r="C771" i="7"/>
  <c r="C271" i="7"/>
  <c r="C1295" i="7"/>
  <c r="C930" i="7"/>
  <c r="C879" i="7"/>
  <c r="C834" i="7"/>
  <c r="C1218" i="7"/>
  <c r="C1539" i="7"/>
  <c r="C1087" i="7"/>
  <c r="C1086" i="7"/>
  <c r="C1085" i="7"/>
  <c r="C1390" i="7"/>
  <c r="C1532" i="7"/>
  <c r="C878" i="7"/>
  <c r="C1456" i="7"/>
  <c r="C270" i="7"/>
  <c r="C1389" i="7"/>
  <c r="C984" i="7"/>
  <c r="C269" i="7"/>
  <c r="C9" i="7"/>
  <c r="C268" i="7"/>
  <c r="C929" i="7"/>
  <c r="C877" i="7"/>
  <c r="C1388" i="7"/>
  <c r="C1387" i="7"/>
  <c r="C1386" i="7"/>
  <c r="C1503" i="7"/>
  <c r="C16" i="7"/>
  <c r="C1217" i="7"/>
  <c r="C588" i="7"/>
  <c r="C876" i="7"/>
  <c r="C1294" i="7"/>
  <c r="C614" i="7"/>
  <c r="C613" i="7"/>
  <c r="C612" i="7"/>
  <c r="C611" i="7"/>
  <c r="C610" i="7"/>
  <c r="C609" i="7"/>
  <c r="C608" i="7"/>
  <c r="C607" i="7"/>
  <c r="C606" i="7"/>
  <c r="C605" i="7"/>
  <c r="C267" i="7"/>
  <c r="C266" i="7"/>
  <c r="C1487" i="7"/>
  <c r="C1407" i="7"/>
  <c r="C1385"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996" i="7"/>
  <c r="C995" i="7"/>
  <c r="C994" i="7"/>
  <c r="C993" i="7"/>
  <c r="C992" i="7"/>
  <c r="C903" i="7"/>
  <c r="C587" i="7"/>
  <c r="C1293" i="7"/>
  <c r="C1249" i="7"/>
  <c r="C1172" i="7"/>
  <c r="C875" i="7"/>
  <c r="C720" i="7"/>
  <c r="C719" i="7"/>
  <c r="C655" i="7"/>
  <c r="C399" i="7"/>
  <c r="C902" i="7"/>
  <c r="C1216" i="7"/>
  <c r="C302" i="7"/>
  <c r="C1404" i="7"/>
  <c r="C1403" i="7"/>
  <c r="C983" i="7"/>
  <c r="C586" i="7"/>
  <c r="C1184" i="7"/>
  <c r="C1183" i="7"/>
  <c r="C1182" i="7"/>
  <c r="C1531" i="7"/>
  <c r="C1514" i="7"/>
  <c r="C1384" i="7"/>
  <c r="C1084" i="7"/>
  <c r="C1383" i="7"/>
  <c r="C1479" i="7"/>
  <c r="C1458" i="7"/>
  <c r="C1510" i="7"/>
  <c r="C1462" i="7"/>
  <c r="C1442" i="7"/>
  <c r="C1411" i="7"/>
  <c r="C874" i="7"/>
  <c r="C833" i="7"/>
  <c r="C1181" i="7"/>
  <c r="C699" i="7"/>
  <c r="C1382" i="7"/>
  <c r="C698" i="7"/>
  <c r="C1381" i="7"/>
  <c r="C1380" i="7"/>
  <c r="C1455" i="7"/>
  <c r="C1379" i="7"/>
  <c r="C792" i="7"/>
  <c r="C331" i="7"/>
  <c r="C1530" i="7"/>
  <c r="C1313" i="7"/>
  <c r="C1312" i="7"/>
  <c r="C1311" i="7"/>
  <c r="C1310" i="7"/>
  <c r="C1309" i="7"/>
  <c r="C1308" i="7"/>
  <c r="C1307" i="7"/>
  <c r="C1306" i="7"/>
  <c r="C1143" i="7"/>
  <c r="C928" i="7"/>
  <c r="C718" i="7"/>
  <c r="C717" i="7"/>
  <c r="C697" i="7"/>
  <c r="C560" i="7"/>
  <c r="C435" i="7"/>
  <c r="C398" i="7"/>
  <c r="C330" i="7"/>
  <c r="C316" i="7"/>
  <c r="C312" i="7"/>
  <c r="C311" i="7"/>
  <c r="C301" i="7"/>
  <c r="C297" i="7"/>
  <c r="C190" i="7"/>
  <c r="C8" i="7"/>
  <c r="C7" i="7"/>
  <c r="C982" i="7"/>
  <c r="C265" i="7"/>
  <c r="C1180" i="7"/>
  <c r="C1142" i="7"/>
  <c r="C696" i="7"/>
  <c r="C1378" i="7"/>
  <c r="C1083" i="7"/>
  <c r="C1082" i="7"/>
  <c r="C910" i="7"/>
  <c r="C329" i="7"/>
  <c r="C1377" i="7"/>
  <c r="C1292" i="7"/>
  <c r="C1560" i="7"/>
  <c r="C434" i="7"/>
  <c r="C25" i="7"/>
  <c r="C6" i="7"/>
  <c r="C1376" i="7"/>
  <c r="C1291" i="7"/>
  <c r="C927" i="7"/>
  <c r="C873" i="7"/>
  <c r="C654" i="7"/>
  <c r="C1375" i="7"/>
  <c r="C1081" i="7"/>
  <c r="C872" i="7"/>
  <c r="C1509" i="7"/>
  <c r="C1402" i="7"/>
  <c r="C871" i="7"/>
  <c r="C870" i="7"/>
  <c r="C695" i="7"/>
  <c r="C1290" i="7"/>
  <c r="C585" i="7"/>
  <c r="C328" i="7"/>
  <c r="C869" i="7"/>
  <c r="C584" i="7"/>
  <c r="C926" i="7"/>
  <c r="C868" i="7"/>
  <c r="C694" i="7"/>
  <c r="C1237" i="7"/>
  <c r="C1236" i="7"/>
  <c r="C1080" i="7"/>
  <c r="C1079" i="7"/>
  <c r="C1078" i="7"/>
  <c r="C867" i="7"/>
  <c r="C1289" i="7"/>
  <c r="C925" i="7"/>
  <c r="C604" i="7"/>
  <c r="C603" i="7"/>
  <c r="C1374" i="7"/>
  <c r="C1373" i="7"/>
  <c r="C1454" i="7"/>
  <c r="C1453" i="7"/>
  <c r="C924" i="7"/>
  <c r="C264" i="7"/>
  <c r="C1372" i="7"/>
  <c r="C1371" i="7"/>
  <c r="C1486" i="7"/>
  <c r="C1452" i="7"/>
  <c r="C1410" i="7"/>
  <c r="C1288" i="7"/>
  <c r="C1215" i="7"/>
  <c r="C923" i="7"/>
  <c r="C866" i="7"/>
  <c r="C653" i="7"/>
  <c r="C397" i="7"/>
  <c r="C300" i="7"/>
  <c r="C583" i="7"/>
  <c r="C1334" i="7"/>
  <c r="C1370" i="7"/>
  <c r="C1077" i="7"/>
  <c r="C1076" i="7"/>
  <c r="C1369" i="7"/>
  <c r="C901" i="7"/>
  <c r="C693" i="7"/>
  <c r="C287" i="7"/>
  <c r="C1368" i="7"/>
  <c r="C1075" i="7"/>
  <c r="C1367" i="7"/>
  <c r="C981" i="7"/>
  <c r="C692" i="7"/>
  <c r="C263" i="7"/>
  <c r="C1366" i="7"/>
  <c r="C1214" i="7"/>
  <c r="C1179" i="7"/>
  <c r="C1178" i="7"/>
  <c r="C566" i="7"/>
  <c r="C341" i="7"/>
  <c r="C339" i="7"/>
  <c r="C327" i="7"/>
  <c r="C262" i="7"/>
  <c r="C261" i="7"/>
  <c r="C1401" i="7"/>
  <c r="C1400" i="7"/>
  <c r="C1529" i="7"/>
  <c r="C1213" i="7"/>
  <c r="C770" i="7"/>
  <c r="C1408" i="7"/>
  <c r="C1074" i="7"/>
  <c r="C1073" i="7"/>
  <c r="C652" i="7"/>
  <c r="C1072" i="7"/>
  <c r="C1071" i="7"/>
  <c r="C326" i="7"/>
  <c r="C1365" i="7"/>
  <c r="C1364" i="7"/>
  <c r="C1363" i="7"/>
  <c r="C1287" i="7"/>
  <c r="C865" i="7"/>
  <c r="C1362" i="7"/>
  <c r="C980" i="7"/>
  <c r="C260" i="7"/>
  <c r="C979" i="7"/>
  <c r="C1070" i="7"/>
  <c r="C1069" i="7"/>
  <c r="C691" i="7"/>
  <c r="C463" i="7"/>
  <c r="C286" i="7"/>
  <c r="C864" i="7"/>
  <c r="C863" i="7"/>
  <c r="C862" i="7"/>
  <c r="C1528" i="7"/>
  <c r="C1192" i="7"/>
  <c r="C1177" i="7"/>
  <c r="C1176" i="7"/>
  <c r="C1175" i="7"/>
  <c r="C1527" i="7"/>
  <c r="C1361" i="7"/>
  <c r="C565" i="7"/>
  <c r="C1360" i="7"/>
  <c r="C1398" i="7"/>
  <c r="C1286" i="7"/>
  <c r="C396" i="7"/>
  <c r="C690" i="7"/>
  <c r="C564" i="7"/>
  <c r="C1359" i="7"/>
  <c r="C1285" i="7"/>
  <c r="C861" i="7"/>
  <c r="C1284" i="7"/>
  <c r="C1141" i="7"/>
  <c r="C978" i="7"/>
  <c r="C922" i="7"/>
  <c r="C832" i="7"/>
  <c r="C787" i="7"/>
  <c r="C769" i="7"/>
  <c r="C716" i="7"/>
  <c r="C715" i="7"/>
  <c r="C689" i="7"/>
  <c r="C651" i="7"/>
  <c r="C575" i="7"/>
  <c r="C395" i="7"/>
  <c r="C305" i="7"/>
  <c r="C259" i="7"/>
  <c r="C258" i="7"/>
  <c r="C1490" i="7"/>
  <c r="C1358" i="7"/>
  <c r="C860" i="7"/>
  <c r="C831" i="7"/>
  <c r="C714" i="7"/>
  <c r="C713" i="7"/>
  <c r="C1140" i="7"/>
  <c r="C688" i="7"/>
  <c r="C687" i="7"/>
  <c r="C1526" i="7"/>
  <c r="C1485" i="7"/>
  <c r="C1248" i="7"/>
  <c r="C798" i="7"/>
  <c r="C797" i="7"/>
  <c r="C796" i="7"/>
  <c r="C686" i="7"/>
  <c r="C685" i="7"/>
  <c r="C462" i="7"/>
  <c r="C285" i="7"/>
  <c r="C257" i="7"/>
  <c r="C32" i="7"/>
  <c r="C31" i="7"/>
  <c r="C30" i="7"/>
  <c r="C29" i="7"/>
  <c r="C28" i="7"/>
  <c r="C27" i="7"/>
  <c r="C26" i="7"/>
  <c r="C859" i="7"/>
  <c r="C1357" i="7"/>
  <c r="C1484" i="7"/>
  <c r="C1139" i="7"/>
  <c r="C1561" i="7"/>
  <c r="C1324" i="7"/>
  <c r="C895" i="7"/>
  <c r="C826" i="7"/>
  <c r="C1320" i="7"/>
  <c r="C706" i="7"/>
  <c r="C705" i="7"/>
  <c r="C461" i="7"/>
  <c r="C460" i="7"/>
  <c r="C459" i="7"/>
  <c r="C458" i="7"/>
  <c r="C457" i="7"/>
  <c r="C456" i="7"/>
  <c r="C430" i="7"/>
  <c r="C375" i="7"/>
  <c r="C347" i="7"/>
  <c r="C346" i="7"/>
  <c r="C345" i="7"/>
  <c r="C344" i="7"/>
  <c r="C343" i="7"/>
  <c r="C342" i="7"/>
  <c r="C896" i="7"/>
  <c r="C18" i="7"/>
  <c r="C593" i="7"/>
  <c r="C592" i="7"/>
  <c r="C1496" i="7"/>
  <c r="C1068" i="7"/>
  <c r="C1067" i="7"/>
  <c r="C20" i="7"/>
  <c r="C908" i="7"/>
  <c r="C907" i="7"/>
  <c r="C1283" i="7"/>
  <c r="C256" i="7"/>
  <c r="C255" i="7"/>
  <c r="C325" i="7"/>
  <c r="C1282" i="7"/>
  <c r="C1495" i="7"/>
  <c r="C1212" i="7"/>
  <c r="C858" i="7"/>
  <c r="C650" i="7"/>
  <c r="C1356" i="7"/>
  <c r="C1355" i="7"/>
  <c r="C1211" i="7"/>
  <c r="C649" i="7"/>
  <c r="C589" i="7"/>
  <c r="C574" i="7"/>
  <c r="C394" i="7"/>
  <c r="C857" i="7"/>
  <c r="C1138" i="7"/>
  <c r="C977" i="7"/>
  <c r="C768" i="7"/>
  <c r="C684" i="7"/>
  <c r="C254" i="7"/>
  <c r="C253" i="7"/>
  <c r="C252" i="7"/>
  <c r="C856" i="7"/>
  <c r="C767" i="7"/>
  <c r="C251" i="7"/>
  <c r="C1210" i="7"/>
  <c r="C250" i="7"/>
  <c r="C683" i="7"/>
  <c r="C284" i="7"/>
  <c r="C1451" i="7"/>
  <c r="C1538" i="7"/>
  <c r="C563" i="7"/>
  <c r="C682" i="7"/>
  <c r="C855" i="7"/>
  <c r="C1066" i="7"/>
  <c r="C1065" i="7"/>
  <c r="C1209" i="7"/>
  <c r="C1450" i="7"/>
  <c r="C681" i="7"/>
  <c r="C648" i="7"/>
  <c r="C791" i="7"/>
  <c r="C582" i="7"/>
  <c r="C249" i="7"/>
  <c r="C5" i="7"/>
  <c r="C854" i="7"/>
  <c r="C1405" i="7"/>
  <c r="C1333" i="7"/>
  <c r="C1191" i="7"/>
  <c r="C900" i="7"/>
  <c r="C680" i="7"/>
  <c r="C248" i="7"/>
  <c r="C1499" i="7"/>
  <c r="C1354" i="7"/>
  <c r="C1353" i="7"/>
  <c r="C1352" i="7"/>
  <c r="C247" i="7"/>
  <c r="C246" i="7"/>
  <c r="C1281" i="7"/>
  <c r="C1247" i="7"/>
  <c r="C1171" i="7"/>
  <c r="C976" i="7"/>
  <c r="C933" i="7"/>
  <c r="C921" i="7"/>
  <c r="C899" i="7"/>
  <c r="C830" i="7"/>
  <c r="C784" i="7"/>
  <c r="C766" i="7"/>
  <c r="C712" i="7"/>
  <c r="C711" i="7"/>
  <c r="C679" i="7"/>
  <c r="C647" i="7"/>
  <c r="C573" i="7"/>
  <c r="C562" i="7"/>
  <c r="C432" i="7"/>
  <c r="C431" i="7"/>
  <c r="C245" i="7"/>
  <c r="C244" i="7"/>
  <c r="C1137" i="7"/>
  <c r="C975" i="7"/>
  <c r="C765" i="7"/>
  <c r="C243" i="7"/>
  <c r="C242" i="7"/>
  <c r="C1064" i="7"/>
  <c r="C1136" i="7"/>
  <c r="C974" i="7"/>
  <c r="C764" i="7"/>
  <c r="C241" i="7"/>
  <c r="C678" i="7"/>
  <c r="C973" i="7"/>
  <c r="C763" i="7"/>
  <c r="C240" i="7"/>
  <c r="C1537" i="7"/>
  <c r="C677" i="7"/>
  <c r="C324" i="7"/>
  <c r="C1135" i="7"/>
  <c r="C972" i="7"/>
  <c r="C676" i="7"/>
  <c r="C239" i="7"/>
  <c r="C238" i="7"/>
  <c r="C581" i="7"/>
  <c r="C323" i="7"/>
  <c r="C237" i="7"/>
  <c r="C1063" i="7"/>
  <c r="C1062" i="7"/>
  <c r="C322" i="7"/>
  <c r="C1134" i="7"/>
  <c r="C762" i="7"/>
  <c r="C1061" i="7"/>
  <c r="C1060" i="7"/>
  <c r="C971" i="7"/>
  <c r="C236" i="7"/>
  <c r="C235" i="7"/>
  <c r="C234" i="7"/>
  <c r="C233" i="7"/>
  <c r="C1133" i="7"/>
  <c r="C970" i="7"/>
  <c r="C761" i="7"/>
  <c r="C232" i="7"/>
  <c r="C969" i="7"/>
  <c r="C968" i="7"/>
  <c r="C231" i="7"/>
  <c r="C230" i="7"/>
  <c r="C1059" i="7"/>
  <c r="C1058" i="7"/>
  <c r="C1057" i="7"/>
  <c r="C321" i="7"/>
  <c r="C1170" i="7"/>
  <c r="C760" i="7"/>
  <c r="C646" i="7"/>
  <c r="C572" i="7"/>
  <c r="C393" i="7"/>
  <c r="C1132" i="7"/>
  <c r="C967" i="7"/>
  <c r="C759" i="7"/>
  <c r="C229" i="7"/>
  <c r="C966" i="7"/>
  <c r="C675" i="7"/>
  <c r="C228" i="7"/>
  <c r="C1280" i="7"/>
  <c r="C1279" i="7"/>
  <c r="C1525" i="7"/>
  <c r="C1524" i="7"/>
  <c r="C299" i="7"/>
  <c r="C1056" i="7"/>
  <c r="C1523" i="7"/>
  <c r="C1351" i="7"/>
  <c r="C965" i="7"/>
  <c r="C758" i="7"/>
  <c r="C227" i="7"/>
  <c r="C825" i="7"/>
  <c r="C1208" i="7"/>
  <c r="C1350" i="7"/>
  <c r="C1278" i="7"/>
  <c r="C853" i="7"/>
  <c r="C1522" i="7"/>
  <c r="C1483" i="7"/>
  <c r="C1449" i="7"/>
  <c r="C920" i="7"/>
  <c r="C852" i="7"/>
  <c r="C23" i="7"/>
  <c r="C1482" i="7"/>
  <c r="C783" i="7"/>
  <c r="C710" i="7"/>
  <c r="C709" i="7"/>
  <c r="C602" i="7"/>
  <c r="C1174" i="7"/>
  <c r="C392" i="7"/>
  <c r="C1277" i="7"/>
  <c r="C851" i="7"/>
  <c r="C645" i="7"/>
  <c r="C964" i="7"/>
  <c r="C757" i="7"/>
  <c r="C320" i="7"/>
  <c r="C963" i="7"/>
  <c r="C674" i="7"/>
  <c r="C226" i="7"/>
  <c r="C673" i="7"/>
  <c r="C225" i="7"/>
  <c r="C319" i="7"/>
  <c r="C672" i="7"/>
  <c r="C962" i="7"/>
  <c r="C671" i="7"/>
  <c r="C224" i="7"/>
  <c r="C670" i="7"/>
  <c r="C223" i="7"/>
  <c r="C961" i="7"/>
  <c r="C1131" i="7"/>
  <c r="C1169" i="7"/>
  <c r="C644" i="7"/>
  <c r="C601" i="7"/>
  <c r="C600" i="7"/>
  <c r="C599" i="7"/>
  <c r="C1448" i="7"/>
  <c r="C222" i="7"/>
  <c r="C221" i="7"/>
  <c r="C1447" i="7"/>
  <c r="C1235" i="7"/>
  <c r="C1207" i="7"/>
  <c r="C220" i="7"/>
  <c r="C1234" i="7"/>
  <c r="C960" i="7"/>
  <c r="C219" i="7"/>
  <c r="C218" i="7"/>
  <c r="C1055" i="7"/>
  <c r="C1054" i="7"/>
  <c r="C959" i="7"/>
  <c r="C318" i="7"/>
  <c r="C958" i="7"/>
  <c r="C669" i="7"/>
  <c r="C217" i="7"/>
  <c r="C643" i="7"/>
  <c r="C216" i="7"/>
  <c r="C1246" i="7"/>
  <c r="C642" i="7"/>
  <c r="C215" i="7"/>
  <c r="C1130" i="7"/>
  <c r="C957" i="7"/>
  <c r="C756" i="7"/>
  <c r="C668" i="7"/>
  <c r="C214" i="7"/>
  <c r="C213" i="7"/>
  <c r="C1053" i="7"/>
  <c r="C1052" i="7"/>
  <c r="C212" i="7"/>
  <c r="C956" i="7"/>
  <c r="C898" i="7"/>
  <c r="C755" i="7"/>
  <c r="C211" i="7"/>
  <c r="C749" i="7"/>
  <c r="C1399" i="7"/>
  <c r="C210" i="7"/>
  <c r="C4" i="7"/>
  <c r="C1332" i="7"/>
  <c r="C1521" i="7"/>
  <c r="C1520" i="7"/>
  <c r="C955" i="7"/>
  <c r="C754" i="7"/>
  <c r="C1349" i="7"/>
  <c r="C1206" i="7"/>
  <c r="C580" i="7"/>
  <c r="C1051" i="7"/>
  <c r="C1050" i="7"/>
  <c r="C1348" i="7"/>
  <c r="C1276" i="7"/>
  <c r="C919" i="7"/>
  <c r="C641" i="7"/>
  <c r="C1205" i="7"/>
  <c r="C1347" i="7"/>
  <c r="C1436" i="7"/>
  <c r="C571" i="7"/>
  <c r="C1227" i="7"/>
  <c r="C952" i="7"/>
  <c r="C951" i="7"/>
  <c r="C950" i="7"/>
  <c r="C949" i="7"/>
  <c r="C948" i="7"/>
  <c r="C947" i="7"/>
  <c r="C1513" i="7"/>
  <c r="C1512" i="7"/>
  <c r="C1511" i="7"/>
  <c r="C1508" i="7"/>
  <c r="C1507" i="7"/>
  <c r="C1505" i="7"/>
  <c r="C1504" i="7"/>
  <c r="C1498" i="7"/>
  <c r="C1493" i="7"/>
  <c r="C1431" i="7"/>
  <c r="C1409" i="7"/>
  <c r="C753" i="7"/>
  <c r="C209" i="7"/>
  <c r="C1502" i="7"/>
  <c r="C433" i="7"/>
  <c r="C1323" i="7"/>
  <c r="C1204" i="7"/>
  <c r="C850" i="7"/>
  <c r="C824" i="7"/>
  <c r="C597" i="7"/>
  <c r="C340" i="7"/>
  <c r="C338" i="7"/>
  <c r="C19" i="7"/>
  <c r="C1346" i="7"/>
  <c r="C1345" i="7"/>
  <c r="C1344" i="7"/>
  <c r="C1343" i="7"/>
  <c r="C849" i="7"/>
  <c r="C848" i="7"/>
  <c r="C847" i="7"/>
  <c r="C846" i="7"/>
  <c r="C1481" i="7"/>
  <c r="C1480" i="7"/>
  <c r="C845" i="7"/>
  <c r="C844" i="7"/>
  <c r="C1275" i="7"/>
  <c r="C1245" i="7"/>
  <c r="C1168" i="7"/>
  <c r="C918" i="7"/>
  <c r="C843" i="7"/>
  <c r="C640" i="7"/>
  <c r="C570" i="7"/>
  <c r="C391" i="7"/>
  <c r="C1274" i="7"/>
  <c r="C1203" i="7"/>
  <c r="C1446" i="7"/>
  <c r="C842" i="7"/>
  <c r="C708" i="7"/>
  <c r="C707" i="7"/>
  <c r="C1445" i="7"/>
  <c r="C1129" i="7"/>
  <c r="C1342" i="7"/>
  <c r="C667" i="7"/>
  <c r="C1049" i="7"/>
  <c r="C1048" i="7"/>
  <c r="C1047" i="7"/>
  <c r="C1046" i="7"/>
  <c r="C208" i="7"/>
  <c r="C1341" i="7"/>
  <c r="C579" i="7"/>
  <c r="C1128" i="7"/>
  <c r="C954" i="7"/>
  <c r="C752" i="7"/>
  <c r="C666" i="7"/>
  <c r="C207" i="7"/>
  <c r="C206" i="7"/>
  <c r="C1273" i="7"/>
  <c r="C1519" i="7"/>
  <c r="C1518" i="7"/>
  <c r="C1045" i="7"/>
  <c r="C841" i="7"/>
  <c r="C1202" i="7"/>
  <c r="C22" i="7"/>
  <c r="C906" i="7"/>
  <c r="C905" i="7"/>
  <c r="C1517" i="7"/>
  <c r="C3" i="7"/>
  <c r="C823" i="7"/>
  <c r="C1516" i="7"/>
  <c r="C205" i="7"/>
  <c r="C639" i="7"/>
  <c r="C1044" i="7"/>
  <c r="C1043" i="7"/>
  <c r="C822" i="7"/>
  <c r="C912" i="7"/>
  <c r="C897" i="7"/>
  <c r="C773" i="7"/>
  <c r="C665" i="7"/>
  <c r="C664" i="7"/>
  <c r="C455" i="7"/>
  <c r="C418" i="7"/>
  <c r="C384" i="7"/>
  <c r="C283" i="7"/>
  <c r="C204" i="7"/>
  <c r="C203" i="7"/>
  <c r="C202" i="7"/>
  <c r="C201" i="7"/>
  <c r="C200" i="7"/>
  <c r="C199" i="7"/>
  <c r="C198" i="7"/>
  <c r="C197" i="7"/>
  <c r="C196" i="7"/>
  <c r="C195" i="7"/>
  <c r="C1340" i="7"/>
  <c r="C578" i="7"/>
  <c r="C11" i="7"/>
  <c r="C1325" i="7"/>
  <c r="C1244" i="7"/>
  <c r="C1201" i="7"/>
  <c r="C1319" i="7"/>
  <c r="C595" i="7"/>
  <c r="C561" i="7"/>
  <c r="C337" i="7"/>
  <c r="C296" i="7"/>
  <c r="C295" i="7"/>
  <c r="C294" i="7"/>
  <c r="C293" i="7"/>
  <c r="C17" i="7"/>
  <c r="C13" i="7"/>
  <c r="C12" i="7"/>
  <c r="C2" i="7"/>
  <c r="C840" i="7"/>
  <c r="C1339" i="7"/>
  <c r="C1338" i="7"/>
  <c r="C839" i="7"/>
  <c r="C1331" i="7"/>
  <c r="C1444" i="7"/>
  <c r="C1173" i="7"/>
  <c r="C1272" i="7"/>
  <c r="C953" i="7"/>
  <c r="C663" i="7"/>
  <c r="C194" i="7"/>
  <c r="C193" i="7"/>
  <c r="C1233" i="7"/>
  <c r="C1200" i="7"/>
  <c r="C1042" i="7"/>
  <c r="C1041" i="7"/>
  <c r="C1494" i="7"/>
  <c r="C1489" i="7"/>
  <c r="C1199" i="7"/>
  <c r="C838" i="7"/>
  <c r="C1337" i="7"/>
  <c r="C1336" i="7"/>
  <c r="C1330" i="7"/>
  <c r="C1335" i="7"/>
  <c r="C991" i="7"/>
  <c r="C591" i="7"/>
  <c r="C590" i="7"/>
  <c r="C577" i="7"/>
  <c r="C835" i="7"/>
  <c r="C596" i="7"/>
  <c r="C1271" i="7"/>
  <c r="C1198" i="7"/>
  <c r="C829" i="7"/>
  <c r="C1270" i="7"/>
  <c r="C1197" i="7"/>
  <c r="C1269" i="7"/>
  <c r="C837" i="7"/>
  <c r="C828" i="7"/>
  <c r="C21" i="7"/>
  <c r="C1196" i="7"/>
  <c r="C1195" i="7"/>
  <c r="C576" i="7"/>
  <c r="C1501" i="7"/>
  <c r="C1268" i="7"/>
  <c r="C157" i="4"/>
  <c r="C156" i="4"/>
  <c r="C422" i="4"/>
  <c r="C155" i="4"/>
  <c r="C154" i="4"/>
  <c r="C153" i="4"/>
  <c r="C102" i="4"/>
  <c r="C152" i="4"/>
  <c r="C101" i="4"/>
  <c r="C151" i="4"/>
  <c r="C100" i="4"/>
  <c r="C99" i="4"/>
  <c r="C98" i="4"/>
  <c r="C97" i="4"/>
  <c r="C458" i="4"/>
  <c r="C283" i="4"/>
  <c r="C150" i="4"/>
  <c r="C96" i="4"/>
  <c r="C442" i="4"/>
  <c r="C289" i="4"/>
  <c r="C171" i="4"/>
  <c r="C170" i="4"/>
  <c r="C169" i="4"/>
  <c r="C168" i="4"/>
  <c r="C95" i="4"/>
  <c r="C38" i="4"/>
  <c r="C243" i="4"/>
  <c r="C22" i="4"/>
  <c r="C149" i="4"/>
  <c r="C433" i="4"/>
  <c r="C432" i="4"/>
  <c r="C148" i="4"/>
  <c r="C94" i="4"/>
  <c r="C93" i="4"/>
  <c r="C147" i="4"/>
  <c r="C364" i="4"/>
  <c r="C146" i="4"/>
  <c r="C92" i="4"/>
  <c r="C37" i="4"/>
  <c r="C431" i="4"/>
  <c r="C421" i="4"/>
  <c r="C91" i="4"/>
  <c r="C145" i="4"/>
  <c r="C144" i="4"/>
  <c r="C143" i="4"/>
  <c r="C282" i="4"/>
  <c r="C142" i="4"/>
  <c r="C90" i="4"/>
  <c r="C281" i="4"/>
  <c r="C141" i="4"/>
  <c r="C430" i="4"/>
  <c r="C140" i="4"/>
  <c r="C280" i="4"/>
  <c r="C139" i="4"/>
  <c r="C138" i="4"/>
  <c r="C137" i="4"/>
  <c r="C136" i="4"/>
  <c r="C457" i="4"/>
  <c r="C109" i="4"/>
  <c r="C89" i="4"/>
  <c r="C279" i="4"/>
  <c r="C135" i="4"/>
  <c r="C420" i="4"/>
  <c r="C88" i="4"/>
  <c r="C87" i="4"/>
  <c r="C134" i="4"/>
  <c r="C323" i="4"/>
  <c r="C470" i="4"/>
  <c r="C258" i="4"/>
  <c r="C86" i="4"/>
  <c r="C375" i="4"/>
  <c r="C374" i="4"/>
  <c r="C20" i="4"/>
  <c r="C19" i="4"/>
  <c r="C18" i="4"/>
  <c r="C373" i="4"/>
  <c r="C372" i="4"/>
  <c r="C17" i="4"/>
  <c r="C16" i="4"/>
  <c r="C107" i="4"/>
  <c r="C85" i="4"/>
  <c r="C32" i="4"/>
  <c r="C84" i="4"/>
  <c r="C333" i="4"/>
  <c r="C83" i="4"/>
  <c r="C348" i="4"/>
  <c r="C334" i="4"/>
  <c r="C82" i="4"/>
  <c r="C332" i="4"/>
  <c r="C182" i="4"/>
  <c r="C346" i="4"/>
  <c r="C468" i="4"/>
  <c r="C411" i="4"/>
  <c r="C410" i="4"/>
  <c r="C409" i="4"/>
  <c r="C408" i="4"/>
  <c r="C407" i="4"/>
  <c r="C81" i="4"/>
  <c r="C80" i="4"/>
  <c r="C27" i="4"/>
  <c r="C271" i="4"/>
  <c r="C270" i="4"/>
  <c r="C413" i="4"/>
  <c r="C79" i="4"/>
  <c r="C436" i="4"/>
  <c r="C269" i="4"/>
  <c r="C268" i="4"/>
  <c r="C435" i="4"/>
  <c r="C441" i="4"/>
  <c r="C181" i="4"/>
  <c r="C412" i="4"/>
  <c r="C78" i="4"/>
  <c r="C406" i="4"/>
  <c r="C405" i="4"/>
  <c r="C404" i="4"/>
  <c r="C403" i="4"/>
  <c r="C402" i="4"/>
  <c r="C21" i="4"/>
  <c r="C267" i="4"/>
  <c r="C429" i="4"/>
  <c r="C428" i="4"/>
  <c r="C266" i="4"/>
  <c r="C331" i="4"/>
  <c r="C424" i="4"/>
  <c r="C77" i="4"/>
  <c r="C76" i="4"/>
  <c r="C401" i="4"/>
  <c r="C400" i="4"/>
  <c r="C399" i="4"/>
  <c r="C398" i="4"/>
  <c r="C397" i="4"/>
  <c r="C434" i="4"/>
  <c r="C45" i="4"/>
  <c r="C43" i="4"/>
  <c r="C265" i="4"/>
  <c r="C36" i="4"/>
  <c r="C465" i="4"/>
  <c r="C264" i="4"/>
  <c r="C180" i="4"/>
  <c r="C75" i="4"/>
  <c r="C427" i="4"/>
  <c r="C396" i="4"/>
  <c r="C395" i="4"/>
  <c r="C394" i="4"/>
  <c r="C393" i="4"/>
  <c r="C179" i="4"/>
  <c r="C74" i="4"/>
  <c r="C263" i="4"/>
  <c r="C35" i="4"/>
  <c r="C40" i="4"/>
  <c r="C327" i="4"/>
  <c r="C260" i="4"/>
  <c r="C259" i="4"/>
  <c r="C175" i="4"/>
  <c r="C58" i="4"/>
  <c r="C57" i="4"/>
  <c r="C56" i="4"/>
  <c r="C55" i="4"/>
  <c r="C54" i="4"/>
  <c r="C53" i="4"/>
  <c r="C52" i="4"/>
  <c r="C51" i="4"/>
  <c r="C50" i="4"/>
  <c r="C49" i="4"/>
  <c r="C48" i="4"/>
  <c r="C47" i="4"/>
  <c r="C326" i="4"/>
  <c r="C330" i="4"/>
  <c r="C467" i="4"/>
  <c r="C349" i="4"/>
  <c r="C2" i="4"/>
  <c r="C377" i="4"/>
  <c r="C244" i="4"/>
  <c r="C178" i="4"/>
  <c r="C105" i="4"/>
  <c r="C73" i="4"/>
  <c r="C34" i="4"/>
  <c r="C466" i="4"/>
  <c r="C329" i="4"/>
  <c r="C39" i="4"/>
  <c r="C392" i="4"/>
  <c r="C391" i="4"/>
  <c r="C390" i="4"/>
  <c r="C389" i="4"/>
  <c r="C388" i="4"/>
  <c r="C186" i="4"/>
  <c r="C185" i="4"/>
  <c r="C184" i="4"/>
  <c r="C183" i="4"/>
  <c r="C174" i="4"/>
  <c r="C46" i="4"/>
  <c r="C106" i="4"/>
  <c r="C165" i="4"/>
  <c r="C426" i="4"/>
  <c r="C31" i="4"/>
  <c r="C423" i="4"/>
  <c r="C345" i="4"/>
  <c r="C173" i="4"/>
  <c r="C167" i="4"/>
  <c r="C166" i="4"/>
  <c r="C163" i="4"/>
  <c r="C162" i="4"/>
  <c r="C44" i="4"/>
  <c r="C42" i="4"/>
  <c r="C28" i="4"/>
  <c r="C72" i="4"/>
  <c r="C262" i="4"/>
  <c r="C387" i="4"/>
  <c r="C386" i="4"/>
  <c r="C71" i="4"/>
  <c r="C33" i="4"/>
  <c r="C30" i="4"/>
  <c r="C70" i="4"/>
  <c r="C172" i="4"/>
  <c r="C103" i="4"/>
  <c r="C325" i="4"/>
  <c r="C41" i="4"/>
  <c r="C328" i="4"/>
  <c r="C261" i="4"/>
  <c r="C177" i="4"/>
  <c r="C69" i="4"/>
  <c r="C176" i="4"/>
  <c r="C29" i="4"/>
  <c r="C324" i="4"/>
  <c r="C419" i="4"/>
  <c r="C418" i="4"/>
  <c r="C417" i="4"/>
  <c r="C416" i="4"/>
  <c r="C415" i="4"/>
  <c r="C414" i="4"/>
  <c r="C284" i="4"/>
  <c r="C257" i="4"/>
  <c r="C256" i="4"/>
  <c r="C255" i="4"/>
  <c r="C254" i="4"/>
  <c r="C253" i="4"/>
  <c r="C252" i="4"/>
  <c r="C251" i="4"/>
  <c r="C250" i="4"/>
  <c r="C249" i="4"/>
  <c r="C248" i="4"/>
  <c r="C247" i="4"/>
  <c r="C246" i="4"/>
  <c r="C245" i="4"/>
  <c r="C161" i="4"/>
  <c r="C371" i="4"/>
  <c r="C370" i="4"/>
  <c r="C425" i="4"/>
  <c r="C15" i="4"/>
  <c r="C14" i="4"/>
  <c r="C160" i="4"/>
  <c r="C242" i="4"/>
  <c r="C133" i="4"/>
  <c r="C456" i="4"/>
  <c r="C132" i="4"/>
  <c r="C68" i="4"/>
  <c r="C241" i="4"/>
  <c r="C240" i="4"/>
  <c r="C455" i="4"/>
  <c r="C239" i="4"/>
  <c r="C131" i="4"/>
  <c r="C238" i="4"/>
  <c r="C130" i="4"/>
  <c r="C237" i="4"/>
  <c r="C129" i="4"/>
  <c r="C236" i="4"/>
  <c r="C322" i="4"/>
  <c r="C321" i="4"/>
  <c r="C235" i="4"/>
  <c r="C128" i="4"/>
  <c r="C320" i="4"/>
  <c r="C319" i="4"/>
  <c r="C234" i="4"/>
  <c r="C318" i="4"/>
  <c r="C464" i="4"/>
  <c r="C462" i="4"/>
  <c r="C127" i="4"/>
  <c r="C317" i="4"/>
  <c r="C233" i="4"/>
  <c r="C232" i="4"/>
  <c r="C316" i="4"/>
  <c r="C360" i="4"/>
  <c r="C452" i="4"/>
  <c r="C231" i="4"/>
  <c r="C315" i="4"/>
  <c r="C230" i="4"/>
  <c r="C314" i="4"/>
  <c r="C350" i="4"/>
  <c r="C229" i="4"/>
  <c r="C228" i="4"/>
  <c r="C313" i="4"/>
  <c r="C227" i="4"/>
  <c r="C460" i="4"/>
  <c r="C451" i="4"/>
  <c r="C450" i="4"/>
  <c r="C438" i="4"/>
  <c r="C278" i="4"/>
  <c r="C226" i="4"/>
  <c r="C126" i="4"/>
  <c r="C67" i="4"/>
  <c r="C312" i="4"/>
  <c r="C440" i="4"/>
  <c r="C439" i="4"/>
  <c r="C463" i="4"/>
  <c r="C461" i="4"/>
  <c r="C225" i="4"/>
  <c r="C385" i="4"/>
  <c r="C384" i="4"/>
  <c r="C383" i="4"/>
  <c r="C382" i="4"/>
  <c r="C342" i="4"/>
  <c r="C341" i="4"/>
  <c r="C340" i="4"/>
  <c r="C339" i="4"/>
  <c r="C338" i="4"/>
  <c r="C337" i="4"/>
  <c r="C336" i="4"/>
  <c r="C335" i="4"/>
  <c r="C2" i="3"/>
  <c r="C3" i="3"/>
  <c r="C4" i="3"/>
  <c r="C104" i="3"/>
  <c r="C5" i="3"/>
  <c r="C6" i="3"/>
  <c r="C7" i="3"/>
  <c r="C8" i="3"/>
  <c r="C9" i="3"/>
  <c r="C10" i="3"/>
  <c r="C11" i="3"/>
  <c r="C12" i="3"/>
  <c r="C13" i="3"/>
  <c r="C105" i="3"/>
  <c r="C106"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107"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108" i="3"/>
  <c r="C92" i="3"/>
  <c r="C93" i="3"/>
  <c r="C94" i="3"/>
  <c r="C95" i="3"/>
  <c r="C96" i="3"/>
  <c r="C97" i="3"/>
  <c r="C98" i="3"/>
  <c r="C99" i="3"/>
  <c r="C100" i="3"/>
  <c r="C101" i="3"/>
  <c r="C102" i="3"/>
  <c r="C103" i="3"/>
  <c r="I69" i="8"/>
  <c r="I68" i="8"/>
  <c r="G261" i="9"/>
  <c r="AN41" i="8"/>
  <c r="AM41"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45" i="8"/>
  <c r="AL41" i="8"/>
  <c r="AK41" i="8"/>
  <c r="AC46" i="8"/>
  <c r="AE47" i="8"/>
  <c r="AE48" i="8"/>
  <c r="AD47" i="8"/>
  <c r="AD48" i="8"/>
  <c r="AB46" i="8"/>
  <c r="L471" i="4"/>
  <c r="AP829" i="12"/>
  <c r="AO829" i="12"/>
  <c r="AN829" i="12"/>
  <c r="AM829" i="12"/>
  <c r="AK829" i="12"/>
  <c r="AI829" i="12"/>
  <c r="AK830" i="12"/>
  <c r="AM830" i="12"/>
  <c r="AN830" i="12"/>
  <c r="AO830" i="12"/>
  <c r="AP830" i="12"/>
  <c r="AI830" i="12"/>
  <c r="BE238" i="9"/>
  <c r="BD238" i="9"/>
  <c r="E71" i="11"/>
  <c r="H71" i="11" s="1"/>
  <c r="I71" i="11" s="1"/>
  <c r="G71" i="11"/>
  <c r="F71" i="11"/>
  <c r="AN1560" i="7"/>
  <c r="AO1560" i="7"/>
  <c r="AP1560" i="7"/>
  <c r="AQ1560" i="7"/>
  <c r="BC26" i="6"/>
  <c r="BC27" i="6"/>
  <c r="BC25" i="6"/>
  <c r="BD65" i="6"/>
  <c r="BD66" i="6"/>
  <c r="BD22" i="6"/>
  <c r="BD67" i="6"/>
  <c r="BD9" i="6"/>
  <c r="AI2" i="6"/>
  <c r="AL2" i="6"/>
  <c r="AN2" i="6"/>
  <c r="AO2" i="6"/>
  <c r="AP2" i="6"/>
  <c r="AI96" i="6"/>
  <c r="AL96" i="6"/>
  <c r="AN96" i="6"/>
  <c r="AO96" i="6"/>
  <c r="AP96" i="6"/>
  <c r="AL6" i="6"/>
  <c r="AN6" i="6"/>
  <c r="AO6" i="6"/>
  <c r="AP6" i="6"/>
  <c r="AI6" i="6"/>
  <c r="E70" i="11"/>
  <c r="H70" i="11" s="1"/>
  <c r="I70" i="11" s="1"/>
  <c r="F70" i="11"/>
  <c r="G70" i="11" s="1"/>
  <c r="BK68" i="3"/>
  <c r="BK163" i="3"/>
  <c r="BJ57" i="3"/>
  <c r="BJ152" i="3"/>
  <c r="BJ151" i="3"/>
  <c r="BJ150" i="3"/>
  <c r="BJ149" i="3"/>
  <c r="BJ148" i="3"/>
  <c r="BJ147" i="3"/>
  <c r="BJ146" i="3"/>
  <c r="BJ145" i="3"/>
  <c r="BJ144" i="3"/>
  <c r="BJ143" i="3"/>
  <c r="E61" i="11"/>
  <c r="H61" i="11" s="1"/>
  <c r="I61" i="11" s="1"/>
  <c r="F61" i="11"/>
  <c r="G61" i="11"/>
  <c r="E62" i="11"/>
  <c r="F62" i="11"/>
  <c r="G62" i="11" s="1"/>
  <c r="H62" i="11"/>
  <c r="I62" i="11"/>
  <c r="E63" i="11"/>
  <c r="H63" i="11" s="1"/>
  <c r="I63" i="11" s="1"/>
  <c r="F63" i="11"/>
  <c r="G63" i="11" s="1"/>
  <c r="E64" i="11"/>
  <c r="H64" i="11" s="1"/>
  <c r="I64" i="11" s="1"/>
  <c r="F64" i="11"/>
  <c r="G64" i="11" s="1"/>
  <c r="E65" i="11"/>
  <c r="H65" i="11" s="1"/>
  <c r="I65" i="11" s="1"/>
  <c r="F65" i="11"/>
  <c r="G65" i="11"/>
  <c r="J65" i="11" s="1"/>
  <c r="E66" i="11"/>
  <c r="H66" i="11" s="1"/>
  <c r="I66" i="11" s="1"/>
  <c r="F66" i="11"/>
  <c r="G66" i="11" s="1"/>
  <c r="E67" i="11"/>
  <c r="F67" i="11"/>
  <c r="G67" i="11" s="1"/>
  <c r="E68" i="11"/>
  <c r="F68" i="11"/>
  <c r="G68" i="11"/>
  <c r="H68" i="11"/>
  <c r="I68" i="11" s="1"/>
  <c r="E69" i="11"/>
  <c r="F69" i="11"/>
  <c r="G69" i="11" s="1"/>
  <c r="H69" i="11"/>
  <c r="I69" i="11" s="1"/>
  <c r="P49" i="8"/>
  <c r="R58" i="8"/>
  <c r="R57" i="8"/>
  <c r="R56" i="8"/>
  <c r="Q56" i="8"/>
  <c r="P54" i="8"/>
  <c r="P53" i="8"/>
  <c r="N55" i="8"/>
  <c r="O55" i="8"/>
  <c r="R45" i="8"/>
  <c r="N52" i="8"/>
  <c r="O54" i="8"/>
  <c r="O53" i="8"/>
  <c r="Q53" i="8"/>
  <c r="R51" i="8"/>
  <c r="Q51" i="8"/>
  <c r="P51" i="8"/>
  <c r="O49" i="8"/>
  <c r="Q48" i="8"/>
  <c r="N48" i="8"/>
  <c r="R46" i="8"/>
  <c r="R47" i="8"/>
  <c r="R48" i="8"/>
  <c r="Q46" i="8"/>
  <c r="Q47" i="8"/>
  <c r="Q45" i="8"/>
  <c r="T36" i="8"/>
  <c r="Q37" i="8"/>
  <c r="T32" i="8"/>
  <c r="T33" i="8"/>
  <c r="T34" i="8"/>
  <c r="S33" i="8"/>
  <c r="S34" i="8"/>
  <c r="S32" i="8"/>
  <c r="O33" i="8"/>
  <c r="O34" i="8"/>
  <c r="O35" i="8"/>
  <c r="R33" i="8" s="1"/>
  <c r="O32" i="8"/>
  <c r="AC33" i="8"/>
  <c r="AD33" i="8"/>
  <c r="AE33" i="8"/>
  <c r="AC34" i="8"/>
  <c r="AD34" i="8"/>
  <c r="AE34" i="8"/>
  <c r="AC35" i="8"/>
  <c r="AD35" i="8"/>
  <c r="AE35" i="8"/>
  <c r="AD32" i="8"/>
  <c r="AE32" i="8"/>
  <c r="AC32" i="8"/>
  <c r="P35" i="8"/>
  <c r="N35" i="8"/>
  <c r="F60" i="11"/>
  <c r="H60" i="11" s="1"/>
  <c r="I60" i="11" s="1"/>
  <c r="E60" i="11"/>
  <c r="F59" i="11"/>
  <c r="E59" i="11"/>
  <c r="H59" i="11" s="1"/>
  <c r="I59" i="11" s="1"/>
  <c r="F58" i="11"/>
  <c r="G58" i="11" s="1"/>
  <c r="E58" i="11"/>
  <c r="H58" i="11" s="1"/>
  <c r="I58" i="11" s="1"/>
  <c r="F57" i="11"/>
  <c r="G57" i="11" s="1"/>
  <c r="E57" i="11"/>
  <c r="H57" i="11" s="1"/>
  <c r="I57" i="11" s="1"/>
  <c r="H56" i="11"/>
  <c r="I56" i="11" s="1"/>
  <c r="F56" i="11"/>
  <c r="G56" i="11" s="1"/>
  <c r="E56" i="11"/>
  <c r="I55" i="11"/>
  <c r="H55" i="11"/>
  <c r="G55" i="11"/>
  <c r="K55" i="11" s="1"/>
  <c r="F55" i="11"/>
  <c r="E55" i="11"/>
  <c r="F54" i="11"/>
  <c r="H54" i="11" s="1"/>
  <c r="I54" i="11" s="1"/>
  <c r="E54" i="11"/>
  <c r="F53" i="11"/>
  <c r="E53" i="11"/>
  <c r="G53" i="11" s="1"/>
  <c r="F52" i="11"/>
  <c r="H52" i="11" s="1"/>
  <c r="I52" i="11" s="1"/>
  <c r="E52" i="11"/>
  <c r="F51" i="11"/>
  <c r="E51" i="11"/>
  <c r="H51" i="11" s="1"/>
  <c r="I51" i="11" s="1"/>
  <c r="F50" i="11"/>
  <c r="G50" i="11" s="1"/>
  <c r="E50" i="11"/>
  <c r="H50" i="11" s="1"/>
  <c r="I50" i="11" s="1"/>
  <c r="F49" i="11"/>
  <c r="G49" i="11" s="1"/>
  <c r="E49" i="11"/>
  <c r="H49" i="11" s="1"/>
  <c r="I49" i="11" s="1"/>
  <c r="H48" i="11"/>
  <c r="I48" i="11" s="1"/>
  <c r="J48" i="11" s="1"/>
  <c r="G48" i="11"/>
  <c r="K48" i="11" s="1"/>
  <c r="F48" i="11"/>
  <c r="E48" i="11"/>
  <c r="I47" i="11"/>
  <c r="H47" i="11"/>
  <c r="G47" i="11"/>
  <c r="K47" i="11" s="1"/>
  <c r="F47" i="11"/>
  <c r="E47" i="11"/>
  <c r="F46" i="11"/>
  <c r="H46" i="11" s="1"/>
  <c r="I46" i="11" s="1"/>
  <c r="E46" i="11"/>
  <c r="F45" i="11"/>
  <c r="E45" i="11"/>
  <c r="H45" i="11" s="1"/>
  <c r="I45" i="11" s="1"/>
  <c r="F44" i="11"/>
  <c r="H44" i="11" s="1"/>
  <c r="I44" i="11" s="1"/>
  <c r="E44" i="11"/>
  <c r="F43" i="11"/>
  <c r="E43" i="11"/>
  <c r="H43" i="11" s="1"/>
  <c r="I43" i="11" s="1"/>
  <c r="F42" i="11"/>
  <c r="G42" i="11" s="1"/>
  <c r="E42" i="11"/>
  <c r="H42" i="11" s="1"/>
  <c r="I42" i="11" s="1"/>
  <c r="F41" i="11"/>
  <c r="G41" i="11" s="1"/>
  <c r="E41" i="11"/>
  <c r="H41" i="11" s="1"/>
  <c r="I41" i="11" s="1"/>
  <c r="H40" i="11"/>
  <c r="I40" i="11" s="1"/>
  <c r="J40" i="11" s="1"/>
  <c r="G40" i="11"/>
  <c r="F40" i="11"/>
  <c r="E40" i="11"/>
  <c r="I39" i="11"/>
  <c r="H39" i="11"/>
  <c r="G39" i="11"/>
  <c r="K39" i="11" s="1"/>
  <c r="F39" i="11"/>
  <c r="E39" i="11"/>
  <c r="F38" i="11"/>
  <c r="H38" i="11" s="1"/>
  <c r="I38" i="11" s="1"/>
  <c r="E38" i="11"/>
  <c r="F37" i="11"/>
  <c r="E37" i="11"/>
  <c r="G37" i="11" s="1"/>
  <c r="F36" i="11"/>
  <c r="H36" i="11" s="1"/>
  <c r="I36" i="11" s="1"/>
  <c r="E36" i="11"/>
  <c r="F35" i="11"/>
  <c r="E35" i="11"/>
  <c r="H35" i="11" s="1"/>
  <c r="I35" i="11" s="1"/>
  <c r="F34" i="11"/>
  <c r="G34" i="11" s="1"/>
  <c r="E34" i="11"/>
  <c r="H34" i="11" s="1"/>
  <c r="I34" i="11" s="1"/>
  <c r="F33" i="11"/>
  <c r="G33" i="11" s="1"/>
  <c r="E33" i="11"/>
  <c r="H33" i="11" s="1"/>
  <c r="I33" i="11" s="1"/>
  <c r="H32" i="11"/>
  <c r="I32" i="11" s="1"/>
  <c r="J32" i="11" s="1"/>
  <c r="G32" i="11"/>
  <c r="K32" i="11" s="1"/>
  <c r="F32" i="11"/>
  <c r="E32" i="11"/>
  <c r="I31" i="11"/>
  <c r="H31" i="11"/>
  <c r="G31" i="11"/>
  <c r="K31" i="11" s="1"/>
  <c r="F31" i="11"/>
  <c r="E31" i="11"/>
  <c r="F30" i="11"/>
  <c r="H30" i="11" s="1"/>
  <c r="I30" i="11" s="1"/>
  <c r="E30" i="11"/>
  <c r="F29" i="11"/>
  <c r="E29" i="11"/>
  <c r="G29" i="11" s="1"/>
  <c r="F28" i="11"/>
  <c r="H28" i="11" s="1"/>
  <c r="I28" i="11" s="1"/>
  <c r="E28" i="11"/>
  <c r="F27" i="11"/>
  <c r="E27" i="11"/>
  <c r="H27" i="11" s="1"/>
  <c r="I27" i="11" s="1"/>
  <c r="F26" i="11"/>
  <c r="G26" i="11" s="1"/>
  <c r="E26" i="11"/>
  <c r="H26" i="11" s="1"/>
  <c r="I26" i="11" s="1"/>
  <c r="F25" i="11"/>
  <c r="G25" i="11" s="1"/>
  <c r="E25" i="11"/>
  <c r="H25" i="11" s="1"/>
  <c r="I25" i="11" s="1"/>
  <c r="H24" i="11"/>
  <c r="I24" i="11" s="1"/>
  <c r="J24" i="11" s="1"/>
  <c r="G24" i="11"/>
  <c r="K24" i="11" s="1"/>
  <c r="F24" i="11"/>
  <c r="E24" i="11"/>
  <c r="I23" i="11"/>
  <c r="H23" i="11"/>
  <c r="G23" i="11"/>
  <c r="K23" i="11" s="1"/>
  <c r="F23" i="11"/>
  <c r="E23" i="11"/>
  <c r="F22" i="11"/>
  <c r="H22" i="11" s="1"/>
  <c r="I22" i="11" s="1"/>
  <c r="E22" i="11"/>
  <c r="F21" i="11"/>
  <c r="E21" i="11"/>
  <c r="G21" i="11" s="1"/>
  <c r="F20" i="11"/>
  <c r="H20" i="11" s="1"/>
  <c r="I20" i="11" s="1"/>
  <c r="E20" i="11"/>
  <c r="F19" i="11"/>
  <c r="E19" i="11"/>
  <c r="H19" i="11" s="1"/>
  <c r="I19" i="11" s="1"/>
  <c r="F18" i="11"/>
  <c r="G18" i="11" s="1"/>
  <c r="E18" i="11"/>
  <c r="H18" i="11" s="1"/>
  <c r="I18" i="11" s="1"/>
  <c r="F17" i="11"/>
  <c r="G17" i="11" s="1"/>
  <c r="E17" i="11"/>
  <c r="H17" i="11" s="1"/>
  <c r="I17" i="11" s="1"/>
  <c r="H16" i="11"/>
  <c r="I16" i="11" s="1"/>
  <c r="J16" i="11" s="1"/>
  <c r="G16" i="11"/>
  <c r="F16" i="11"/>
  <c r="E16" i="11"/>
  <c r="I15" i="11"/>
  <c r="H15" i="11"/>
  <c r="G15" i="11"/>
  <c r="K15" i="11" s="1"/>
  <c r="F15" i="11"/>
  <c r="E15" i="11"/>
  <c r="F14" i="11"/>
  <c r="H14" i="11" s="1"/>
  <c r="I14" i="11" s="1"/>
  <c r="E14" i="11"/>
  <c r="F13" i="11"/>
  <c r="E13" i="11"/>
  <c r="H13" i="11" s="1"/>
  <c r="I13" i="11" s="1"/>
  <c r="F12" i="11"/>
  <c r="H12" i="11" s="1"/>
  <c r="I12" i="11" s="1"/>
  <c r="E12" i="11"/>
  <c r="F11" i="11"/>
  <c r="E11" i="11"/>
  <c r="G11" i="11" s="1"/>
  <c r="F10" i="11"/>
  <c r="G10" i="11" s="1"/>
  <c r="E10" i="11"/>
  <c r="H10" i="11" s="1"/>
  <c r="I10" i="11" s="1"/>
  <c r="F9" i="11"/>
  <c r="G9" i="11" s="1"/>
  <c r="E9" i="11"/>
  <c r="H9" i="11" s="1"/>
  <c r="I9" i="11" s="1"/>
  <c r="H8" i="11"/>
  <c r="I8" i="11" s="1"/>
  <c r="J8" i="11" s="1"/>
  <c r="G8" i="11"/>
  <c r="F8" i="11"/>
  <c r="E8" i="11"/>
  <c r="I7" i="11"/>
  <c r="H7" i="11"/>
  <c r="G7" i="11"/>
  <c r="K7" i="11" s="1"/>
  <c r="F7" i="11"/>
  <c r="E7" i="11"/>
  <c r="F6" i="11"/>
  <c r="H6" i="11" s="1"/>
  <c r="I6" i="11" s="1"/>
  <c r="E6" i="11"/>
  <c r="F5" i="11"/>
  <c r="E5" i="11"/>
  <c r="H5" i="11" s="1"/>
  <c r="I5" i="11" s="1"/>
  <c r="AF350" i="4"/>
  <c r="AM198" i="3"/>
  <c r="AS35" i="10"/>
  <c r="AE54" i="6"/>
  <c r="AE24" i="6"/>
  <c r="AE13" i="6"/>
  <c r="AE8" i="6"/>
  <c r="AE231" i="9"/>
  <c r="AE211" i="9"/>
  <c r="AE210" i="9"/>
  <c r="AE168" i="9"/>
  <c r="AE167" i="9"/>
  <c r="AE30" i="9"/>
  <c r="AE53" i="9"/>
  <c r="AE52" i="9"/>
  <c r="AE51" i="9"/>
  <c r="AE253" i="9"/>
  <c r="AE234" i="9"/>
  <c r="AE104" i="9"/>
  <c r="AE105" i="9"/>
  <c r="S2" i="8"/>
  <c r="S3" i="8"/>
  <c r="S4" i="8"/>
  <c r="S5" i="8"/>
  <c r="S6" i="8"/>
  <c r="S7" i="8"/>
  <c r="S8" i="8"/>
  <c r="S9" i="8"/>
  <c r="S10" i="8"/>
  <c r="S1" i="8"/>
  <c r="J71" i="11" l="1"/>
  <c r="K71" i="11"/>
  <c r="J70" i="11"/>
  <c r="K70" i="11"/>
  <c r="J69" i="11"/>
  <c r="K69" i="11"/>
  <c r="J66" i="11"/>
  <c r="K66" i="11"/>
  <c r="J68" i="11"/>
  <c r="J62" i="11"/>
  <c r="K62" i="11"/>
  <c r="K64" i="11"/>
  <c r="J64" i="11"/>
  <c r="J61" i="11"/>
  <c r="J63" i="11"/>
  <c r="K63" i="11"/>
  <c r="K68" i="11"/>
  <c r="K61" i="11"/>
  <c r="H67" i="11"/>
  <c r="I67" i="11" s="1"/>
  <c r="K67" i="11" s="1"/>
  <c r="K65" i="11"/>
  <c r="Q34" i="8"/>
  <c r="R32" i="8"/>
  <c r="R34" i="8"/>
  <c r="Q33" i="8"/>
  <c r="Q32" i="8"/>
  <c r="K41" i="11"/>
  <c r="J41" i="11"/>
  <c r="K8" i="11"/>
  <c r="K17" i="11"/>
  <c r="J17" i="11"/>
  <c r="K57" i="11"/>
  <c r="J57" i="11"/>
  <c r="J18" i="11"/>
  <c r="K18" i="11"/>
  <c r="K33" i="11"/>
  <c r="J33" i="11"/>
  <c r="K58" i="11"/>
  <c r="J58" i="11"/>
  <c r="J26" i="11"/>
  <c r="K26" i="11"/>
  <c r="K9" i="11"/>
  <c r="J9" i="11"/>
  <c r="J53" i="11"/>
  <c r="K29" i="11"/>
  <c r="J34" i="11"/>
  <c r="K34" i="11"/>
  <c r="K40" i="11"/>
  <c r="K49" i="11"/>
  <c r="J49" i="11"/>
  <c r="J10" i="11"/>
  <c r="K10" i="11"/>
  <c r="K16" i="11"/>
  <c r="K25" i="11"/>
  <c r="J25" i="11"/>
  <c r="K56" i="11"/>
  <c r="J56" i="11"/>
  <c r="J42" i="11"/>
  <c r="K42" i="11"/>
  <c r="J11" i="11"/>
  <c r="K50" i="11"/>
  <c r="J50" i="11"/>
  <c r="G6" i="11"/>
  <c r="G14" i="11"/>
  <c r="G22" i="11"/>
  <c r="G30" i="11"/>
  <c r="G38" i="11"/>
  <c r="G46" i="11"/>
  <c r="G54" i="11"/>
  <c r="G5" i="11"/>
  <c r="G13" i="11"/>
  <c r="G45" i="11"/>
  <c r="J7" i="11"/>
  <c r="G12" i="11"/>
  <c r="J15" i="11"/>
  <c r="G20" i="11"/>
  <c r="H21" i="11"/>
  <c r="I21" i="11" s="1"/>
  <c r="K21" i="11" s="1"/>
  <c r="J23" i="11"/>
  <c r="G28" i="11"/>
  <c r="H29" i="11"/>
  <c r="I29" i="11" s="1"/>
  <c r="J29" i="11" s="1"/>
  <c r="J31" i="11"/>
  <c r="G36" i="11"/>
  <c r="H37" i="11"/>
  <c r="I37" i="11" s="1"/>
  <c r="K37" i="11" s="1"/>
  <c r="J39" i="11"/>
  <c r="G44" i="11"/>
  <c r="J47" i="11"/>
  <c r="G52" i="11"/>
  <c r="H53" i="11"/>
  <c r="I53" i="11" s="1"/>
  <c r="K53" i="11" s="1"/>
  <c r="J55" i="11"/>
  <c r="G60" i="11"/>
  <c r="G19" i="11"/>
  <c r="G27" i="11"/>
  <c r="G43" i="11"/>
  <c r="G51" i="11"/>
  <c r="G59" i="11"/>
  <c r="G35" i="11"/>
  <c r="H11" i="11"/>
  <c r="I11" i="11" s="1"/>
  <c r="K11" i="11" s="1"/>
  <c r="J67" i="11" l="1"/>
  <c r="K12" i="11"/>
  <c r="J12" i="11"/>
  <c r="K30" i="11"/>
  <c r="J30" i="11"/>
  <c r="K22" i="11"/>
  <c r="J22" i="11"/>
  <c r="K45" i="11"/>
  <c r="J45" i="11"/>
  <c r="J14" i="11"/>
  <c r="K14" i="11"/>
  <c r="K60" i="11"/>
  <c r="J60" i="11"/>
  <c r="K52" i="11"/>
  <c r="J52" i="11"/>
  <c r="K13" i="11"/>
  <c r="J13" i="11"/>
  <c r="J6" i="11"/>
  <c r="K6" i="11"/>
  <c r="K38" i="11"/>
  <c r="J38" i="11"/>
  <c r="K36" i="11"/>
  <c r="J36" i="11"/>
  <c r="K5" i="11"/>
  <c r="J5" i="11"/>
  <c r="J37" i="11"/>
  <c r="J59" i="11"/>
  <c r="K59" i="11"/>
  <c r="J43" i="11"/>
  <c r="K43" i="11"/>
  <c r="K54" i="11"/>
  <c r="J54" i="11"/>
  <c r="J21" i="11"/>
  <c r="J19" i="11"/>
  <c r="K19" i="11"/>
  <c r="J35" i="11"/>
  <c r="K35" i="11"/>
  <c r="K28" i="11"/>
  <c r="J28" i="11"/>
  <c r="J51" i="11"/>
  <c r="K51" i="11"/>
  <c r="K44" i="11"/>
  <c r="J44" i="11"/>
  <c r="J27" i="11"/>
  <c r="K27" i="11"/>
  <c r="K20" i="11"/>
  <c r="J20" i="11"/>
  <c r="K46" i="11"/>
  <c r="J46" i="11"/>
  <c r="AF353" i="4" l="1"/>
  <c r="AF354" i="4"/>
  <c r="AF352" i="4"/>
  <c r="AF355" i="4"/>
  <c r="AF360" i="4"/>
  <c r="AF356" i="4"/>
  <c r="AF357" i="4"/>
  <c r="AF358" i="4"/>
  <c r="AF359" i="4"/>
</calcChain>
</file>

<file path=xl/sharedStrings.xml><?xml version="1.0" encoding="utf-8"?>
<sst xmlns="http://schemas.openxmlformats.org/spreadsheetml/2006/main" count="100193" uniqueCount="4537">
  <si>
    <t>Reference</t>
  </si>
  <si>
    <t>Year</t>
  </si>
  <si>
    <t>peer review</t>
  </si>
  <si>
    <t>search</t>
  </si>
  <si>
    <t>Location</t>
  </si>
  <si>
    <t>Method</t>
  </si>
  <si>
    <t>Below MDL</t>
  </si>
  <si>
    <t>Sample Volume</t>
  </si>
  <si>
    <t>Animal common name</t>
  </si>
  <si>
    <t>Animal Latin Name</t>
  </si>
  <si>
    <t>Free/captive</t>
  </si>
  <si>
    <t>Pathogen</t>
  </si>
  <si>
    <t>medium</t>
  </si>
  <si>
    <t>Presence/Absence</t>
  </si>
  <si>
    <t>percent</t>
  </si>
  <si>
    <t>Standard deviation</t>
  </si>
  <si>
    <t>Median</t>
  </si>
  <si>
    <t>Min</t>
  </si>
  <si>
    <t>Max</t>
  </si>
  <si>
    <t>95% low</t>
  </si>
  <si>
    <t>95% high</t>
  </si>
  <si>
    <t>units</t>
  </si>
  <si>
    <t>Notes</t>
  </si>
  <si>
    <t>Geldreich</t>
  </si>
  <si>
    <t>grey literature</t>
  </si>
  <si>
    <t>review</t>
  </si>
  <si>
    <t>USA</t>
  </si>
  <si>
    <t>MPN, culture broth, standard method</t>
  </si>
  <si>
    <t>NA</t>
  </si>
  <si>
    <t>1g</t>
  </si>
  <si>
    <t>Avian</t>
  </si>
  <si>
    <t>captive</t>
  </si>
  <si>
    <t>coliform discharge/day</t>
  </si>
  <si>
    <t>coliform/g</t>
  </si>
  <si>
    <t>Sieburth, J. M.</t>
  </si>
  <si>
    <t>yes</t>
  </si>
  <si>
    <t>UK, Zavodovski Island</t>
  </si>
  <si>
    <t>Plate Count, Standard Method</t>
  </si>
  <si>
    <t>100 CFU/g</t>
  </si>
  <si>
    <t>Giant fulmar</t>
  </si>
  <si>
    <t>free</t>
  </si>
  <si>
    <t>Coliform</t>
  </si>
  <si>
    <t>central intestines contents, hunted bird</t>
  </si>
  <si>
    <t>&lt;100</t>
  </si>
  <si>
    <t>CFU/g</t>
  </si>
  <si>
    <t>no isolates</t>
  </si>
  <si>
    <t>stomach (proventriculus), hunted bird</t>
  </si>
  <si>
    <t>terminal intestines contents, hunted bird</t>
  </si>
  <si>
    <t>anaerobic Streptococci</t>
  </si>
  <si>
    <t>Antartica, Laurie Island</t>
  </si>
  <si>
    <t>Isolates (E. coli)</t>
  </si>
  <si>
    <t>Antartica, South Shetland Islands</t>
  </si>
  <si>
    <t>intestines content, hunted bird</t>
  </si>
  <si>
    <t>Antartica, Hope Bay</t>
  </si>
  <si>
    <t>Isolates (Aerobacter-Hafnia sp.)</t>
  </si>
  <si>
    <t>Isolates (Anaerobic, gram positive)</t>
  </si>
  <si>
    <t>Isolates (Aerobacter-Hafnia, sp.)</t>
  </si>
  <si>
    <t>UK, South Sandwich Island</t>
  </si>
  <si>
    <t>Isolates (E.coli)</t>
  </si>
  <si>
    <t>galbladder contents, hunted bird</t>
  </si>
  <si>
    <t>Argintina, Ushuaia</t>
  </si>
  <si>
    <t>intestines content, hunted gulls</t>
  </si>
  <si>
    <t>Isolates (Achromobacter eurydice, Micrococcus ureae)</t>
  </si>
  <si>
    <t>Antartica, Half Moon Island</t>
  </si>
  <si>
    <t>Isolates (E. coli and Streptococci)</t>
  </si>
  <si>
    <t>Wood and Trust</t>
  </si>
  <si>
    <t>Canada, British Coloumbia, Mary Todd Island</t>
  </si>
  <si>
    <t>Plate Count, Standard Method APHA</t>
  </si>
  <si>
    <t>Larus glaucescens</t>
  </si>
  <si>
    <t>intestines content</t>
  </si>
  <si>
    <t>Canada, British Coloumbia, Baeria Rocks</t>
  </si>
  <si>
    <t>MPN, Standard Method APHA</t>
  </si>
  <si>
    <t>MPN/g</t>
  </si>
  <si>
    <t>min. less than 0.1E4</t>
  </si>
  <si>
    <t>Alderisio and DeLuca</t>
  </si>
  <si>
    <t>USA, NY, Westchester County</t>
  </si>
  <si>
    <t>Plate count</t>
  </si>
  <si>
    <t>Resampled until 30-300 colonies per plate</t>
  </si>
  <si>
    <t>8.35g mean (0.44-25.4 g  volume standardized by dilution)</t>
  </si>
  <si>
    <t>Branta canadensis</t>
  </si>
  <si>
    <t>feces</t>
  </si>
  <si>
    <t>CFU/gram</t>
  </si>
  <si>
    <t>Autumn 1995</t>
  </si>
  <si>
    <t>Autumn 1996</t>
  </si>
  <si>
    <t>Winter1996</t>
  </si>
  <si>
    <t>Winter 1997</t>
  </si>
  <si>
    <t>Spring 1996</t>
  </si>
  <si>
    <t>Spring 1997</t>
  </si>
  <si>
    <t>Summer 1996</t>
  </si>
  <si>
    <t>Summer 1997</t>
  </si>
  <si>
    <t>0.48 g mean (0.01-2.49 g volume standardized by dilution)</t>
  </si>
  <si>
    <t>Larus delawarensis</t>
  </si>
  <si>
    <t>Geldreich, E. E.</t>
  </si>
  <si>
    <t>from review article</t>
  </si>
  <si>
    <t>article not found</t>
  </si>
  <si>
    <t>Review</t>
  </si>
  <si>
    <t>Mammal</t>
  </si>
  <si>
    <t>From Ferguson, 2009, Bodley-Tickell 2002</t>
  </si>
  <si>
    <t>Gould and Fletch</t>
  </si>
  <si>
    <t>UK,  garbage dump</t>
  </si>
  <si>
    <t>MPN, broth culture, standard method</t>
  </si>
  <si>
    <t>Larus  ridibundus</t>
  </si>
  <si>
    <t>1 year captivity</t>
  </si>
  <si>
    <t>microbe/g</t>
  </si>
  <si>
    <t>Enough information to also do a weighed average</t>
  </si>
  <si>
    <t>Also has information on NP</t>
  </si>
  <si>
    <t>Larus canus</t>
  </si>
  <si>
    <t xml:space="preserve">Herring gull </t>
  </si>
  <si>
    <t>Larus argentatus</t>
  </si>
  <si>
    <t>Lesser black-backed gull</t>
  </si>
  <si>
    <t>Larus fuscus</t>
  </si>
  <si>
    <t>microbes shedded daily</t>
  </si>
  <si>
    <t>Jones and Obiri-Danso</t>
  </si>
  <si>
    <t>symposium</t>
  </si>
  <si>
    <t>UK, Morecambe Bay/Lancaster</t>
  </si>
  <si>
    <t>MPN, 3 tube, APHA Standard Method</t>
  </si>
  <si>
    <t>Bar-tailed godwit</t>
  </si>
  <si>
    <t>Limosa limosa</t>
  </si>
  <si>
    <t>Laridae</t>
  </si>
  <si>
    <t>ND</t>
  </si>
  <si>
    <t>Calidris canutus</t>
  </si>
  <si>
    <t>Lapwing</t>
  </si>
  <si>
    <t>Vanellus vanellus</t>
  </si>
  <si>
    <t>Anus plutyrhinrhn</t>
  </si>
  <si>
    <t>Oystercatcher</t>
  </si>
  <si>
    <t>Haematnpus ostralegu</t>
  </si>
  <si>
    <t>Tadnrna tadnrnu</t>
  </si>
  <si>
    <t>Levesque et al.</t>
  </si>
  <si>
    <t>Canada, Quebec</t>
  </si>
  <si>
    <t>MPN, 5 tube, APHA Method, API 20E Test</t>
  </si>
  <si>
    <t>1(100 feces composit)</t>
  </si>
  <si>
    <t>Also has data connecting number of birds to concentrations in waters at different depths.</t>
  </si>
  <si>
    <t>1(148 feces composit)</t>
  </si>
  <si>
    <t>1(236 feces composit)</t>
  </si>
  <si>
    <t>Canada, Montreal</t>
  </si>
  <si>
    <t>Standard method APHA, 3 tube</t>
  </si>
  <si>
    <t>Ring-billed gull</t>
  </si>
  <si>
    <t>feces composite</t>
  </si>
  <si>
    <t>Also found trends in concentration based on age and location</t>
  </si>
  <si>
    <t xml:space="preserve">Canada, Contrecoeur National Wildlife Area </t>
  </si>
  <si>
    <t>Canada, Quebec City</t>
  </si>
  <si>
    <t>over range</t>
  </si>
  <si>
    <t xml:space="preserve">Canada, Quebec City, Montrea, Contrecoeur National Wildlife Area </t>
  </si>
  <si>
    <t>Sample from Montreal site, contain Shigella boydii</t>
  </si>
  <si>
    <t xml:space="preserve">Muniesa et al. </t>
  </si>
  <si>
    <t>Spain, Catalonia, Nortern coast</t>
  </si>
  <si>
    <t>Culture, Standard Methods</t>
  </si>
  <si>
    <t>variable (1:5 dilution)</t>
  </si>
  <si>
    <t>Larus cachinnans</t>
  </si>
  <si>
    <t>feces (from caecum)</t>
  </si>
  <si>
    <t>Weiskel et al.</t>
  </si>
  <si>
    <t>USA, Massachusetts, Buttermilk bay</t>
  </si>
  <si>
    <t>MPN, multiple tubes</t>
  </si>
  <si>
    <t>fecal coliform/g</t>
  </si>
  <si>
    <t>Review from Fergulson</t>
  </si>
  <si>
    <t>Canada, British Coloumbia, Mary Todd Island/Baeria Rocks</t>
  </si>
  <si>
    <t>Standard Method APHA</t>
  </si>
  <si>
    <t>Cox et al.</t>
  </si>
  <si>
    <t>Web of Science</t>
  </si>
  <si>
    <t>Australia, Sydney Watershed</t>
  </si>
  <si>
    <t>Standard Method 9222G</t>
  </si>
  <si>
    <t>Chenonetta jubata</t>
  </si>
  <si>
    <t>CFU/g wet weight</t>
  </si>
  <si>
    <t>Brushtail possum</t>
  </si>
  <si>
    <t>Trichosurus vulpecula</t>
  </si>
  <si>
    <t>Cat</t>
  </si>
  <si>
    <t>Felis catus</t>
  </si>
  <si>
    <t>Rattus fuscipes</t>
  </si>
  <si>
    <t>Wallabia bicolor</t>
  </si>
  <si>
    <t>Antechinus</t>
  </si>
  <si>
    <t>Antechinus stuartii</t>
  </si>
  <si>
    <t>Geldreich et al.</t>
  </si>
  <si>
    <t>?yes no longer in print</t>
  </si>
  <si>
    <t>Standard Methods Most probable number</t>
  </si>
  <si>
    <t>cfu/day</t>
  </si>
  <si>
    <t>From Ferguson et al. 2016</t>
  </si>
  <si>
    <t>cfu/g</t>
  </si>
  <si>
    <t xml:space="preserve">Hussong et al. </t>
  </si>
  <si>
    <t>USA, Chesapeake Bay</t>
  </si>
  <si>
    <t>Plate count, liquid MPN</t>
  </si>
  <si>
    <t>Canada Goose</t>
  </si>
  <si>
    <t>bacteria/g feces</t>
  </si>
  <si>
    <t>From Weiskel et. al. 1962</t>
  </si>
  <si>
    <t>Whistling Swans</t>
  </si>
  <si>
    <t>Ricca and Cooney</t>
  </si>
  <si>
    <t>USA, MA, Braintree (golf course)</t>
  </si>
  <si>
    <t>Microsocpe, membrain filtration</t>
  </si>
  <si>
    <t>&lt;1 cfu/g</t>
  </si>
  <si>
    <t>20g</t>
  </si>
  <si>
    <t>&lt;1</t>
  </si>
  <si>
    <t>semiquantitative</t>
  </si>
  <si>
    <t>For this study the min and max represent the range of values that presence numbers fall under</t>
  </si>
  <si>
    <t>USA, MA, Milton (near landfill)</t>
  </si>
  <si>
    <t>USA, MA, Weymouth</t>
  </si>
  <si>
    <t>pigeon</t>
  </si>
  <si>
    <t>Columba livia</t>
  </si>
  <si>
    <t>Standard double-agar-overlay plaque assay</t>
  </si>
  <si>
    <t>&lt;1 pfu/g</t>
  </si>
  <si>
    <t>pfu/g</t>
  </si>
  <si>
    <t>Lowenstein et al.</t>
  </si>
  <si>
    <t>Ecuador, Yaruqui, Quito</t>
  </si>
  <si>
    <t xml:space="preserve">PCR (eae, bfpA, aEPEC, stx-1, stx-2), Plate Culture </t>
  </si>
  <si>
    <t>domestic</t>
  </si>
  <si>
    <t>atypical enteropathogenic E. coli</t>
  </si>
  <si>
    <t>feces swab</t>
  </si>
  <si>
    <t>Meteyer et al.</t>
  </si>
  <si>
    <t xml:space="preserve">USA, Minnesota/North Dakota/Lake Michigan/Lake Huron </t>
  </si>
  <si>
    <t>biochemical, API 20E, outside lab, culture plate and broth</t>
  </si>
  <si>
    <t>Phalacrocorax auritus</t>
  </si>
  <si>
    <t xml:space="preserve">Ahmed et al. </t>
  </si>
  <si>
    <t>Australia, Queensland, Brisbane</t>
  </si>
  <si>
    <t>Colilert Test kit</t>
  </si>
  <si>
    <t>Escherichia coli</t>
  </si>
  <si>
    <t>water (roof harvest, tank)</t>
  </si>
  <si>
    <t>&gt;2420</t>
  </si>
  <si>
    <t>MPN/100 ml</t>
  </si>
  <si>
    <t>Also contains roof condition data connected to data</t>
  </si>
  <si>
    <t>Australia, Queensland, Currumbin</t>
  </si>
  <si>
    <t xml:space="preserve">Australia, South East Queensland </t>
  </si>
  <si>
    <t>qPCR</t>
  </si>
  <si>
    <t xml:space="preserve">3 log10 (1000) gene copies/g feces 2gene copies/reaction </t>
  </si>
  <si>
    <t>half MDL</t>
  </si>
  <si>
    <t>200 mg</t>
  </si>
  <si>
    <t>log 10 gene copies/g feces</t>
  </si>
  <si>
    <t>Allen et al.</t>
  </si>
  <si>
    <t>Yes</t>
  </si>
  <si>
    <t>Google Scholar</t>
  </si>
  <si>
    <t>Canada, Ontario</t>
  </si>
  <si>
    <t>culture broth and plate</t>
  </si>
  <si>
    <t>Rattus norvegicus</t>
  </si>
  <si>
    <t>Has more information on antibiotic resistance</t>
  </si>
  <si>
    <t>Canada, Ontario, swine farm</t>
  </si>
  <si>
    <t>Eastern chipmonk</t>
  </si>
  <si>
    <t>Tamias striatus</t>
  </si>
  <si>
    <t>Canada, Ontario, natural</t>
  </si>
  <si>
    <t>Canada, Ontario, landfill</t>
  </si>
  <si>
    <t>Canada, Ontario, residential</t>
  </si>
  <si>
    <t>Microtus pennsylvanicus</t>
  </si>
  <si>
    <t>Peromyscus maniculatus, Peromyscus leucopus</t>
  </si>
  <si>
    <t xml:space="preserve">Blarina brevicauda </t>
  </si>
  <si>
    <t>Awad-Alla et al.</t>
  </si>
  <si>
    <t>Egypt, Sharkia Provence</t>
  </si>
  <si>
    <t>Biochemical, Culture broth and plate, lab</t>
  </si>
  <si>
    <t>Nipponia nippon</t>
  </si>
  <si>
    <t>intestines content, tissue (heart blood, lung, liver, spleen, kidney, ovaries), healthy bird (hunted)</t>
  </si>
  <si>
    <t>Binkley, L. E.</t>
  </si>
  <si>
    <t>Thesis</t>
  </si>
  <si>
    <t>USA, Ohio, Columbus</t>
  </si>
  <si>
    <t>1 g</t>
  </si>
  <si>
    <t>Brittingham et al.</t>
  </si>
  <si>
    <t>USA, Wisconsin, Sauk/Dane County</t>
  </si>
  <si>
    <t>biochemical, culture broth and plate</t>
  </si>
  <si>
    <t>American goldfinch</t>
  </si>
  <si>
    <t>Cardeulis tristis</t>
  </si>
  <si>
    <t>feces, cloacal swabs</t>
  </si>
  <si>
    <t>Other species measured but less than 3 samples per species.  Also broken down by bacterial species but not connected to animal.</t>
  </si>
  <si>
    <t>Parus atricapillus</t>
  </si>
  <si>
    <t>Junco hyemalis</t>
  </si>
  <si>
    <t>Sitta carolinensis</t>
  </si>
  <si>
    <t>Bublitz et al.</t>
  </si>
  <si>
    <t>Madagascar, Ranomafana National Park</t>
  </si>
  <si>
    <t>PCR(Enterotoxin (LT) gene, 117 bp)</t>
  </si>
  <si>
    <t xml:space="preserve">Avahi laniger, Eulemur reinvented, Hap lemur aurous, Microcopies Rufus, Propithecus edwardsi, and Prolemur simus </t>
  </si>
  <si>
    <t>Carroll et al</t>
  </si>
  <si>
    <t>Ireland, Howth Harbor/Goat Island/Lough Boora/Edenderry/Wicklow Mountains</t>
  </si>
  <si>
    <t>Larus ridibundus</t>
  </si>
  <si>
    <t>Lesser black-back gulls</t>
  </si>
  <si>
    <t>Sturnus vulgaris</t>
  </si>
  <si>
    <t>Contreras-Rodriguez et al.</t>
  </si>
  <si>
    <t>Thalasseus elegans</t>
  </si>
  <si>
    <t>Larus heermanni</t>
  </si>
  <si>
    <t>Fallacara et al.</t>
  </si>
  <si>
    <t>USA,  Ohio, Battlle-Darby Creek, Hoover Dam, Antrim Park, Sharon Woods, Griggs Reservior, Scioto Park</t>
  </si>
  <si>
    <t>variable swab</t>
  </si>
  <si>
    <t>Waterfowl Domestic/Hybrid species</t>
  </si>
  <si>
    <t>USA, Ohio, Columbus Zoo</t>
  </si>
  <si>
    <t>biochemical, culture plate</t>
  </si>
  <si>
    <t>swab</t>
  </si>
  <si>
    <t>Fogarty et al.</t>
  </si>
  <si>
    <t>USA, Il, Chicago</t>
  </si>
  <si>
    <t>Membrain filter, dilution, plate count</t>
  </si>
  <si>
    <t>variable weight concentration standardized</t>
  </si>
  <si>
    <t>fecal swab</t>
  </si>
  <si>
    <t>Also tested isolates for type of E. Coli and Enterococci (not enumerated) and anitbiotic resistance.</t>
  </si>
  <si>
    <t>individual sample first sample related to second sample</t>
  </si>
  <si>
    <t>USA, MI, Traverse City</t>
  </si>
  <si>
    <t>number less than the dilution tested</t>
  </si>
  <si>
    <t>total</t>
  </si>
  <si>
    <t>Frick et al.</t>
  </si>
  <si>
    <t>Austria, Danube River, Vienna, wetlands</t>
  </si>
  <si>
    <t>ISO 16649-2, Standard Method</t>
  </si>
  <si>
    <t>1.8 to 3.0 log10 CFU/g</t>
  </si>
  <si>
    <t>&lt;1g</t>
  </si>
  <si>
    <t>Bombina bombina, Pelophylax ridibundus</t>
  </si>
  <si>
    <t>fecal</t>
  </si>
  <si>
    <t>statistics do not include non-detects</t>
  </si>
  <si>
    <t>1.8 to 2.2 log10 CFU/g</t>
  </si>
  <si>
    <t>Phalacrocorax carbo sinensis, Anatidae, Sterna hirundo, Charadriiformes</t>
  </si>
  <si>
    <t>1.9 to 3.0 log10 CFU/g</t>
  </si>
  <si>
    <t>Arion sp., Helix pomatia, Lymnaea stagnalis, and Viviparus sp.</t>
  </si>
  <si>
    <t>Gaukler et al.</t>
  </si>
  <si>
    <t>conference</t>
  </si>
  <si>
    <t>USA, Kansas, Great Bend</t>
  </si>
  <si>
    <t>Outside lab (Department of Veterinary and Microbiological Sciences at North Dakota State University)</t>
  </si>
  <si>
    <t>cloacal swab</t>
  </si>
  <si>
    <t>USA, Central Kansas</t>
  </si>
  <si>
    <t>European Starling</t>
  </si>
  <si>
    <t>fecal swab, feces, gut feces</t>
  </si>
  <si>
    <t>Equation used to converted fecal coliform count to E. coli count (Virginia Department of Environmental Quality, 2003)</t>
  </si>
  <si>
    <t>Gibbs et al.</t>
  </si>
  <si>
    <t>USA, North Dakota</t>
  </si>
  <si>
    <t>0.5g</t>
  </si>
  <si>
    <t>Xanthocephalus xanthocephalus</t>
  </si>
  <si>
    <t>Goldberg, et al.</t>
  </si>
  <si>
    <t>Uganda, Kibale National Park</t>
  </si>
  <si>
    <t>Colobus guereza</t>
  </si>
  <si>
    <t>feces and swab</t>
  </si>
  <si>
    <t>Procolobus rufomitratus</t>
  </si>
  <si>
    <t>Cercopithecus ascanius</t>
  </si>
  <si>
    <t>Himsworth et al.</t>
  </si>
  <si>
    <t>Canada, Vancover</t>
  </si>
  <si>
    <t>Rattus norvegicus, Rattus rattus</t>
  </si>
  <si>
    <t>Free</t>
  </si>
  <si>
    <t>tissue (colon)</t>
  </si>
  <si>
    <t>UK</t>
  </si>
  <si>
    <t>?</t>
  </si>
  <si>
    <t xml:space="preserve">Kullas et al. </t>
  </si>
  <si>
    <t>USA, CO, Fort Collins</t>
  </si>
  <si>
    <t>Culture, confirm AP120E strip</t>
  </si>
  <si>
    <t>innoculation loop full (variable)</t>
  </si>
  <si>
    <t>Middleton and Ambrose</t>
  </si>
  <si>
    <t>USA, Maryland Eastern Shore</t>
  </si>
  <si>
    <t>Plate Count</t>
  </si>
  <si>
    <t>variable standardized by dilution</t>
  </si>
  <si>
    <t>CFU/g wet weight feces</t>
  </si>
  <si>
    <t>Contains Seasonal Data and antibiotic resistance</t>
  </si>
  <si>
    <t>feces (with Escherichia coli)</t>
  </si>
  <si>
    <t>Samples with E. coli</t>
  </si>
  <si>
    <t>Morishita et al.</t>
  </si>
  <si>
    <t>USA, Ohio, within 1 mile of agricultural fields or urban area</t>
  </si>
  <si>
    <t>Carduelis tristis</t>
  </si>
  <si>
    <t>American robin</t>
  </si>
  <si>
    <t>Turdus migratorius</t>
  </si>
  <si>
    <t>European starling</t>
  </si>
  <si>
    <t>House finch</t>
  </si>
  <si>
    <t>Carpodacus mexicanus</t>
  </si>
  <si>
    <t>House sparrow</t>
  </si>
  <si>
    <t>Passer domesticus</t>
  </si>
  <si>
    <t>Purple finch</t>
  </si>
  <si>
    <t>Carpodacus purpureus</t>
  </si>
  <si>
    <t>Song sparrow</t>
  </si>
  <si>
    <t>Melospiza melodia</t>
  </si>
  <si>
    <t xml:space="preserve">Murphy et al. </t>
  </si>
  <si>
    <t>New Zealand</t>
  </si>
  <si>
    <t>Mallard Duck or Grey Duck</t>
  </si>
  <si>
    <t>Anas platyrhynchos, Anas superciliosa</t>
  </si>
  <si>
    <t>1 composite sample equal parts 4 feces</t>
  </si>
  <si>
    <t>Pearson et al.</t>
  </si>
  <si>
    <t>Australia, Southern, piggery</t>
  </si>
  <si>
    <t xml:space="preserve">Pourcher et al. </t>
  </si>
  <si>
    <t>MPN 16 well, Standard Method, serial dilution, flouresence</t>
  </si>
  <si>
    <t>10 g</t>
  </si>
  <si>
    <t>2 composit sampes (number of individuals unknown)</t>
  </si>
  <si>
    <t>Has data on strains but not connected to samples.</t>
  </si>
  <si>
    <t>Radwan and Lampky</t>
  </si>
  <si>
    <t>USA, Michigan, Mack Lake/Mt. Plesant</t>
  </si>
  <si>
    <t>biochemical, broth enrich, plate culture</t>
  </si>
  <si>
    <t>2 gram of intestines</t>
  </si>
  <si>
    <t>Brown-headed cowbird</t>
  </si>
  <si>
    <t>Molothrus ater</t>
  </si>
  <si>
    <t>tissue intestines</t>
  </si>
  <si>
    <t>USA, Michigan, Mt. Pleasant</t>
  </si>
  <si>
    <t>Richmondena cardinalis</t>
  </si>
  <si>
    <t>Herring gull</t>
  </si>
  <si>
    <t>Lesser yellow-legs</t>
  </si>
  <si>
    <t>Ovenbird</t>
  </si>
  <si>
    <t>seiurus aruocapillus</t>
  </si>
  <si>
    <t>USA, Michigan, Alma</t>
  </si>
  <si>
    <t>Red winged blackbird</t>
  </si>
  <si>
    <t>Agelaius phoenicieus</t>
  </si>
  <si>
    <t>Red-bellied woodpecker</t>
  </si>
  <si>
    <t>Centurus carolinus</t>
  </si>
  <si>
    <t>USA, Michigan, Grand Rapids</t>
  </si>
  <si>
    <t>Ruby-throated hummingbird</t>
  </si>
  <si>
    <t>Archilochus colubris</t>
  </si>
  <si>
    <t>Ruffed grouse</t>
  </si>
  <si>
    <t>Bonasa umbellus</t>
  </si>
  <si>
    <t>Spizella arborea</t>
  </si>
  <si>
    <t>Steel et al.</t>
  </si>
  <si>
    <t>USA, Califirnia/Washington, wildlife rehabilitation centers</t>
  </si>
  <si>
    <t>Uria aalge, Cerorhinca monocerata</t>
  </si>
  <si>
    <t>Birds (total)</t>
  </si>
  <si>
    <t>Gavidae, Procellaridae, Phalacrocoracidae, and Anatidae (Red-throated loon 1, Pacific loon 1, Sooty shearwater 1, Brandt’s cormorant 2, Red-breasted merganser 1)</t>
  </si>
  <si>
    <t>Gavia stellata, Gavia pacifica, Puffinus griseus, Phalacrocorax penicillatus, Mergus serrator</t>
  </si>
  <si>
    <t>Larus delawarensis, Larus californicus, Larus argentatus, Larus thayeri, Larus occidentalis, Larus glaucescens)</t>
  </si>
  <si>
    <t>Podicipedidae (Eared grebe 1, Pied-billed grebe 4, Western grebe 1)</t>
  </si>
  <si>
    <t>Podiceps nigricollis, Podilymbus podiceps, Aechmophorus occidentalis</t>
  </si>
  <si>
    <t>Stenkat et al.</t>
  </si>
  <si>
    <t>Germany,  Saxony, Nature Reserve Eschefelder Ponds</t>
  </si>
  <si>
    <t>Culture, BBL CRYSTAL E/NF ID panel</t>
  </si>
  <si>
    <t>Recovery 96.3 −100%</t>
  </si>
  <si>
    <t>Barn swallows</t>
  </si>
  <si>
    <t>Hirundo rustica</t>
  </si>
  <si>
    <t>Cloacal swab</t>
  </si>
  <si>
    <t>Also has phyrnx Swabs</t>
  </si>
  <si>
    <t>Germany,  Brandenburg, Unteres Odertal National Park</t>
  </si>
  <si>
    <t>Phalacrocorax carbo</t>
  </si>
  <si>
    <t>Germany, Hamburg</t>
  </si>
  <si>
    <t>Eurasian reed warbler</t>
  </si>
  <si>
    <t>Acrocephalus scirpaceus</t>
  </si>
  <si>
    <t>Germany, Brandenburg, Werder (Havel)</t>
  </si>
  <si>
    <t>Mute swans</t>
  </si>
  <si>
    <t>Cygnus olor</t>
  </si>
  <si>
    <t>Germany, Mecklenburg-Vorpommern, Nature Reserve Peenetal</t>
  </si>
  <si>
    <t>Porzana porzana</t>
  </si>
  <si>
    <t xml:space="preserve">Water rails </t>
  </si>
  <si>
    <t>Rallus aquaticus</t>
  </si>
  <si>
    <t>Sulzner et al.</t>
  </si>
  <si>
    <t xml:space="preserve">USA, California, University of California Landels-Hill Big Creek Reserve/Hopland Research and Extension Center </t>
  </si>
  <si>
    <t>Cathartes aura</t>
  </si>
  <si>
    <t>Weigler et al.</t>
  </si>
  <si>
    <t>Australia, Queensland, Redland Shire</t>
  </si>
  <si>
    <t>microscope, biochemical, culture broth and plate</t>
  </si>
  <si>
    <t>Koala</t>
  </si>
  <si>
    <t>Phascolarctos Cinereus</t>
  </si>
  <si>
    <t>urogenetal swab</t>
  </si>
  <si>
    <t>Wiese et al.</t>
  </si>
  <si>
    <t>USA, Delaware, Wilmington, Pea Patch Island</t>
  </si>
  <si>
    <t>Standard method, culture broth and plate</t>
  </si>
  <si>
    <t>Cattle egret</t>
  </si>
  <si>
    <t>Bubulcus ibis</t>
  </si>
  <si>
    <t>swab abdominal cavity</t>
  </si>
  <si>
    <t>Nestling</t>
  </si>
  <si>
    <t>epidemic</t>
  </si>
  <si>
    <t>Egretta thula</t>
  </si>
  <si>
    <t>Winsor et al.</t>
  </si>
  <si>
    <t>USA, Texas, Tom Green/Irion county</t>
  </si>
  <si>
    <t>biochemical testing, broth and plate culture</t>
  </si>
  <si>
    <t>swab (variable)</t>
  </si>
  <si>
    <t>intestines tissue, hunted</t>
  </si>
  <si>
    <t>Franklin et al.</t>
  </si>
  <si>
    <t>USA, Colorado, Saguache county, San Luis Valley, fields</t>
  </si>
  <si>
    <t>Anthus rubescens</t>
  </si>
  <si>
    <t>Pica hudsonia</t>
  </si>
  <si>
    <t>Spizella breweri</t>
  </si>
  <si>
    <t>Athene cunicularia</t>
  </si>
  <si>
    <t xml:space="preserve">European Starling </t>
  </si>
  <si>
    <t>Eremophila alpestris</t>
  </si>
  <si>
    <t>Sialia currucoides</t>
  </si>
  <si>
    <t>Zenaida macroura</t>
  </si>
  <si>
    <t>Agelaius phoeniceus</t>
  </si>
  <si>
    <t>Oreoscoptes montanus</t>
  </si>
  <si>
    <t>Passerculus sandwichensis</t>
  </si>
  <si>
    <t>Buteo swainsoni</t>
  </si>
  <si>
    <t>Pooecetes gramineus</t>
  </si>
  <si>
    <t>Tyrannus verticalis</t>
  </si>
  <si>
    <t>Zonotrichia leucophrys</t>
  </si>
  <si>
    <t>Peromyscus maniculatus</t>
  </si>
  <si>
    <t>Mus musculus</t>
  </si>
  <si>
    <t>Onychomys leucogaster</t>
  </si>
  <si>
    <t>Dipodomys ordii</t>
  </si>
  <si>
    <t>Moriarty et al.</t>
  </si>
  <si>
    <t>New Zealand, Auckland, Hamilton, Farewell Spit and Christchurch</t>
  </si>
  <si>
    <t>biochemical, Culture broth, Colilert</t>
  </si>
  <si>
    <t>10 CFU/g</t>
  </si>
  <si>
    <t>1-25 g</t>
  </si>
  <si>
    <t>count/g wet weight.</t>
  </si>
  <si>
    <t>mean based on all 80 samples</t>
  </si>
  <si>
    <t>Schmidt et al.</t>
  </si>
  <si>
    <t>Germany, Hiddensee</t>
  </si>
  <si>
    <t>microscope appearance, biochemical, culture broth and plate</t>
  </si>
  <si>
    <t>Reptile</t>
  </si>
  <si>
    <t>European adder</t>
  </si>
  <si>
    <t>Vipera berus</t>
  </si>
  <si>
    <t>Grass snakes</t>
  </si>
  <si>
    <t>Natrix natrix</t>
  </si>
  <si>
    <t>Anguis fragilis</t>
  </si>
  <si>
    <t>Plaza-Rodriguez et al.</t>
  </si>
  <si>
    <t xml:space="preserve">yes </t>
  </si>
  <si>
    <t>Germany</t>
  </si>
  <si>
    <t xml:space="preserve">Escherichia coli  extended-spectrum beta-lactamase/ampicillinase class C </t>
  </si>
  <si>
    <t>PCR, culture broth and plate</t>
  </si>
  <si>
    <t>Carvalho et al.</t>
  </si>
  <si>
    <t>Brazil, Sao Paulo</t>
  </si>
  <si>
    <t xml:space="preserve">PCR, microscope, action aggregation, biochemical, culture plate </t>
  </si>
  <si>
    <t>swab variable</t>
  </si>
  <si>
    <t>Callithrix</t>
  </si>
  <si>
    <t>colon swab, dead animal, diarrhea or enteritis</t>
  </si>
  <si>
    <t>rectal and colon swab</t>
  </si>
  <si>
    <t>rectal and colon swab, had diarrhea or enteritis</t>
  </si>
  <si>
    <t>rectal and colon swab, healty</t>
  </si>
  <si>
    <t>rectal swab</t>
  </si>
  <si>
    <t>Germany, Wurzburg</t>
  </si>
  <si>
    <t>PCR (MK1/MK2, Sk1/SK2, 128-1/128-2 428bp), culture</t>
  </si>
  <si>
    <t>&lt;1.8 Optical Density</t>
  </si>
  <si>
    <t xml:space="preserve">Firth et al. </t>
  </si>
  <si>
    <t>USA, New York, New York City</t>
  </si>
  <si>
    <t>PCR</t>
  </si>
  <si>
    <t>0.35x10^3 to 3.5x10^3 RNA copies or 3.5*10^7 after 40 cycles</t>
  </si>
  <si>
    <t>fecal pellet</t>
  </si>
  <si>
    <t>1 captive, 32 captured from urban areas.</t>
  </si>
  <si>
    <t>Jay-Russell and Justice-Allen</t>
  </si>
  <si>
    <t>USA, California, Southern/Arizona, southern</t>
  </si>
  <si>
    <t>PCR (stx1, stx2, eaeA, hlyA, fliC and rfbE), immunomagnetic separation, culture broth and plate</t>
  </si>
  <si>
    <t>Black phoebe</t>
  </si>
  <si>
    <t>Chipping sparrow</t>
  </si>
  <si>
    <t>Common grackle</t>
  </si>
  <si>
    <t>Common ground dove</t>
  </si>
  <si>
    <t>Common raven</t>
  </si>
  <si>
    <t>Common yellowthroat</t>
  </si>
  <si>
    <t>Eurasian collared dove</t>
  </si>
  <si>
    <t>Gambel's quail</t>
  </si>
  <si>
    <t>Great-tailed grackle</t>
  </si>
  <si>
    <t>Green heron</t>
  </si>
  <si>
    <t>Loggerhead shrike</t>
  </si>
  <si>
    <t>Mourning dove</t>
  </si>
  <si>
    <t>Pacific slope flycatcher</t>
  </si>
  <si>
    <t>Red-winged blackbird</t>
  </si>
  <si>
    <t>Vesper sparrow</t>
  </si>
  <si>
    <t>Western kingbird</t>
  </si>
  <si>
    <t>White-crowned sparrow</t>
  </si>
  <si>
    <t>White-winged dove</t>
  </si>
  <si>
    <t>Wilson's warbler</t>
  </si>
  <si>
    <t>Yellow-headed blackbird</t>
  </si>
  <si>
    <t>Yellow-rumped warbler</t>
  </si>
  <si>
    <t>Navarro-Gonzalez et al.</t>
  </si>
  <si>
    <t>USA, California, San Benito County, Sacramento County, Stone Lakes National Wildlife Refuge</t>
  </si>
  <si>
    <t>PCR (stx1, stx2, eaeA, hlyA, fliC), Enriched, plate streak, immunomagnetic separation</t>
  </si>
  <si>
    <t>Spinus tristis</t>
  </si>
  <si>
    <t>Ash-throated flycatcher</t>
  </si>
  <si>
    <t>Myiarchus cinerascens</t>
  </si>
  <si>
    <t>Bewick’s wren</t>
  </si>
  <si>
    <t>Thryomanes bewickii</t>
  </si>
  <si>
    <t>Birds (multiple different types)</t>
  </si>
  <si>
    <t>feces, foot feather swab, pooled fecal</t>
  </si>
  <si>
    <t>Sayornis nigricans</t>
  </si>
  <si>
    <t>Black-headed grosbeak</t>
  </si>
  <si>
    <t>Pheucticus melanocephalus</t>
  </si>
  <si>
    <t>Birds broken down by weather at a commercial ranch, or National wildife reserve</t>
  </si>
  <si>
    <t>Brewer’s blackbird</t>
  </si>
  <si>
    <t>Euphagus cyanocephalus</t>
  </si>
  <si>
    <t>Bullock’s oriole</t>
  </si>
  <si>
    <t>Icterus bullockii</t>
  </si>
  <si>
    <t>Bushtit</t>
  </si>
  <si>
    <t>Psaltriparus minimus</t>
  </si>
  <si>
    <t>California quail</t>
  </si>
  <si>
    <t>Callipepla californica</t>
  </si>
  <si>
    <t>California scrub-jay</t>
  </si>
  <si>
    <t>Aphelocoma californica</t>
  </si>
  <si>
    <t>California thrasher</t>
  </si>
  <si>
    <t>Toxostoma redivivum</t>
  </si>
  <si>
    <t>California towhee</t>
  </si>
  <si>
    <t>feces pooled</t>
  </si>
  <si>
    <t>Geothlypi strichas</t>
  </si>
  <si>
    <t>Downy woodpecker</t>
  </si>
  <si>
    <t>Picoides pubescens</t>
  </si>
  <si>
    <t>Fox sparrow</t>
  </si>
  <si>
    <t>Passerella iliaca</t>
  </si>
  <si>
    <t>Golden-crowned sparrow</t>
  </si>
  <si>
    <t>Zonotrichia atricapilla</t>
  </si>
  <si>
    <t>Great tailed grackle</t>
  </si>
  <si>
    <t>Quiscalus mexicanus</t>
  </si>
  <si>
    <t>Butorides virescens</t>
  </si>
  <si>
    <t>Hermit thrush</t>
  </si>
  <si>
    <t>Catharus guttatus</t>
  </si>
  <si>
    <t>Haemorhous mexicanus</t>
  </si>
  <si>
    <t>House wren</t>
  </si>
  <si>
    <t>Troglodytes aedon</t>
  </si>
  <si>
    <t>Lark sparrow</t>
  </si>
  <si>
    <t>Chondestes grammacus</t>
  </si>
  <si>
    <t>Lawrence’s goldfinch</t>
  </si>
  <si>
    <t>Spinus lawrencei</t>
  </si>
  <si>
    <t>Lazuli bunting</t>
  </si>
  <si>
    <t>Passerina amoena</t>
  </si>
  <si>
    <t>Lincoln’s sparrow</t>
  </si>
  <si>
    <t>Melospiza lincolnii</t>
  </si>
  <si>
    <t>Northern flicker</t>
  </si>
  <si>
    <t>Colaptes auratus</t>
  </si>
  <si>
    <t>Northern mockingbird</t>
  </si>
  <si>
    <t>Mimus polyglottos</t>
  </si>
  <si>
    <t>Northern rough-winged swallow</t>
  </si>
  <si>
    <t>Stelgidopteryx serripennis</t>
  </si>
  <si>
    <t>Nuttall’s woodpecker</t>
  </si>
  <si>
    <t>Picoides nuttallii</t>
  </si>
  <si>
    <t>Oak titmouse</t>
  </si>
  <si>
    <t>Baeolophus inornatus</t>
  </si>
  <si>
    <t>Orange crowned warbler</t>
  </si>
  <si>
    <t>Oreothlypi scelata</t>
  </si>
  <si>
    <t>Empidonax difficilis</t>
  </si>
  <si>
    <t>Haemorhous purpureus</t>
  </si>
  <si>
    <t>Ruby-crowned kinglet</t>
  </si>
  <si>
    <t>Regulus calendula</t>
  </si>
  <si>
    <t>Savannah sparrow</t>
  </si>
  <si>
    <t>Sharp-shinned hawk</t>
  </si>
  <si>
    <t>Accipiter striatus</t>
  </si>
  <si>
    <t>Spotted towhee</t>
  </si>
  <si>
    <t>Pipiloma culatus</t>
  </si>
  <si>
    <t>Townsend’s warbler</t>
  </si>
  <si>
    <t>Setophaga townsendi</t>
  </si>
  <si>
    <t>Tree swallow</t>
  </si>
  <si>
    <t>Tachycineta bicolor</t>
  </si>
  <si>
    <t>Warbling vireo</t>
  </si>
  <si>
    <t>Vireo gilvus</t>
  </si>
  <si>
    <t>White-breasted nuthatch</t>
  </si>
  <si>
    <t>Willow flycatcher</t>
  </si>
  <si>
    <t>Empidonax traillii</t>
  </si>
  <si>
    <t>Wilson’s warbler</t>
  </si>
  <si>
    <t>Cardellina pusilla</t>
  </si>
  <si>
    <t>Wrentit</t>
  </si>
  <si>
    <t>Chamaea fasciata</t>
  </si>
  <si>
    <t>Yellow warbler</t>
  </si>
  <si>
    <t>Setophaga petechia</t>
  </si>
  <si>
    <t>Setophaga coronata</t>
  </si>
  <si>
    <t>Belted kingfisher</t>
  </si>
  <si>
    <t>Megaceryle alcyon</t>
  </si>
  <si>
    <t>Smith et al.</t>
  </si>
  <si>
    <t>USA, Washington/Oregon/California</t>
  </si>
  <si>
    <t>PCR (stx1, stx2, eaeA, hlyA,saa), QIAamp®
DNA stool mini kits</t>
  </si>
  <si>
    <t>STEC Screening Assay , culture broth and plate</t>
  </si>
  <si>
    <t>Hsu et al.</t>
  </si>
  <si>
    <t>USA, Ohio, Columbus, Olentangy River Wetland Research Park</t>
  </si>
  <si>
    <t>qPCR (stx2F/stx2R2/stx2P 75bp)</t>
  </si>
  <si>
    <t>45 cycles  (&lt;35 gene copies/ ml)</t>
  </si>
  <si>
    <t>Morabito et al.</t>
  </si>
  <si>
    <t>Italy, Rome</t>
  </si>
  <si>
    <t>Pigeon</t>
  </si>
  <si>
    <t>different bird flocks</t>
  </si>
  <si>
    <t>PCR (stx1,stx2, and eae), culture broth and plate</t>
  </si>
  <si>
    <t>Wahlstrom et al.</t>
  </si>
  <si>
    <t>Sweden, Oland, Oteby Bird Observatory</t>
  </si>
  <si>
    <t>5g</t>
  </si>
  <si>
    <t>Canada goose</t>
  </si>
  <si>
    <t>feces (squeezed out of hunted animals)</t>
  </si>
  <si>
    <t>calculated percentages for individual includes formulas)</t>
  </si>
  <si>
    <t>Larus argentatus, Larus canus, Larus marinus</t>
  </si>
  <si>
    <t>Nielsen et al.</t>
  </si>
  <si>
    <t>Denmark, near cattle and pig farms</t>
  </si>
  <si>
    <t>PCR (vtx1, vtx2, eae, tir, espD, saa, ehxA, katP, espP, and etpD). coli anti sera, enrich, culture broth</t>
  </si>
  <si>
    <t>Hirundu rustica, Passer montanus, Passer domesticus, Turdus merula, Sturnus vulgaris</t>
  </si>
  <si>
    <t>Insect</t>
  </si>
  <si>
    <t>Musca domestica, Stomoxys calcitrans</t>
  </si>
  <si>
    <t>Pennycott et al.</t>
  </si>
  <si>
    <t>UK, Scotland, Strathclyde</t>
  </si>
  <si>
    <t>Microscope, culture plate</t>
  </si>
  <si>
    <t>Pyrrhula pyrrhula</t>
  </si>
  <si>
    <t>Escherichia coli 086</t>
  </si>
  <si>
    <t>dead bird, tissue instestines and liver</t>
  </si>
  <si>
    <t>UK, Scotland, Grampian</t>
  </si>
  <si>
    <t>UK, Scotland, Highland</t>
  </si>
  <si>
    <t>Fringilla coelebs</t>
  </si>
  <si>
    <t>Carduelis carduelis</t>
  </si>
  <si>
    <t>Carduelis chloris</t>
  </si>
  <si>
    <t>Carduelis spinus</t>
  </si>
  <si>
    <t xml:space="preserve">Pennycott et al. </t>
  </si>
  <si>
    <t>UK, Scotland, Southeast, bird table</t>
  </si>
  <si>
    <t>Serotype (outside lab Scottish Salmonella Reference
Laboratory ), agglutination, biochemical, culture plate and broth culture.</t>
  </si>
  <si>
    <t>Bird (house sparrow, chaffinches, blackbird, blue tit, starling, green finch, jackdaw)</t>
  </si>
  <si>
    <t>Passer domesticus, Carduelis chloris, Turdus merula, Corvus monedula, Fringilla coelebs, Parus caeruleus, Sturnus vulgaris</t>
  </si>
  <si>
    <t>feces composit sample</t>
  </si>
  <si>
    <t>99 composite sample</t>
  </si>
  <si>
    <t>data also set up by month</t>
  </si>
  <si>
    <t>Same information as Pennycott 2007</t>
  </si>
  <si>
    <t>UK, Scotland, Southeast, below hanging feeders</t>
  </si>
  <si>
    <t>33 composite sample</t>
  </si>
  <si>
    <t>Same information as Pennycott 2008</t>
  </si>
  <si>
    <t>UK, Scotland, Southeast, below house sparrow roost</t>
  </si>
  <si>
    <t>Bird (house sparrow, chaffinches, blackbird, blue tit, starling, green finch, jackdaw), brown rat</t>
  </si>
  <si>
    <t>Passer domesticus, Carduelis chloris, Turdus merula, Corvus monedula, Fringilla coelebs, Parus caeruleus, Sturnus vulgaris,  Rattus norvegicus</t>
  </si>
  <si>
    <t>19 composite sample</t>
  </si>
  <si>
    <t>Same information as Pennycott 2009</t>
  </si>
  <si>
    <t>UK, Scotland, Southeast, miscellaneous</t>
  </si>
  <si>
    <t>Bird (house sparrow, chaffinches, blackbird, blue tit, starling, green finch, jackdaw,  mammal?)</t>
  </si>
  <si>
    <t>12 composite sample</t>
  </si>
  <si>
    <t>Same information as Pennycott 2010</t>
  </si>
  <si>
    <t>UK, Scotland, Southeast, beneath hanging feeder</t>
  </si>
  <si>
    <t>Bird (house sparrow, chaffinches, blue tit, great tit, coal tit, long tailed tit)</t>
  </si>
  <si>
    <t>Passer domesticus, Fringilla coelebs, Parus caeruleus, Parus major, Parits ater, Aegithalos caudatus</t>
  </si>
  <si>
    <t>Same information as Pennycott 2011</t>
  </si>
  <si>
    <t>65 composite sample</t>
  </si>
  <si>
    <t>Same information as Pennycott 2012</t>
  </si>
  <si>
    <t>Australia, Queensland, Brisbane/Gold Coast</t>
  </si>
  <si>
    <t>PCR (uidA, cdtB), culture broth and plate</t>
  </si>
  <si>
    <t>Escherichia coli cdtB</t>
  </si>
  <si>
    <t>isolates, feces</t>
  </si>
  <si>
    <t>isolates, water (roof harvest, tank)</t>
  </si>
  <si>
    <t>From Cornwell, George, 1963, New Waterfowl Host Records for Sarcocystis rileyi and a Review of Sarcosporidiosis in Birds</t>
  </si>
  <si>
    <t>Carlson et al.</t>
  </si>
  <si>
    <t>USA, Colorado/Kansas/Texas/Iowa/Missouri, feedlots</t>
  </si>
  <si>
    <t>PCR (gyrA, parC), culture plate</t>
  </si>
  <si>
    <t>Escherichia coli ciprofloxacin resistant</t>
  </si>
  <si>
    <t>GI tract contents</t>
  </si>
  <si>
    <t>PCR (uidA, cnf1), culture broth and plate</t>
  </si>
  <si>
    <t>Escherichia coli cnf1</t>
  </si>
  <si>
    <t>Escherichia coli Commensal</t>
  </si>
  <si>
    <t>PCR (uidA, cvaC), culture broth and plate</t>
  </si>
  <si>
    <t>Escherichia coli cvaC</t>
  </si>
  <si>
    <t>Ahmed et al.</t>
  </si>
  <si>
    <t>Australia, Brisbane</t>
  </si>
  <si>
    <t>qPCR (custom primers, eaeA, hlyA, stx1, stx2)</t>
  </si>
  <si>
    <t>2 gene copies</t>
  </si>
  <si>
    <t>100-150 mg</t>
  </si>
  <si>
    <t>waterfowl</t>
  </si>
  <si>
    <t>Escherichia coli eaeA</t>
  </si>
  <si>
    <t>Australia, Brisbane, veterinary hospital</t>
  </si>
  <si>
    <t>180-220 mg</t>
  </si>
  <si>
    <t>PCR (uidA. east1), culture broth and plate</t>
  </si>
  <si>
    <t>Escherichia coli east1</t>
  </si>
  <si>
    <t>PCR (uidA, ST1), culture broth and plate</t>
  </si>
  <si>
    <t>PCR (uidA, exhA), culture broth and plate</t>
  </si>
  <si>
    <t>Escherichia coli exhA</t>
  </si>
  <si>
    <t>Escherichia coli hlyA</t>
  </si>
  <si>
    <t>PCR (uidA, hlyA), culture broth and plate</t>
  </si>
  <si>
    <t>PCR (uidA, LT1), culture broth and plate</t>
  </si>
  <si>
    <t>Escherichia coli LT1</t>
  </si>
  <si>
    <t>Rivadeneira et al.</t>
  </si>
  <si>
    <t>USA, Arizona, Southern, farms near cattle</t>
  </si>
  <si>
    <t>PCR (stx1, stx2, eaeA, hlyA, fliC and rfbE), culture broth</t>
  </si>
  <si>
    <t>Escherichia coli non-O157 Shiga toxin-producing</t>
  </si>
  <si>
    <t>Corvus corax</t>
  </si>
  <si>
    <t>Streptopelia decaocto</t>
  </si>
  <si>
    <t>Abulreesh et al.</t>
  </si>
  <si>
    <t>Saudi Arabia, Mecca</t>
  </si>
  <si>
    <t>0.5 g</t>
  </si>
  <si>
    <t>Escherichia coli O103</t>
  </si>
  <si>
    <t>Escherichia coli O111</t>
  </si>
  <si>
    <t>Escherichia coli O145</t>
  </si>
  <si>
    <t>Escherichia coli O157</t>
  </si>
  <si>
    <t>Burrus et al.</t>
  </si>
  <si>
    <t>USA, North Central Florida</t>
  </si>
  <si>
    <t>Pools of 4-25 flies</t>
  </si>
  <si>
    <t>House fly</t>
  </si>
  <si>
    <t xml:space="preserve">Musca domestica </t>
  </si>
  <si>
    <t>Flies</t>
  </si>
  <si>
    <t>PCR (flic, rfb)</t>
  </si>
  <si>
    <t xml:space="preserve">Cizek et al. </t>
  </si>
  <si>
    <t>Czech Republic, South East</t>
  </si>
  <si>
    <t>Columba livia f. domestica</t>
  </si>
  <si>
    <t>Apodemus sylvaticus</t>
  </si>
  <si>
    <t>Hancock et al.</t>
  </si>
  <si>
    <t>USA, Idaho/Washington/Oregon, farms</t>
  </si>
  <si>
    <t>culture broth (TSBcv) and plate</t>
  </si>
  <si>
    <t>26 CFU/g</t>
  </si>
  <si>
    <t>13 CFU/g</t>
  </si>
  <si>
    <t>0.12 -+0.02 g  swab</t>
  </si>
  <si>
    <t>Animal</t>
  </si>
  <si>
    <t>pool</t>
  </si>
  <si>
    <t>fly</t>
  </si>
  <si>
    <t>flies pooled</t>
  </si>
  <si>
    <t>feces or rectal swab</t>
  </si>
  <si>
    <t>Rahn et al.</t>
  </si>
  <si>
    <t>Canada, Ontario, Dairy farms</t>
  </si>
  <si>
    <t>PCR (VT genes), culture</t>
  </si>
  <si>
    <t>Birds</t>
  </si>
  <si>
    <t>&gt;100 flies variable</t>
  </si>
  <si>
    <t>&gt;100 fly composite</t>
  </si>
  <si>
    <t>Renter et al.</t>
  </si>
  <si>
    <t>USA, Kansas/Nebraska</t>
  </si>
  <si>
    <t>PCR (stx1, stx2),latex agglutination, culture plate</t>
  </si>
  <si>
    <t>Raccoon</t>
  </si>
  <si>
    <t>feces (some from hunted animals)</t>
  </si>
  <si>
    <t>Scotland, Aberdeenshire</t>
  </si>
  <si>
    <t>PCR (vt1, vt2, and eae), immunomagnetic separation, plate culture</t>
  </si>
  <si>
    <t>Pool slug</t>
  </si>
  <si>
    <t>Deroceras reticulatum</t>
  </si>
  <si>
    <t>whole Slug</t>
  </si>
  <si>
    <t>0.21% prevalence 4.92</t>
  </si>
  <si>
    <t>Also has data on innoculated slugs.</t>
  </si>
  <si>
    <t>Tanaka et al.</t>
  </si>
  <si>
    <t>Japan, Hokkaido</t>
  </si>
  <si>
    <t>Culture, slide agglutination</t>
  </si>
  <si>
    <t>2-3g</t>
  </si>
  <si>
    <t>feces (dry and wet)</t>
  </si>
  <si>
    <t>Japan, Tokyo</t>
  </si>
  <si>
    <t>Japan, Kanagawa</t>
  </si>
  <si>
    <t>Japan, Gifu</t>
  </si>
  <si>
    <t>Japan, Aichi</t>
  </si>
  <si>
    <t>Japan, Osaka</t>
  </si>
  <si>
    <t>Japan, Hiroshima</t>
  </si>
  <si>
    <t>Japan</t>
  </si>
  <si>
    <t xml:space="preserve">Wallace et al. </t>
  </si>
  <si>
    <t>Culture, Flouesnce, Biochemical API 20E strips (BioMe´rieux)</t>
  </si>
  <si>
    <t>Larus argentatus, Larus ridibundus, Larus canus, Vanellus vanellus, Corvus corone corone, corvus monedula</t>
  </si>
  <si>
    <t>Isolates (up to 10 per sample 800 fecal samples)</t>
  </si>
  <si>
    <t xml:space="preserve">691 isolates </t>
  </si>
  <si>
    <t>Study on isoates cultured and their potential to be E. coli O157</t>
  </si>
  <si>
    <t>immunomagnetic separation, culture broth</t>
  </si>
  <si>
    <t>immunomagnetic separation, culture broth and plate</t>
  </si>
  <si>
    <t>Escherichia coli O157  and Shiga toxin producing</t>
  </si>
  <si>
    <t>Lohmus et al.</t>
  </si>
  <si>
    <t>Sweden, Uppsala, rural dwellings</t>
  </si>
  <si>
    <t>Standard Method ( Nordic Committee on Food Analysis)</t>
  </si>
  <si>
    <t>Bank vole</t>
  </si>
  <si>
    <t>Myodes glareolus)</t>
  </si>
  <si>
    <t>Escherichia coli O157  vero cytotoxin producing</t>
  </si>
  <si>
    <t>House mouse</t>
  </si>
  <si>
    <t>Wood mouse</t>
  </si>
  <si>
    <t>Yellow-necked mouse</t>
  </si>
  <si>
    <t>Apodemus flavicollis</t>
  </si>
  <si>
    <t>From review et al Tizard 2006</t>
  </si>
  <si>
    <t>reverse passive latex agglutination</t>
  </si>
  <si>
    <t>Kilonzo et al.</t>
  </si>
  <si>
    <t>USA, Central Coast, CA</t>
  </si>
  <si>
    <t>0.025-0.1g/rodent</t>
  </si>
  <si>
    <t>California deermouse</t>
  </si>
  <si>
    <t>Peromyscus californicus</t>
  </si>
  <si>
    <t>California ground squirrel</t>
  </si>
  <si>
    <t>Spermophilus beecheyi</t>
  </si>
  <si>
    <t>Peromyscus manicultus</t>
  </si>
  <si>
    <t>Dipodomys heermani</t>
  </si>
  <si>
    <t>Rodent (undefined)</t>
  </si>
  <si>
    <t>Squirrel</t>
  </si>
  <si>
    <t>Sciuridae (including Spermophilus beecheyi)</t>
  </si>
  <si>
    <t>Total Rodents</t>
  </si>
  <si>
    <t>Cricetidae (including  Peromyscus boylii, Peromyscus manicultus, Reithrodontomys megalotis, Microtus californicus, Peromyscus californicus, and Neotoma fuscipes)</t>
  </si>
  <si>
    <t>Heteromyidae (including  Chaetodipus californicus and Dipodomys heermani)</t>
  </si>
  <si>
    <t>Muridae (including Mus musculus and Rattus norvegicus)</t>
  </si>
  <si>
    <t>Fonseca, et al.</t>
  </si>
  <si>
    <t>USA, Arizona, Yuma, near small ranches</t>
  </si>
  <si>
    <t>also did study on survival of pathogens in feces</t>
  </si>
  <si>
    <t>Columbina passerina</t>
  </si>
  <si>
    <t>Molthrus ater</t>
  </si>
  <si>
    <t>Alam and Zurek</t>
  </si>
  <si>
    <t>USA, Kansas, feedlot</t>
  </si>
  <si>
    <t>1 fly</t>
  </si>
  <si>
    <t>Musca domestica</t>
  </si>
  <si>
    <t>Escherichia coli O157:H7</t>
  </si>
  <si>
    <t>CFU/fly</t>
  </si>
  <si>
    <t>has information furthere divided time and location on farm.</t>
  </si>
  <si>
    <t>Berry et al.</t>
  </si>
  <si>
    <t>USA, Clay Center, NE</t>
  </si>
  <si>
    <t>immunomagnetic separation using anti-O157 Dynabeads, with PCR conformation</t>
  </si>
  <si>
    <t>1 viable cell</t>
  </si>
  <si>
    <t>500 ug of 10 pooled flies</t>
  </si>
  <si>
    <t>Calliphoridae</t>
  </si>
  <si>
    <t>pool 10 flies</t>
  </si>
  <si>
    <t>88 pool, 284 flies</t>
  </si>
  <si>
    <t>carrier flies/1000 flies</t>
  </si>
  <si>
    <t xml:space="preserve">Musca autumnalis </t>
  </si>
  <si>
    <t>312 pools, 2167 flies</t>
  </si>
  <si>
    <t>Sarcophagidae</t>
  </si>
  <si>
    <t>168 pools, 809 flies</t>
  </si>
  <si>
    <t>USA, Clay Center, NE, 0 m from feedlot</t>
  </si>
  <si>
    <t>284 pool, 2079 flies</t>
  </si>
  <si>
    <t>USA, Clay Center, NE, 60 m from feedlot</t>
  </si>
  <si>
    <t>282 pool, 1651 flies</t>
  </si>
  <si>
    <t>USA, Clay Center, NE, 120 m from feedlot</t>
  </si>
  <si>
    <t>253 pool, 1293 flies</t>
  </si>
  <si>
    <t>USA, Clay Center, NE, 180 m from feedlot</t>
  </si>
  <si>
    <t>236 pool, 1205 flies</t>
  </si>
  <si>
    <t>328 pools, 2092 flies</t>
  </si>
  <si>
    <t xml:space="preserve">Stomoxys calcitrans </t>
  </si>
  <si>
    <t>159 pools, 876 flies</t>
  </si>
  <si>
    <t>PCR (rfbE gene), Enriched, plate streak, immunomagnetic separation</t>
  </si>
  <si>
    <t>feces combine with cloacal swab</t>
  </si>
  <si>
    <t>Shere et al.</t>
  </si>
  <si>
    <t>USA, Wisconsin, Dairy Farms</t>
  </si>
  <si>
    <t>pulsed-field gel electrophoresis (AvrII, XbaI, stxI, stxII), latex agglutination, culture plate and broth</t>
  </si>
  <si>
    <t>Birds (Multiple types)</t>
  </si>
  <si>
    <t>the one infected bird was a pigeon</t>
  </si>
  <si>
    <t>Siembieda et al.</t>
  </si>
  <si>
    <t>USA, California, San Francisco Bay</t>
  </si>
  <si>
    <t>Culture, Standard Method</t>
  </si>
  <si>
    <t>&lt;5 g</t>
  </si>
  <si>
    <t xml:space="preserve">American coot </t>
  </si>
  <si>
    <t>Data had to be compiled from all over the place in the article</t>
  </si>
  <si>
    <t>response to oil spill</t>
  </si>
  <si>
    <t xml:space="preserve">American crow </t>
  </si>
  <si>
    <t xml:space="preserve">American kestrel </t>
  </si>
  <si>
    <t xml:space="preserve">Barn owl </t>
  </si>
  <si>
    <t xml:space="preserve">Black-crowned night heron </t>
  </si>
  <si>
    <t xml:space="preserve">Brown pelican </t>
  </si>
  <si>
    <t>Common murre</t>
  </si>
  <si>
    <t xml:space="preserve">Common, Pacific, and red-throated loons </t>
  </si>
  <si>
    <t xml:space="preserve">Eared and western grebe </t>
  </si>
  <si>
    <t xml:space="preserve">Glaucous-winged gull </t>
  </si>
  <si>
    <t xml:space="preserve">Killdeer and willet </t>
  </si>
  <si>
    <t>Northern flicker and mockingbird</t>
  </si>
  <si>
    <t xml:space="preserve">Scaup and scoter </t>
  </si>
  <si>
    <t xml:space="preserve">Sooty shearwater </t>
  </si>
  <si>
    <t>Surf scoter</t>
  </si>
  <si>
    <t>Turkey vulture</t>
  </si>
  <si>
    <t>Virginia rail</t>
  </si>
  <si>
    <t>Western grebe</t>
  </si>
  <si>
    <t>Opossum</t>
  </si>
  <si>
    <t>Williams et al.</t>
  </si>
  <si>
    <t>GS review</t>
  </si>
  <si>
    <t>USA, Ohio, dairy farm</t>
  </si>
  <si>
    <t>PCR (rfbE), latex agglutination, immunomagnetic separation,  culture broth and plate</t>
  </si>
  <si>
    <t>intestinal content</t>
  </si>
  <si>
    <t xml:space="preserve">Escherichia coli O157:H7 </t>
  </si>
  <si>
    <t>Medhanie et al.</t>
  </si>
  <si>
    <t>culture plate, immunomagnetic separation</t>
  </si>
  <si>
    <t>5 g pooled sample</t>
  </si>
  <si>
    <t>also seperated by time of year and location</t>
  </si>
  <si>
    <t>Santaniello et al.</t>
  </si>
  <si>
    <t xml:space="preserve">Italy, Napoli </t>
  </si>
  <si>
    <t>PCR (primer stx1-F/stx1-R 614bp, stx2-F/stx2-R 779bp, eaeA-F/eaeA-R 890bp, hlyA-F/hlyA-R 165bp), immunomagnetic separation, culture</t>
  </si>
  <si>
    <t>feces (clocal swab)</t>
  </si>
  <si>
    <t>all shigatoxin producting E. coli isolated carried eae and stx2 genes</t>
  </si>
  <si>
    <t>Inca dove</t>
  </si>
  <si>
    <t>Scardafella inca</t>
  </si>
  <si>
    <t>Escherichia coli O26</t>
  </si>
  <si>
    <t>Escherichia coli O91</t>
  </si>
  <si>
    <t>Robinson et al.</t>
  </si>
  <si>
    <t>Culture Plate and broth</t>
  </si>
  <si>
    <t>liver, intestens content from dead bird</t>
  </si>
  <si>
    <t>The data from this study is slightly questionable.</t>
  </si>
  <si>
    <t>Escherichia coli Shiga toxin-producing</t>
  </si>
  <si>
    <t xml:space="preserve">USA, Nebraska </t>
  </si>
  <si>
    <t>PCR (stx, hlyA, eaeA), enzyme immunoassay, culture broth</t>
  </si>
  <si>
    <t>PCR (stx1, stx2, and uidA genes), culture broth and plate</t>
  </si>
  <si>
    <t>Escherichia coli ST1</t>
  </si>
  <si>
    <t>Escherichia coli stx1</t>
  </si>
  <si>
    <t>PCR (uidA, stx1), culture broth and plate</t>
  </si>
  <si>
    <t>Escherichia coli stx2</t>
  </si>
  <si>
    <t>PCR (uidA, stx2), culture broth and plate</t>
  </si>
  <si>
    <t>Balasubramaniam et al.</t>
  </si>
  <si>
    <t>Thailand</t>
  </si>
  <si>
    <t>Standard method</t>
  </si>
  <si>
    <t>long-tailed macaques</t>
  </si>
  <si>
    <t>Macaca fascicularis</t>
  </si>
  <si>
    <t>rectal swab and feces</t>
  </si>
  <si>
    <t>alpha hemolytic streptococci</t>
  </si>
  <si>
    <t>Fecal Streptococci</t>
  </si>
  <si>
    <t>&lt;5900000</t>
  </si>
  <si>
    <t>&lt;20E6</t>
  </si>
  <si>
    <t>Obiri-Danso and Jones</t>
  </si>
  <si>
    <t>UK, England, River Lune</t>
  </si>
  <si>
    <t>MPN, Biochemcial, Membraine Filtration, Standard Method</t>
  </si>
  <si>
    <t>12 sample composite (30 individual samples)</t>
  </si>
  <si>
    <t>cells/g dry weight</t>
  </si>
  <si>
    <t>geometric mean</t>
  </si>
  <si>
    <t>Enterococci</t>
  </si>
  <si>
    <t>Koskey et al.</t>
  </si>
  <si>
    <t>USA, Wisconsin, Milwaukee</t>
  </si>
  <si>
    <t>PCR (16S rRNA), culture plate</t>
  </si>
  <si>
    <t>CFU/g feces</t>
  </si>
  <si>
    <t>biochemical, Culture broth, Enterolert</t>
  </si>
  <si>
    <t>&lt;10</t>
  </si>
  <si>
    <t>Wright et al.</t>
  </si>
  <si>
    <t>USA, Florida, Virginia Key</t>
  </si>
  <si>
    <t>Biochemical, membraine filtration</t>
  </si>
  <si>
    <t>Eudocimus albus, Eudocimus ruber, Plegadis falcinellus, Plegadis chihi, Ardea herodias, Butorides striatus, Egretta caerulea, Egretta tricolor, Nycticorax nycticorax, Nycticorax violaceusm, Fulica americana, Pelicanus occidentalis, Pelicanus carolinensis, Larus atricilla, Larus delawarensis, Columba leucocephala</t>
  </si>
  <si>
    <t>CFU/g dry feces</t>
  </si>
  <si>
    <t>8 samples over detection limit</t>
  </si>
  <si>
    <t>More data is also in a graph.</t>
  </si>
  <si>
    <t>They kept switching between dry and wet weight.</t>
  </si>
  <si>
    <t>g feces/event</t>
  </si>
  <si>
    <t>Marrow et al.</t>
  </si>
  <si>
    <t>USA, Illinois, Urbana, University of Illinois Wildlife Medical Clinic</t>
  </si>
  <si>
    <t>Culture Broth and Plate</t>
  </si>
  <si>
    <t>Buteo jamaicensis, Falco sparverius, Bubo virginianus, Otus asio, Pandion haliaetus, Strix varia</t>
  </si>
  <si>
    <t>Lanthier et al.</t>
  </si>
  <si>
    <t>Canada, Ontario, South Nation river basin</t>
  </si>
  <si>
    <t>mPCR (agg)</t>
  </si>
  <si>
    <t>Wildlife (Beaver, coyote, deer, goose, gull, moose, muskrat, otter, racoon)</t>
  </si>
  <si>
    <t>Enterococcus (agg virulence gene)</t>
  </si>
  <si>
    <t>isolates from feces</t>
  </si>
  <si>
    <t>423 isolates tested of 605 total isolates</t>
  </si>
  <si>
    <t>mPCR (ccf)</t>
  </si>
  <si>
    <t>Enterococcus (ccf virulence gene)</t>
  </si>
  <si>
    <t>424 isolates tested of 605 total isolates</t>
  </si>
  <si>
    <t>mPCR (cob)</t>
  </si>
  <si>
    <t>Enterococcus (cob virulence gene)</t>
  </si>
  <si>
    <t>425 isolates tested of 605 total isolates</t>
  </si>
  <si>
    <t>mPCR (cpd)</t>
  </si>
  <si>
    <t>Enterococcus (cpd virulence gene)</t>
  </si>
  <si>
    <t>426 isolates tested of 605 total isolates</t>
  </si>
  <si>
    <t>mPCR (cylA)</t>
  </si>
  <si>
    <t>Enterococcus (cylA virulence gene)</t>
  </si>
  <si>
    <t>427 isolates tested of 605 total isolates</t>
  </si>
  <si>
    <t>mPCR (cylABM)</t>
  </si>
  <si>
    <t>Enterococcus (cylABM virulence gene)</t>
  </si>
  <si>
    <t>435 isolates tested of 605 total isolates</t>
  </si>
  <si>
    <t>mPCR (cylB)</t>
  </si>
  <si>
    <t>Enterococcus (cylB virulence gene)</t>
  </si>
  <si>
    <t>428 isolates tested of 605 total isolates</t>
  </si>
  <si>
    <t>mPCR (cylM)</t>
  </si>
  <si>
    <t>Enterococcus (cylM virulence gene)</t>
  </si>
  <si>
    <t>429 isolates tested of 605 total isolates</t>
  </si>
  <si>
    <t>mPCR (eep)</t>
  </si>
  <si>
    <t>Enterococcus (eep virulence gene)</t>
  </si>
  <si>
    <t>430 isolates tested of 605 total isolates</t>
  </si>
  <si>
    <t>mPCR (EfaAfs)</t>
  </si>
  <si>
    <t>Enterococcus (EfaAfs virulence gene)</t>
  </si>
  <si>
    <t>431 isolates tested of 605 total isolates</t>
  </si>
  <si>
    <t>mPCR (enlA)</t>
  </si>
  <si>
    <t>Enterococcus (enlA virulence gene)</t>
  </si>
  <si>
    <t>432 isolates tested of 605 total isolates</t>
  </si>
  <si>
    <t>mPCR (esp)</t>
  </si>
  <si>
    <t>Enterococcus (esp virulence gene)</t>
  </si>
  <si>
    <t>433 isolates tested of 605 total isolates</t>
  </si>
  <si>
    <t>mPCR (gelE)</t>
  </si>
  <si>
    <t>Enterococcus (gelE virulence gene)</t>
  </si>
  <si>
    <t>434 isolates tested of 605 total isolates</t>
  </si>
  <si>
    <t>mPCR</t>
  </si>
  <si>
    <t>Enterococcus (no virulence gene)</t>
  </si>
  <si>
    <t>436 isolates tested of 605 total isolates</t>
  </si>
  <si>
    <t>PCR (16S ribosomal RNA), plate culture</t>
  </si>
  <si>
    <t>1-5 g, 4-60 isolates per sample</t>
  </si>
  <si>
    <t>Enterococcus avium</t>
  </si>
  <si>
    <t>Enterococcus casseliflavus</t>
  </si>
  <si>
    <t>Enterococcus cecorum</t>
  </si>
  <si>
    <t>Enterococcus durans</t>
  </si>
  <si>
    <t>Kuntz et al</t>
  </si>
  <si>
    <t>USA, GA, Brunswick</t>
  </si>
  <si>
    <t>Enterococcus faecalis</t>
  </si>
  <si>
    <t>USA, GA, Athens</t>
  </si>
  <si>
    <t>Bubo virginianus</t>
  </si>
  <si>
    <t>8/90 isolates</t>
  </si>
  <si>
    <t>From review et al Tizard 2004</t>
  </si>
  <si>
    <t>Otus asio</t>
  </si>
  <si>
    <t>90/90 isolates</t>
  </si>
  <si>
    <t>Pelecanus occidentalis</t>
  </si>
  <si>
    <t>Columba sp.</t>
  </si>
  <si>
    <t>9/90 isolates</t>
  </si>
  <si>
    <t>Larus atricilla</t>
  </si>
  <si>
    <t>1-34/91 isolates</t>
  </si>
  <si>
    <t>Meleagris gallopavo</t>
  </si>
  <si>
    <t>51/180 isolates</t>
  </si>
  <si>
    <t>Enterococcus faecium</t>
  </si>
  <si>
    <t>Enterococcus hirae</t>
  </si>
  <si>
    <t>Enterococcus malodoratus</t>
  </si>
  <si>
    <t xml:space="preserve">Enterococcus mundtii </t>
  </si>
  <si>
    <t>82/90 isolates</t>
  </si>
  <si>
    <t>81-90/90 isolates</t>
  </si>
  <si>
    <t>54-82/91 isolates</t>
  </si>
  <si>
    <t>105/180 isolates</t>
  </si>
  <si>
    <t>Enterococcus solitarius</t>
  </si>
  <si>
    <t>Afema, et al.</t>
  </si>
  <si>
    <t>Uganda, Near Lake Victoria</t>
  </si>
  <si>
    <t>5 fecal swab composite</t>
  </si>
  <si>
    <t>Birds (multiple types)</t>
  </si>
  <si>
    <t>Salmonella</t>
  </si>
  <si>
    <t>feces (5 sample composite)</t>
  </si>
  <si>
    <t>composite samples.</t>
  </si>
  <si>
    <t>has more data on bird sightings, locations, servars</t>
  </si>
  <si>
    <t>Albuquerque, et al.</t>
  </si>
  <si>
    <t>Pigeons were experimentally infected and the shedding of pathogen was measured over time.</t>
  </si>
  <si>
    <t>Andres-Barranco et al.</t>
  </si>
  <si>
    <t>Spain, Northeast</t>
  </si>
  <si>
    <t>Outside Lab (National Reference Laboratory), plate culture, standard methods?</t>
  </si>
  <si>
    <t>feces, older bird droppings</t>
  </si>
  <si>
    <t xml:space="preserve">Benton et al. </t>
  </si>
  <si>
    <t>UK, Scotland, Glasglow</t>
  </si>
  <si>
    <t>Plate Culture, Broth, membraine filtration</t>
  </si>
  <si>
    <t>Larus argentatus, Larus ridibundus, Larus canus, Larus fuscus</t>
  </si>
  <si>
    <t>It also says that 17 birds were positive but I am unsure what that means.</t>
  </si>
  <si>
    <t>Also has data on birds roosting on reservior and water quality connecting water quality to birds.</t>
  </si>
  <si>
    <t>Blanco et al.</t>
  </si>
  <si>
    <t>Spain, Segovia/Avila</t>
  </si>
  <si>
    <t>Gyps fulvus</t>
  </si>
  <si>
    <t>Also divided by age, and season</t>
  </si>
  <si>
    <t>Bondo et al.</t>
  </si>
  <si>
    <t>Canada, Ontario, swine farm and conservation area</t>
  </si>
  <si>
    <t xml:space="preserve">serotyping (outside lab McEwen Lab, Canadian Research Institute for
Food Safety, University of Guelph) </t>
  </si>
  <si>
    <t>Procyon lotor</t>
  </si>
  <si>
    <t>Also divided by age, season, and year, and servoars but in percentage</t>
  </si>
  <si>
    <t>Peru, Tambopata National Reserve</t>
  </si>
  <si>
    <t>(Ara ararauna, Orthopsittaca manilata, Pionus menstruus, Amazona farinosa, Amazona ochrocephala)</t>
  </si>
  <si>
    <t>Cloacal swabs</t>
  </si>
  <si>
    <t xml:space="preserve">Butterfield et al. </t>
  </si>
  <si>
    <t>? yes journal is no longer published</t>
  </si>
  <si>
    <t>UK, Northern England</t>
  </si>
  <si>
    <t>Culture, lense</t>
  </si>
  <si>
    <t>clocal swab</t>
  </si>
  <si>
    <t>Coulson et al.</t>
  </si>
  <si>
    <t>UK, Eastern Scotland, Northeast England</t>
  </si>
  <si>
    <t>Microscope, Plate Culture</t>
  </si>
  <si>
    <t>Black-headed gull</t>
  </si>
  <si>
    <t>Has Yearly data to show increase in S. Montevideo</t>
  </si>
  <si>
    <t>Common gull</t>
  </si>
  <si>
    <t>Great black-backed gull</t>
  </si>
  <si>
    <t>Larus marinus</t>
  </si>
  <si>
    <t>Cruickshank et al.</t>
  </si>
  <si>
    <t>UK, England, London</t>
  </si>
  <si>
    <t>Standard method? (Central Public Health Laboratory)</t>
  </si>
  <si>
    <t>domestic and stray</t>
  </si>
  <si>
    <t>Cummings et al.</t>
  </si>
  <si>
    <t>Megascops asio</t>
  </si>
  <si>
    <t>feces or cloacal swab</t>
  </si>
  <si>
    <t>Buteo jamaicensis</t>
  </si>
  <si>
    <t>Faddoul et al.</t>
  </si>
  <si>
    <t>USA, Massachusetts/Rhode Island</t>
  </si>
  <si>
    <t>Serotype, plate culture standard method</t>
  </si>
  <si>
    <t>Birds (Multiple)</t>
  </si>
  <si>
    <t>Fenlon et al.</t>
  </si>
  <si>
    <t>UK, Scotland, Aberdeen</t>
  </si>
  <si>
    <t>MPN, 5 tube, standard method</t>
  </si>
  <si>
    <t>Larus spp.</t>
  </si>
  <si>
    <t>feces (salmonella positive)</t>
  </si>
  <si>
    <t>salmonella/g</t>
  </si>
  <si>
    <t>Has a lot of data on behavior</t>
  </si>
  <si>
    <t>UK, Scotland, Aberdeen, Girdleness and Ness dump, sewage outfall</t>
  </si>
  <si>
    <t>UK, Scotland, Aberdeen, River Don</t>
  </si>
  <si>
    <t>UK, Scotland, Aberdeen, River Dee</t>
  </si>
  <si>
    <t>UK, Scotland, Aberdeen, Domestic waste dump</t>
  </si>
  <si>
    <t>UK, Scotland, Aberdeen, Sewage outfall</t>
  </si>
  <si>
    <t>UK, Scotland, Aberdeen, sewage treatment plant.</t>
  </si>
  <si>
    <t>Has more information on sewage.</t>
  </si>
  <si>
    <t xml:space="preserve">Ferns et al. </t>
  </si>
  <si>
    <t>England, South England, South Wales, near sewer outfalls</t>
  </si>
  <si>
    <t>Sent to Lab Veterinary Investigation Centres, Bird counts</t>
  </si>
  <si>
    <t>Salmonella occurred more often during the breeding season than the winter.</t>
  </si>
  <si>
    <t>Other gull types were counted but not sampled</t>
  </si>
  <si>
    <t>Fricker</t>
  </si>
  <si>
    <t>UK, Scotland, Glasglow, sewage treatment plant</t>
  </si>
  <si>
    <t>Biochemical/serology, enrich centrifuge, culture tube/plate</t>
  </si>
  <si>
    <t>Larus ribibundus</t>
  </si>
  <si>
    <t>Fricker et al.</t>
  </si>
  <si>
    <t>UK, Scotland</t>
  </si>
  <si>
    <t>Culture (Tested 6 different methods)</t>
  </si>
  <si>
    <t>Gull (herring, lesser balck-backed, great black-backed)</t>
  </si>
  <si>
    <t xml:space="preserve">Larus argentatus, Larus fuscus, Larus, marinus) </t>
  </si>
  <si>
    <t>Tested isolations by multiple different methods 60 was the largest amount found by any culture method.</t>
  </si>
  <si>
    <t>Culture, Microscope, PCR</t>
  </si>
  <si>
    <t>Georgiades and Iordanidis</t>
  </si>
  <si>
    <t>Greece, Thessalonica</t>
  </si>
  <si>
    <t>agglutination test, biochemical, plate culture</t>
  </si>
  <si>
    <t>tissue (liver, spleen)</t>
  </si>
  <si>
    <t>Girdwood et al.</t>
  </si>
  <si>
    <t>UK, Scotland, garbag dump</t>
  </si>
  <si>
    <t>MPN, 15 tube, standarda method</t>
  </si>
  <si>
    <t>feces (length shed salmonella)</t>
  </si>
  <si>
    <t>days</t>
  </si>
  <si>
    <t>Difficult to tell but datay may be duplicate from (Monaghan et al. 1985, Fricker, Girdwood &amp; Munro, 1983, Fricker &amp; Girdwood, 1984, Fricker,
1983).</t>
  </si>
  <si>
    <t>Biochemical/serology, enrich centrifuge, culture plate</t>
  </si>
  <si>
    <t>Culture, enrich, Test Clocal swab vs levage</t>
  </si>
  <si>
    <t>variable</t>
  </si>
  <si>
    <t>Cloacal lavage</t>
  </si>
  <si>
    <t>Culture, enrich, Test Clocal swab vs intestines</t>
  </si>
  <si>
    <t>UK, Scotland, Flanders Moss</t>
  </si>
  <si>
    <t>egg</t>
  </si>
  <si>
    <t>Gonzalez-Acuna et al.</t>
  </si>
  <si>
    <t>? Journal in sapnish</t>
  </si>
  <si>
    <t>Chile, Chillian</t>
  </si>
  <si>
    <t>ELISA, Culture</t>
  </si>
  <si>
    <t>composite blood, organs, intestines content</t>
  </si>
  <si>
    <t>domestic pigeon is a subspecies of pidgeon</t>
  </si>
  <si>
    <t xml:space="preserve">Goodchild et al. </t>
  </si>
  <si>
    <t>innoculated fowl</t>
  </si>
  <si>
    <t>mortality</t>
  </si>
  <si>
    <t>from review Tizard 2014</t>
  </si>
  <si>
    <t>Gorski et al.</t>
  </si>
  <si>
    <t>USA, California, Monterey County</t>
  </si>
  <si>
    <t>PCR (invA, XbaI), pulse field gel electrophoresis, broth and plate culture</t>
  </si>
  <si>
    <t>feces or tissue (colon)</t>
  </si>
  <si>
    <t xml:space="preserve">Grigar et al. </t>
  </si>
  <si>
    <t>USA, Texas, Brazos County, College Station</t>
  </si>
  <si>
    <t>feces and cloacal swab</t>
  </si>
  <si>
    <t>Bombycilla cedrorum</t>
  </si>
  <si>
    <t>USA, Texas, Gulf Coast</t>
  </si>
  <si>
    <t>Fulica americana</t>
  </si>
  <si>
    <t>Anas americana</t>
  </si>
  <si>
    <t>Dendrocygna autumnalis</t>
  </si>
  <si>
    <t>Anas discors</t>
  </si>
  <si>
    <t>Anas cyanoptera</t>
  </si>
  <si>
    <t>Gadwall</t>
  </si>
  <si>
    <t>Anas strepera</t>
  </si>
  <si>
    <t>Anas crecca</t>
  </si>
  <si>
    <t>Anas fulvigula</t>
  </si>
  <si>
    <t>Anas acuta</t>
  </si>
  <si>
    <t>Anas clypeata</t>
  </si>
  <si>
    <t>Redhead</t>
  </si>
  <si>
    <t>Aythya americana</t>
  </si>
  <si>
    <t>Aythya collaris</t>
  </si>
  <si>
    <t>Oxyura jamaicensis</t>
  </si>
  <si>
    <t>Grigar, M. K.</t>
  </si>
  <si>
    <t>Hamilton et al.</t>
  </si>
  <si>
    <t>USA, Tennessee, Crossville, University 
of Tennessee</t>
  </si>
  <si>
    <t>Anthomyiid Botanophila sp.</t>
  </si>
  <si>
    <t xml:space="preserve">flies </t>
  </si>
  <si>
    <t>flies/pool</t>
  </si>
  <si>
    <t>Anthomyiid Egle sp.</t>
  </si>
  <si>
    <t>Anthomyiid Lucilia illustris</t>
  </si>
  <si>
    <t>Anthomyiid Lucilia sp.</t>
  </si>
  <si>
    <t>Calliphoridae Calliphora sp.</t>
  </si>
  <si>
    <t>Calliphoridae Cynomya cadaverina</t>
  </si>
  <si>
    <t>Calliphoridae Lucilia illustris</t>
  </si>
  <si>
    <t>Calliphoridae Lucilia sp.</t>
  </si>
  <si>
    <t>Calliphoridae Phaenicia sp.</t>
  </si>
  <si>
    <t>Calliphoridae Phormia regina</t>
  </si>
  <si>
    <t>Calliphoridae Pollenia rudis</t>
  </si>
  <si>
    <t>Calliphoridae Protocalliphora sp.</t>
  </si>
  <si>
    <t>Calliphoridae (Unknown species)</t>
  </si>
  <si>
    <t>Muscidae Drymeia sp.</t>
  </si>
  <si>
    <t>Muscidae Fannia sp.</t>
  </si>
  <si>
    <t>Muscidae Helina sp.</t>
  </si>
  <si>
    <t>Muscidae Hydrotaea sp.</t>
  </si>
  <si>
    <t>Muscidae Limnophora sp.</t>
  </si>
  <si>
    <t>Muscidae Lispoides aequifrons</t>
  </si>
  <si>
    <t>Muscidae Morellia sp.</t>
  </si>
  <si>
    <t>Muscidae Musca autuminalis</t>
  </si>
  <si>
    <t>Muscidae Musca domestica</t>
  </si>
  <si>
    <t>Muscidae Muscina sp.</t>
  </si>
  <si>
    <t>Muscidae Neomyia cornicino</t>
  </si>
  <si>
    <t>Muscidae P. aldrichii</t>
  </si>
  <si>
    <t>Muscidae Polietes sp.</t>
  </si>
  <si>
    <t>Muscidae Potamia sp.</t>
  </si>
  <si>
    <t>Muscidae Stomoxys calcitrans</t>
  </si>
  <si>
    <t>Muscidae Synthesiomyia nudisetae</t>
  </si>
  <si>
    <t>Muscidae Thricops sp.</t>
  </si>
  <si>
    <t>Muscidae (Unknown species)</t>
  </si>
  <si>
    <t>Sarcophagidae Anolisimyia sp.</t>
  </si>
  <si>
    <t>Sarcophagidae Bercaea haemorrhoidalis</t>
  </si>
  <si>
    <t>Sarcophagidae Bercaea sp.</t>
  </si>
  <si>
    <t>Sarcophagidae Bercaeopsis sp.</t>
  </si>
  <si>
    <t>Sarcophagidae Boettcheria sp.</t>
  </si>
  <si>
    <t>Sarcophagidae Camptops sp.</t>
  </si>
  <si>
    <t>Sarcophagidae Chrysagreco duodecimpunctata</t>
  </si>
  <si>
    <t>Sarcophagidae Johnsonia sp.</t>
  </si>
  <si>
    <t>Sarcophagidae Liopygla sp.</t>
  </si>
  <si>
    <t>Sarcophagidae Liosarcophaga sp.</t>
  </si>
  <si>
    <t>Sarcophagidae Mantidophaga sp.</t>
  </si>
  <si>
    <t>Sarcophagidae Mecynocorpus sp.</t>
  </si>
  <si>
    <t>Sarcophagidae Metoposarcophaga sp.</t>
  </si>
  <si>
    <t>Sarcophagidae Microcerella sp.</t>
  </si>
  <si>
    <t>Sarcophagidae Neobellieria sp.</t>
  </si>
  <si>
    <t>Sarcophagidae Oxysarcodexia sp.</t>
  </si>
  <si>
    <t>Sarcophagidae Paraphryssopoda sp.</t>
  </si>
  <si>
    <t>Sarcophagidae Ravinia sp.</t>
  </si>
  <si>
    <t>Sarcophagidae Robineavella sp.</t>
  </si>
  <si>
    <t>Sarcophagidae Sarcophagula sp.</t>
  </si>
  <si>
    <t>Sarcophagidae Sarothromyia sp.</t>
  </si>
  <si>
    <t>Sarcophagidae Sthenopyga sp.</t>
  </si>
  <si>
    <t>Sarcophagidae (Unknown species)</t>
  </si>
  <si>
    <t>Syrphidae (Unknown species)</t>
  </si>
  <si>
    <t>Tachinidae Campylochaeta sp.</t>
  </si>
  <si>
    <t>Tachinidae Jurinia sp.</t>
  </si>
  <si>
    <t>Tachinidae Ptilodexia sp.</t>
  </si>
  <si>
    <t>Tachinidae Unknown species</t>
  </si>
  <si>
    <t>Ulidiidae Chaetopsis sp.</t>
  </si>
  <si>
    <t>Ulidiidae Euxesta sp.</t>
  </si>
  <si>
    <t>Ulidiidae Seioptera sp.</t>
  </si>
  <si>
    <t>Hazeleger et al.</t>
  </si>
  <si>
    <t>Netherlands</t>
  </si>
  <si>
    <t>&gt;=0.1 g swab</t>
  </si>
  <si>
    <t>Eptesicus serotinus</t>
  </si>
  <si>
    <t>feces and rectal swab</t>
  </si>
  <si>
    <t>Myotis bechsteinii</t>
  </si>
  <si>
    <t>Myotis brandtii</t>
  </si>
  <si>
    <t>Myotis dasycneme</t>
  </si>
  <si>
    <t>Myotis daubentonii</t>
  </si>
  <si>
    <t>Myotis emarginatus</t>
  </si>
  <si>
    <t>Myotis myotis</t>
  </si>
  <si>
    <t>Myotis mystacinus</t>
  </si>
  <si>
    <t>Myotis nattereri</t>
  </si>
  <si>
    <t>Nyctalus noctula</t>
  </si>
  <si>
    <t>Pipistrellus nathusii</t>
  </si>
  <si>
    <t>Pipistrellus pipistrellus</t>
  </si>
  <si>
    <t>Plecotus auritus</t>
  </si>
  <si>
    <t>Plecotus austriacus</t>
  </si>
  <si>
    <t>10-100 CFU/swab</t>
  </si>
  <si>
    <t>Bats (total insectivor)</t>
  </si>
  <si>
    <t>Hernandez et al.</t>
  </si>
  <si>
    <t>Sweden, Oland</t>
  </si>
  <si>
    <t>biochemical, culture broth plate, standard methods</t>
  </si>
  <si>
    <t>USA, Florida, South</t>
  </si>
  <si>
    <t xml:space="preserve">1 g </t>
  </si>
  <si>
    <t>Eudocimus albus</t>
  </si>
  <si>
    <t>also seperated by location and age</t>
  </si>
  <si>
    <t>Kinzleman et al.</t>
  </si>
  <si>
    <t xml:space="preserve">USA, Racine, Wisconsin, </t>
  </si>
  <si>
    <t>Culture and Plate, Agglutination tests</t>
  </si>
  <si>
    <t>I'm not sure since there was a lot of differet types of data.</t>
  </si>
  <si>
    <t>USA, Racine, Wisconsin</t>
  </si>
  <si>
    <t xml:space="preserve">Literak et al. </t>
  </si>
  <si>
    <t>Czech Republic, Breclav district, Nove Mlyny waterworks</t>
  </si>
  <si>
    <t>Serotyped, culture broth and plate</t>
  </si>
  <si>
    <t xml:space="preserve">Black-headed gulls </t>
  </si>
  <si>
    <t>egg swab</t>
  </si>
  <si>
    <t>MacDonald and Brown</t>
  </si>
  <si>
    <t>Review Tizard 2006</t>
  </si>
  <si>
    <t>gulls submitted for diagnosis</t>
  </si>
  <si>
    <t>Maeda et al.</t>
  </si>
  <si>
    <t>Japan, Kagoshima prefecture, Izumi Plain</t>
  </si>
  <si>
    <t>Biochemical, agglutination, DNA, culture plate, chicken innoculation</t>
  </si>
  <si>
    <t>0.1 g</t>
  </si>
  <si>
    <t>Gusmonacha, Gusmonacha vipio, Gusmonacha grus, Gusmonacha leucogeranus, Anthropoides virgo, Gusmonacha canadensis</t>
  </si>
  <si>
    <t>Also broken down by year and month</t>
  </si>
  <si>
    <t>Culture plate</t>
  </si>
  <si>
    <t>Larus argentatus Pontoppi</t>
  </si>
  <si>
    <t>breeding season</t>
  </si>
  <si>
    <t>non-breeding season</t>
  </si>
  <si>
    <t>feces and (clocal swab, instestines content, hunted birds)</t>
  </si>
  <si>
    <t>Murray et al.</t>
  </si>
  <si>
    <t>USA, Florida, near Palm Beach</t>
  </si>
  <si>
    <t>American white ibis</t>
  </si>
  <si>
    <t>More data on location and seasonal variability.</t>
  </si>
  <si>
    <t>Navarro et al.</t>
  </si>
  <si>
    <t>Spain, Marismas de Odiel</t>
  </si>
  <si>
    <t>Larus michahellis</t>
  </si>
  <si>
    <t>Oates et al.</t>
  </si>
  <si>
    <t>USA, Monteray Bay, California</t>
  </si>
  <si>
    <t>Wild felids (mountain lions, bobcats)</t>
  </si>
  <si>
    <t>Puma concolor, Lynx rufus</t>
  </si>
  <si>
    <t>Felis silvestris catus</t>
  </si>
  <si>
    <t>Virginia opossums</t>
  </si>
  <si>
    <t>Didelphis virginiana</t>
  </si>
  <si>
    <t>Ojo et al.</t>
  </si>
  <si>
    <t>Nigeria, Abeokuta</t>
  </si>
  <si>
    <t>&lt;10 g</t>
  </si>
  <si>
    <t>African giant rat</t>
  </si>
  <si>
    <t>Cricetomys gambianus</t>
  </si>
  <si>
    <t>feces hunted animals</t>
  </si>
  <si>
    <t>Cane rat</t>
  </si>
  <si>
    <t xml:space="preserve">Thryonomys swinderianus </t>
  </si>
  <si>
    <t>Palmgren et al.</t>
  </si>
  <si>
    <t>Sweden, Malmo/Falsterbo/Nidingen</t>
  </si>
  <si>
    <t>biochemical/serotype, culture broth and plate</t>
  </si>
  <si>
    <t>Turdus merula</t>
  </si>
  <si>
    <t>biochemical/microscope, culture plate</t>
  </si>
  <si>
    <t>aggultination, culture plate</t>
  </si>
  <si>
    <t>Fieldfare</t>
  </si>
  <si>
    <t>Turdus pilaris</t>
  </si>
  <si>
    <t xml:space="preserve">Redwing </t>
  </si>
  <si>
    <t>Turdus iliacus</t>
  </si>
  <si>
    <t>Ring ouzel</t>
  </si>
  <si>
    <t>Turdus torquatus</t>
  </si>
  <si>
    <t>Song thrush</t>
  </si>
  <si>
    <t>Turdus philomelos</t>
  </si>
  <si>
    <t>Sweden, Malmo, central park</t>
  </si>
  <si>
    <t>Culture, Method from accredited lab</t>
  </si>
  <si>
    <t>Pao et al.</t>
  </si>
  <si>
    <t>USA, Virginia, Petersburg, Virginia State University</t>
  </si>
  <si>
    <t>biochemical, culture broth and plate, standard method (AOAC approved method (998.09))</t>
  </si>
  <si>
    <t>&lt;=1g</t>
  </si>
  <si>
    <t>Dark-eyed junco</t>
  </si>
  <si>
    <t>Myrtle warbler</t>
  </si>
  <si>
    <t>Setophaga coronata coronata</t>
  </si>
  <si>
    <t>Cardinalis cardinalis</t>
  </si>
  <si>
    <t>Columba livi</t>
  </si>
  <si>
    <t>Swamp sparrow</t>
  </si>
  <si>
    <t>Melospiza georgiana</t>
  </si>
  <si>
    <t>Dendroica palmarum palmarum</t>
  </si>
  <si>
    <t>White-throated sparrow</t>
  </si>
  <si>
    <t>6 of 72 could be isolated directly the rest required enrichment</t>
  </si>
  <si>
    <t>Plant, C. W.</t>
  </si>
  <si>
    <t>? Yes journal no longer published</t>
  </si>
  <si>
    <t>UK, England, East London, Wanstead/Epping,sewage treatment</t>
  </si>
  <si>
    <t>Biochemical/seriology, broth, tube culture, confirm at reference lab</t>
  </si>
  <si>
    <t>Sylvia atricapilla</t>
  </si>
  <si>
    <t>Pants ater</t>
  </si>
  <si>
    <t>Prunella modularis</t>
  </si>
  <si>
    <t>Pants major</t>
  </si>
  <si>
    <t>Passer domesticu</t>
  </si>
  <si>
    <t>Garrulus glandarius</t>
  </si>
  <si>
    <t>Falco tinnunculus</t>
  </si>
  <si>
    <t>Alcedo atthis</t>
  </si>
  <si>
    <t>Lesser spotted woodpecker</t>
  </si>
  <si>
    <t>Dendrocopos minor</t>
  </si>
  <si>
    <t>Sylvia curruca</t>
  </si>
  <si>
    <t>Acanthis cannabina</t>
  </si>
  <si>
    <t>Pica pica</t>
  </si>
  <si>
    <t>Anthus pratensis</t>
  </si>
  <si>
    <t>Motacilla alba</t>
  </si>
  <si>
    <t>Alectoris rufa</t>
  </si>
  <si>
    <t>Acanthis flammea</t>
  </si>
  <si>
    <t>Emberiza schoeniclu</t>
  </si>
  <si>
    <t>Acroceph. scirpaceus</t>
  </si>
  <si>
    <t>Erithacus rubecula</t>
  </si>
  <si>
    <t>Muscicapa striata</t>
  </si>
  <si>
    <t>Passer montanus</t>
  </si>
  <si>
    <t>Sylvia communis</t>
  </si>
  <si>
    <t>Pants monianus</t>
  </si>
  <si>
    <t>Phylloscopus trochilus</t>
  </si>
  <si>
    <t>Columba palumbu</t>
  </si>
  <si>
    <t>Wren</t>
  </si>
  <si>
    <t>Troglodytes troglodytes</t>
  </si>
  <si>
    <t>Yellowhammer</t>
  </si>
  <si>
    <t>Emberiza citrinella</t>
  </si>
  <si>
    <t>Delichon urbica</t>
  </si>
  <si>
    <t>Sand martin</t>
  </si>
  <si>
    <t>Riparia riparia</t>
  </si>
  <si>
    <t>Queen et al.</t>
  </si>
  <si>
    <t>USA, California, Northern California, Davis Vetrinary Hospital</t>
  </si>
  <si>
    <t>Culture, IDEXX, flotation</t>
  </si>
  <si>
    <t>feces (diarrhea)</t>
  </si>
  <si>
    <t>feces (normal)</t>
  </si>
  <si>
    <t>Reche et al.</t>
  </si>
  <si>
    <t>Spain</t>
  </si>
  <si>
    <t>Barn owl</t>
  </si>
  <si>
    <t>Tyto alba</t>
  </si>
  <si>
    <t>birds (raptors captive)</t>
  </si>
  <si>
    <t>birds (raptors freerange)</t>
  </si>
  <si>
    <t>Black kite</t>
  </si>
  <si>
    <t>Milvus migrans</t>
  </si>
  <si>
    <t>Black-winged kite</t>
  </si>
  <si>
    <t>Elanus caeruleus</t>
  </si>
  <si>
    <t>Hieraaetus fasciatus</t>
  </si>
  <si>
    <t>Booted eagle</t>
  </si>
  <si>
    <t>Hieraaetus pennatus</t>
  </si>
  <si>
    <t>Buteo buteo</t>
  </si>
  <si>
    <t>Bubo bubo</t>
  </si>
  <si>
    <t>Golden eagle</t>
  </si>
  <si>
    <t>Aquila chrysaetos</t>
  </si>
  <si>
    <t>Accipiter gentilis</t>
  </si>
  <si>
    <t>Circus cyaneus</t>
  </si>
  <si>
    <t>Falco subbteo</t>
  </si>
  <si>
    <t>Pernis apivorus</t>
  </si>
  <si>
    <t>Aquila heliaca</t>
  </si>
  <si>
    <t>Lesser kestrel</t>
  </si>
  <si>
    <t>Falco naumanni</t>
  </si>
  <si>
    <t xml:space="preserve">Little owl </t>
  </si>
  <si>
    <t>Athene noctua</t>
  </si>
  <si>
    <t xml:space="preserve">Long-eared owl </t>
  </si>
  <si>
    <t>Asio otus</t>
  </si>
  <si>
    <t>Circus aeruginosus</t>
  </si>
  <si>
    <t>Merlin</t>
  </si>
  <si>
    <t>Falco columbarius</t>
  </si>
  <si>
    <t>Circus pygargus</t>
  </si>
  <si>
    <t>Osprey</t>
  </si>
  <si>
    <t>Pandion haliaetus</t>
  </si>
  <si>
    <t>Falco peregrinus</t>
  </si>
  <si>
    <t>Red kite</t>
  </si>
  <si>
    <t>Milvus milvus</t>
  </si>
  <si>
    <t>Otus scops</t>
  </si>
  <si>
    <t>Short-eared owl</t>
  </si>
  <si>
    <t>Asio flammeus</t>
  </si>
  <si>
    <t>Circaetus gallicus</t>
  </si>
  <si>
    <t>Accipiter nisus</t>
  </si>
  <si>
    <t xml:space="preserve">Tawny owl </t>
  </si>
  <si>
    <t>Strix aluco</t>
  </si>
  <si>
    <t>Silva et al.</t>
  </si>
  <si>
    <t>Brazil, Fernando de Noronha Archipelago</t>
  </si>
  <si>
    <t>biochemical, culture plate and broth</t>
  </si>
  <si>
    <t>=&lt;10 swabs</t>
  </si>
  <si>
    <t>51 composite samples (456 composite samples</t>
  </si>
  <si>
    <t xml:space="preserve">Smith et al. </t>
  </si>
  <si>
    <t>USA, California, Davis, California Raptor Center</t>
  </si>
  <si>
    <t>PCR (XhoI, XbaI outside labs), biochemical, culture plate and broth.</t>
  </si>
  <si>
    <t>originally free, in clinic for treatment</t>
  </si>
  <si>
    <t>USA, California, Berkley,  International Bird Rescue Research Center</t>
  </si>
  <si>
    <t>Common loon</t>
  </si>
  <si>
    <t>Gavia immer</t>
  </si>
  <si>
    <t>Uria aalge</t>
  </si>
  <si>
    <t>Melanitta perspicillata</t>
  </si>
  <si>
    <t>Aechmorphorus occidentalis</t>
  </si>
  <si>
    <t>Indonesia, Java, Jakarta captured then shipped to USA</t>
  </si>
  <si>
    <t>RT-PCR, biochemical, culture broth and plate</t>
  </si>
  <si>
    <t xml:space="preserve">Tokay geckos </t>
  </si>
  <si>
    <t>Gekko gecko</t>
  </si>
  <si>
    <t>captured for 0-3 months</t>
  </si>
  <si>
    <t>Includes subspecies and seroprevlance but I am not sure about the numbers</t>
  </si>
  <si>
    <t>Snoeyenbos et al.</t>
  </si>
  <si>
    <t>USA, Massachusetts, Agawam/New Salem/Amherst</t>
  </si>
  <si>
    <t>Identification (standard method), Culture broth/plate</t>
  </si>
  <si>
    <t>variable tissue</t>
  </si>
  <si>
    <t>organ tissue</t>
  </si>
  <si>
    <t>USA, Massachusetts, Muskeget Island</t>
  </si>
  <si>
    <t>gull eggs</t>
  </si>
  <si>
    <t>egg contents</t>
  </si>
  <si>
    <t>USA, Massachusetts, Muskeget Island, Revere garbage dump</t>
  </si>
  <si>
    <t>USA, Massachusetts, New Salem</t>
  </si>
  <si>
    <t>Sternus vulgaris</t>
  </si>
  <si>
    <t>thesis</t>
  </si>
  <si>
    <t>USA, Ohio, Dairies</t>
  </si>
  <si>
    <t>agglutination, culture plate and broth</t>
  </si>
  <si>
    <t>Trail’s Flycatcher</t>
  </si>
  <si>
    <t>Unknown (Suspected Flycatcher)</t>
  </si>
  <si>
    <t>Topalcengiz et al.</t>
  </si>
  <si>
    <t>Measured innoculated samples over time.</t>
  </si>
  <si>
    <t>Raccoon/waterfowl</t>
  </si>
  <si>
    <t>Has information on salmonella reduction in feces over time.</t>
  </si>
  <si>
    <t>biochemical, Standard Method</t>
  </si>
  <si>
    <t>1-5g</t>
  </si>
  <si>
    <t>23 pools (105 individual)</t>
  </si>
  <si>
    <t>Barber et al.</t>
  </si>
  <si>
    <t>USA, Illinois, swine production faciltiy</t>
  </si>
  <si>
    <t>agglutination, biochemical, culture broth and plate</t>
  </si>
  <si>
    <t xml:space="preserve">Salmonella </t>
  </si>
  <si>
    <t>pool whole body</t>
  </si>
  <si>
    <t>captive and free</t>
  </si>
  <si>
    <t>flies</t>
  </si>
  <si>
    <t>pisittacines</t>
  </si>
  <si>
    <t>Jardine et al.</t>
  </si>
  <si>
    <t>Canada, Toronto/Ontario, Niagra/Ontario, Guelph</t>
  </si>
  <si>
    <t>0.1-5 g</t>
  </si>
  <si>
    <t>182 samples (from 109 racoons)</t>
  </si>
  <si>
    <t>USA, Texas, Waco</t>
  </si>
  <si>
    <t>Serotype (outside lab National Veterinary Services Laboratories), culture plate</t>
  </si>
  <si>
    <t>bubulcus ibis</t>
  </si>
  <si>
    <t>tissue (digestive tract)</t>
  </si>
  <si>
    <t>nestling</t>
  </si>
  <si>
    <t>percentages don't add up so I am only doing digestive tract</t>
  </si>
  <si>
    <t>USA, Texas, College Station</t>
  </si>
  <si>
    <t>tissue (digestive tract,liver spleen)</t>
  </si>
  <si>
    <t>adult</t>
  </si>
  <si>
    <t>USA, Texas, Eagle Lake</t>
  </si>
  <si>
    <t>USA, Texas, Hillsboro</t>
  </si>
  <si>
    <t>USA, Texas, Quinlan</t>
  </si>
  <si>
    <t xml:space="preserve">Scheelings et al. </t>
  </si>
  <si>
    <t>Australia, Victoria, Cape Conran</t>
  </si>
  <si>
    <t>Tropidonophis mairii</t>
  </si>
  <si>
    <t>Has Salmonella Enterica Servoars but they are in a weird format.</t>
  </si>
  <si>
    <t>Egernia saxatilis</t>
  </si>
  <si>
    <t>Ramphotyphlops spp.</t>
  </si>
  <si>
    <t>Blotched blue-tongue lizard</t>
  </si>
  <si>
    <t>Tiliqua nigrolutea</t>
  </si>
  <si>
    <t>Pogona barbata</t>
  </si>
  <si>
    <t>Coastal carpet python</t>
  </si>
  <si>
    <t>Morelia spilota mcdowelli</t>
  </si>
  <si>
    <t>Diamond python</t>
  </si>
  <si>
    <t>Morelia spilota spilota</t>
  </si>
  <si>
    <t>Tiliqua scincoides</t>
  </si>
  <si>
    <t>Eastern tiger snake</t>
  </si>
  <si>
    <t>Notechis scutatus scutatus</t>
  </si>
  <si>
    <t>Eastern water dragon</t>
  </si>
  <si>
    <t>Physignathus lesueurii lesueurii</t>
  </si>
  <si>
    <t>Lace monitor</t>
  </si>
  <si>
    <t>Varanus varius</t>
  </si>
  <si>
    <t xml:space="preserve">Lowland copperhead </t>
  </si>
  <si>
    <t>Austrelaps superbus</t>
  </si>
  <si>
    <t>Hemiaspis signata</t>
  </si>
  <si>
    <t>Hemisphaeriodon gerradi</t>
  </si>
  <si>
    <t>Red-bellied black snake</t>
  </si>
  <si>
    <t>Shingleback lizard</t>
  </si>
  <si>
    <t>Tiliqua rugosa</t>
  </si>
  <si>
    <t>Eulamprus heatwolei</t>
  </si>
  <si>
    <t>Swamp skink</t>
  </si>
  <si>
    <t>Egernia coventryi</t>
  </si>
  <si>
    <t>White-crowned snake</t>
  </si>
  <si>
    <t>Cacophis harriettae</t>
  </si>
  <si>
    <t>White-lipped snake</t>
  </si>
  <si>
    <t>Elapognathus coronoides</t>
  </si>
  <si>
    <t>Wilson and MacDonald</t>
  </si>
  <si>
    <t>UK, England</t>
  </si>
  <si>
    <t>(outside lab Salmonella Reference Laboratory) standard methods?, culture broth and plate</t>
  </si>
  <si>
    <t>intestines content, tissue (liver, lung, lesions), dead bird</t>
  </si>
  <si>
    <t>Larus occidentalis</t>
  </si>
  <si>
    <t xml:space="preserve">Hudson et al. </t>
  </si>
  <si>
    <t>USA, Georgia</t>
  </si>
  <si>
    <t>RAPD PCR</t>
  </si>
  <si>
    <t>isolate</t>
  </si>
  <si>
    <t>free-range</t>
  </si>
  <si>
    <t>Isolate diseased bird</t>
  </si>
  <si>
    <t xml:space="preserve">Owl </t>
  </si>
  <si>
    <t>Sweden</t>
  </si>
  <si>
    <t>(Outside accredited lab Standard Method?), culture broth and plate.</t>
  </si>
  <si>
    <t>USA, Massachusetts, Middle Brewster Island</t>
  </si>
  <si>
    <t>Kirkpatrick and Trexler-Myren</t>
  </si>
  <si>
    <t>USA, New Jersey</t>
  </si>
  <si>
    <t>Review Tizard 2004</t>
  </si>
  <si>
    <t>Raptors (red tailed hawk)</t>
  </si>
  <si>
    <t>USA, Wyoming</t>
  </si>
  <si>
    <t xml:space="preserve">Pheasant </t>
  </si>
  <si>
    <t>USA, North Carolina</t>
  </si>
  <si>
    <t>PCR (invA)</t>
  </si>
  <si>
    <t>virulence gene</t>
  </si>
  <si>
    <t>Coturnix quail</t>
  </si>
  <si>
    <t>USA, Florida</t>
  </si>
  <si>
    <t>Emu</t>
  </si>
  <si>
    <t xml:space="preserve">Emu </t>
  </si>
  <si>
    <t>USA, Kentucky</t>
  </si>
  <si>
    <t>Laughing gull</t>
  </si>
  <si>
    <t>Parakeet</t>
  </si>
  <si>
    <t>Quail</t>
  </si>
  <si>
    <t>Senegal parrot</t>
  </si>
  <si>
    <t>USA, West Virginia</t>
  </si>
  <si>
    <t>Wild turkey</t>
  </si>
  <si>
    <t>Northern harrier</t>
  </si>
  <si>
    <t>USA, California, Farallon Islands</t>
  </si>
  <si>
    <t>27 pools (111 individuals)</t>
  </si>
  <si>
    <t>PCR (pef)</t>
  </si>
  <si>
    <t>PCR (spvC, sefC)</t>
  </si>
  <si>
    <t>UK, Sunderland rooftop</t>
  </si>
  <si>
    <t>UK, Scarborough Harbor/Whitby rooftops</t>
  </si>
  <si>
    <t>UK, Scarborough, Whitby and Staithes rooftop</t>
  </si>
  <si>
    <t>UK, Northumberland, Durham, North Yorkshire garbage dump</t>
  </si>
  <si>
    <t>Dobeic, M.</t>
  </si>
  <si>
    <t>Slovenia, Ljubljana</t>
  </si>
  <si>
    <t>agglutination test, plate culture</t>
  </si>
  <si>
    <t>Columba livia domestica</t>
  </si>
  <si>
    <t>Birds treated with birth control</t>
  </si>
  <si>
    <t>Asagi et al.</t>
  </si>
  <si>
    <t>? Journal might be out dated and is in japanese</t>
  </si>
  <si>
    <t>Japan, Hokkaido, Otaru</t>
  </si>
  <si>
    <t>Corvus corone orentalis</t>
  </si>
  <si>
    <t>Corvus levaillanitii japonensis</t>
  </si>
  <si>
    <t>USA, Massachusetts, Attleboro/Oxford/Auburn/Lynnfield/Oxford/Marion/Agawam, Rhode Island, Little Compton</t>
  </si>
  <si>
    <t>USA, Massachusetts, Attleboro/Danvers/Dartmouth</t>
  </si>
  <si>
    <t>Passer domesticus/zonotrichia albicollis</t>
  </si>
  <si>
    <t>Neilson, B. B.</t>
  </si>
  <si>
    <t>Denmark, Copenhagen</t>
  </si>
  <si>
    <t>Review Tizard 2005</t>
  </si>
  <si>
    <t>Larus ribidundus</t>
  </si>
  <si>
    <t>hunted bird</t>
  </si>
  <si>
    <t>Same information as Pennycott 2001</t>
  </si>
  <si>
    <t>Selbitz et al.</t>
  </si>
  <si>
    <t>serotype, antibiotic resistance</t>
  </si>
  <si>
    <t>Salmonella 13, 23; gt</t>
  </si>
  <si>
    <t>feces (from 160 positive samples)</t>
  </si>
  <si>
    <t>Salmonella 4, 12:d</t>
  </si>
  <si>
    <t>feces, cloacal swab, intestines</t>
  </si>
  <si>
    <t>Salmonella 6, 7: r</t>
  </si>
  <si>
    <t>Salmonella abony</t>
  </si>
  <si>
    <t>young birds</t>
  </si>
  <si>
    <t>Salmonella agona</t>
  </si>
  <si>
    <t>UK, Scarborough garbage dump</t>
  </si>
  <si>
    <t>Janecko et al.</t>
  </si>
  <si>
    <t>USA, Kansas, Manhattan</t>
  </si>
  <si>
    <t>serotyped (outside laboratories standard methods?)biochemical, culture plate and broth</t>
  </si>
  <si>
    <t>Corvus brachyrhynchos</t>
  </si>
  <si>
    <t>Canada, Nova Scotia, New Minas</t>
  </si>
  <si>
    <t>serotype (outside lab National Communicable Disease Center),biochemical, broth enrich, plate culture</t>
  </si>
  <si>
    <t>Salmonella albany</t>
  </si>
  <si>
    <t>serotype (National Communicable Disease Center),biochemical, broth enrich, plate culture</t>
  </si>
  <si>
    <t>Salmonella anatum</t>
  </si>
  <si>
    <t>Chiari et al.</t>
  </si>
  <si>
    <t>Italy, Lombardi</t>
  </si>
  <si>
    <t>Meles meles</t>
  </si>
  <si>
    <t>serotype (Kauffmann–White a outside lab Laboratory for Foodborne Zoonoses (LFZ) Salmonella Reference
Laboratory, Guelph, Ontario, Canada), culture broth and plate</t>
  </si>
  <si>
    <t>183 samples (from 109 racoons)</t>
  </si>
  <si>
    <t>Salmonella bareilly</t>
  </si>
  <si>
    <t>184 samples (from 109 racoons)</t>
  </si>
  <si>
    <t>Salmonella berta</t>
  </si>
  <si>
    <t>serotyped by Scottish Salmonella Reference Laboratory</t>
  </si>
  <si>
    <t>Salmonella binza</t>
  </si>
  <si>
    <t>Salmonella blockley</t>
  </si>
  <si>
    <t>Salmonella bovis-morbifican</t>
  </si>
  <si>
    <t>Robinson and Daniel</t>
  </si>
  <si>
    <t>New Zealand, Auckland, near meatworks/abattoir/garbage dump</t>
  </si>
  <si>
    <t>standard method</t>
  </si>
  <si>
    <t>Larus dominicanus</t>
  </si>
  <si>
    <t>Salmonella bovis-morbificans</t>
  </si>
  <si>
    <t>intestines tissue, intestines content</t>
  </si>
  <si>
    <t>Larus novaehollandiae</t>
  </si>
  <si>
    <t>New Zealand, Aukland, Mangere Sewage Ponds and Manukau Harbor</t>
  </si>
  <si>
    <t>Phalacrocorax spp.</t>
  </si>
  <si>
    <t>Salmonella braenderup</t>
  </si>
  <si>
    <t>Salmonella brandenberg</t>
  </si>
  <si>
    <t>Salmonella brandenburg</t>
  </si>
  <si>
    <t>Canada, Ontario, Waterloo</t>
  </si>
  <si>
    <t>Salmonella Brandenburg</t>
  </si>
  <si>
    <t>Salmonella bredeney</t>
  </si>
  <si>
    <t>USA, New York, Auburn</t>
  </si>
  <si>
    <t>0.5-3 g</t>
  </si>
  <si>
    <t>Salmonella chester</t>
  </si>
  <si>
    <t xml:space="preserve">Daoust et al. </t>
  </si>
  <si>
    <t>Canada, Prince Edward Isle, New Foundland, Nova Scotia, Labrador</t>
  </si>
  <si>
    <t>Microscope, slide agglutination, culture broth and plate</t>
  </si>
  <si>
    <t>Passer domesticus, Carduelis pinus, Coccothraustes vespertinus, Carpodacus purpureus, Carduelis tristis</t>
  </si>
  <si>
    <t>tissue, dead bird</t>
  </si>
  <si>
    <t>has break down by species but total numbers don't add up.</t>
  </si>
  <si>
    <t>Salmonella cubana</t>
  </si>
  <si>
    <t>Salmonella derby</t>
  </si>
  <si>
    <t>Kapperud and Rosef</t>
  </si>
  <si>
    <t>Norway, rural</t>
  </si>
  <si>
    <t>Standard method, broth and plate culture</t>
  </si>
  <si>
    <t>Salmonella djugu</t>
  </si>
  <si>
    <t>isolates</t>
  </si>
  <si>
    <t>2  Mus musculus landfill, 1 Peromyscus sp. Natural, 1 Tamias striatus farm</t>
  </si>
  <si>
    <t>Salmonella enterica</t>
  </si>
  <si>
    <t>PCR (invA, 275 bp)</t>
  </si>
  <si>
    <t xml:space="preserve">Carlson et al. </t>
  </si>
  <si>
    <t>USA, Texas, Moore County</t>
  </si>
  <si>
    <t>Pulse field gel electroforesis, culture broth and plate</t>
  </si>
  <si>
    <t>visual, culture broth and plate</t>
  </si>
  <si>
    <t>11 pools</t>
  </si>
  <si>
    <t>889 pools (from 2665 flies)</t>
  </si>
  <si>
    <t>Prud’homme et al.</t>
  </si>
  <si>
    <t>Grand Cayman</t>
  </si>
  <si>
    <t>Serotype (outside lab), plate culture</t>
  </si>
  <si>
    <t>Cyclura lewisi</t>
  </si>
  <si>
    <t>serotyping outside lab (National Animal Disease Laboratory (Ames, Iowa, USA))culture broth and plate</t>
  </si>
  <si>
    <t>Salmonella Enterica 4,12:i</t>
  </si>
  <si>
    <t>Refsum, et al.</t>
  </si>
  <si>
    <t>Norway, Rogaland, Hedmark</t>
  </si>
  <si>
    <t>Pulsed-field gel electrophoresis (XbaI)</t>
  </si>
  <si>
    <t>Salmonella enterica serovar Typhimurium O:4,12</t>
  </si>
  <si>
    <t>Salmonella enterica isolates, dead birds</t>
  </si>
  <si>
    <t>Norway, Hordaland</t>
  </si>
  <si>
    <t>Cyanistes caeruleus</t>
  </si>
  <si>
    <t>Norway, Oslo, Ves-Agder, Oppland, Nord-Trondelag, More Og Romsdal, Ostfold, Nordland, Nord-Trondelag, Troms, Hedmark, Akershus, Telemark, Sor-Trondelag, Buskerud</t>
  </si>
  <si>
    <t>Norway, Oslo</t>
  </si>
  <si>
    <t>Norway, Nordland, Sor-Trondelag</t>
  </si>
  <si>
    <t>Common redpoll</t>
  </si>
  <si>
    <t>Carduelis Flammea</t>
  </si>
  <si>
    <t>Norway, More og Romsdal, Rogaland, Dedmar, Hrodaland, Aust-Agder, Sogn of Fjordane)</t>
  </si>
  <si>
    <t>Norway, Akershus</t>
  </si>
  <si>
    <t>Norway, Akershus, Hedmark, Telemark, Nord-Trondelag, Oslo, Sogn og Fjordane, Ostfold</t>
  </si>
  <si>
    <t>Eurasian siskin</t>
  </si>
  <si>
    <t>Norway, Akershus, Vest-Agder, Oslo</t>
  </si>
  <si>
    <t>Great tit</t>
  </si>
  <si>
    <t>Parus major</t>
  </si>
  <si>
    <t>Norway, Oslo, Vestfold, Ostfold, Akershus</t>
  </si>
  <si>
    <t>Norway, Nordland, Hordaland, Buskerud</t>
  </si>
  <si>
    <t>Norway, Nord-Trondelag</t>
  </si>
  <si>
    <t>Norway, Oslo, Hordaland</t>
  </si>
  <si>
    <t>Mew gull</t>
  </si>
  <si>
    <t>Larus canis</t>
  </si>
  <si>
    <t>Norway, Ostfold, Nordland, Nord-Trondelag, Rogaland</t>
  </si>
  <si>
    <t>Norway, Hedmark, Sor-Trondelag, Oslo</t>
  </si>
  <si>
    <t>Norway, Oslo, Sogn og Fjordane, Hordaland, Akershus, More og Romsdal</t>
  </si>
  <si>
    <t>Norway, Ostfold</t>
  </si>
  <si>
    <t>Corvus corone</t>
  </si>
  <si>
    <t>Pica Pica</t>
  </si>
  <si>
    <t>Vogt, N. A.</t>
  </si>
  <si>
    <t>Canada, Ontario, Guelph/Cambridge, swine farms</t>
  </si>
  <si>
    <t>Salmonella enterica (from raccoon)</t>
  </si>
  <si>
    <t>92  salmonella isolate</t>
  </si>
  <si>
    <t>Has other data that might be useful but was not documented due to lack of clarity</t>
  </si>
  <si>
    <t>Hamer et al.</t>
  </si>
  <si>
    <t>USA, Illinois, Chicago</t>
  </si>
  <si>
    <t>PCR (invA 284 bp)</t>
  </si>
  <si>
    <t>Dumetella carolinensis, Turdus migratorius, Carduelis tristis, Molothrus ater, Agelaius phoeniceus, Hylocichla mustelina, Picoides pubescens, Passerina cyanea</t>
  </si>
  <si>
    <t>cloacal swab or fecal swab</t>
  </si>
  <si>
    <t>Positive sample from a red-winged Blackbird</t>
  </si>
  <si>
    <t>Also tested for West Nile Virus Antibody</t>
  </si>
  <si>
    <t>de Sousa et al.</t>
  </si>
  <si>
    <t>Brazil, Jaboticabal</t>
  </si>
  <si>
    <t>plate and tube culture, lab</t>
  </si>
  <si>
    <t>0.1 ml</t>
  </si>
  <si>
    <t>from posititve salmonella samples</t>
  </si>
  <si>
    <t>seroagglutination (outside lab National Reference Laboratory for Enterobacterial Infections (LRNEB)), biochemical, culture plate and broth</t>
  </si>
  <si>
    <t>52 composite samples (456 composite samples) (2 infected pools of 10 individuals)</t>
  </si>
  <si>
    <t>Slovakia, Presov</t>
  </si>
  <si>
    <t>Canada, British Columbia, Dawson Creek</t>
  </si>
  <si>
    <t>Poland, Gdansk area</t>
  </si>
  <si>
    <t>Corvus frugilegus</t>
  </si>
  <si>
    <t>Mirzaie et al.</t>
  </si>
  <si>
    <t>Iran, Tehran, near industrial poultry house</t>
  </si>
  <si>
    <t>PCR (429 bp, sefA  310 bp, spv 250 bp)</t>
  </si>
  <si>
    <t>tissue (liver, heart, gastro intestinal tract), captured birds</t>
  </si>
  <si>
    <t>PCR (SpeI, BlnI, XbaI)</t>
  </si>
  <si>
    <t>Rodriguez et al.</t>
  </si>
  <si>
    <t xml:space="preserve">Chile, Talcahuano </t>
  </si>
  <si>
    <t>RT-PCR (Prot6-E)</t>
  </si>
  <si>
    <t>45 cycles</t>
  </si>
  <si>
    <t>Leucophaeus pipixcan</t>
  </si>
  <si>
    <t>also seperated by time of the year</t>
  </si>
  <si>
    <t>Salmonella gallinarum</t>
  </si>
  <si>
    <t>Salmonella give</t>
  </si>
  <si>
    <t>Salmonella goldcoast</t>
  </si>
  <si>
    <t>Salmonella grampian</t>
  </si>
  <si>
    <t>Salmonella haardt</t>
  </si>
  <si>
    <t>Salmonella hadar</t>
  </si>
  <si>
    <t>Czech Republic, Prerov</t>
  </si>
  <si>
    <t>Rook</t>
  </si>
  <si>
    <t>Salmonella Hadar</t>
  </si>
  <si>
    <t xml:space="preserve">Salmonella hadar </t>
  </si>
  <si>
    <t>Salmonella heidelber</t>
  </si>
  <si>
    <t>Salmonella heidelberg</t>
  </si>
  <si>
    <t>Salmonella Heidelberg</t>
  </si>
  <si>
    <t>Salmonella hvittingfoss</t>
  </si>
  <si>
    <t>Salmonella I 4,5,12:b:-</t>
  </si>
  <si>
    <t>Salmonella I 6,7,14:-:1,5</t>
  </si>
  <si>
    <t>Salmonella I Rough-O:k:1,5</t>
  </si>
  <si>
    <t>Salmonella I Rough-O:y:e,n,x</t>
  </si>
  <si>
    <t>Salmonella indiana</t>
  </si>
  <si>
    <t xml:space="preserve">Salmonella indiana </t>
  </si>
  <si>
    <t>Salmonella infantis</t>
  </si>
  <si>
    <t>Salmonella Infantis</t>
  </si>
  <si>
    <t xml:space="preserve">Salmonella Infantis </t>
  </si>
  <si>
    <t>Salmonella java</t>
  </si>
  <si>
    <t>Salmonella kedougou</t>
  </si>
  <si>
    <t>Salmonella Kedougou</t>
  </si>
  <si>
    <t>Salmonella lille</t>
  </si>
  <si>
    <t>Salmonella livingstone</t>
  </si>
  <si>
    <t>Salmonella london</t>
  </si>
  <si>
    <t>Salmonella mbandaka</t>
  </si>
  <si>
    <t>Kirk et al.</t>
  </si>
  <si>
    <t>USA, California, Kings and Tulare County</t>
  </si>
  <si>
    <t>1 colony</t>
  </si>
  <si>
    <t>Salmonella meleagridis</t>
  </si>
  <si>
    <t>Salmonella montevideo</t>
  </si>
  <si>
    <t>serotype, plate culture</t>
  </si>
  <si>
    <t>France, Pire sur Seiche</t>
  </si>
  <si>
    <t>Salmonella muenchen</t>
  </si>
  <si>
    <t>Salmonella muenster</t>
  </si>
  <si>
    <t>Salmonella munchen</t>
  </si>
  <si>
    <t>Salmonella newport</t>
  </si>
  <si>
    <t>Salmonella O4</t>
  </si>
  <si>
    <t>Salmonella O8</t>
  </si>
  <si>
    <t>Salmonella ohio</t>
  </si>
  <si>
    <t>Spain, La Baneza</t>
  </si>
  <si>
    <t>Salmonella panama</t>
  </si>
  <si>
    <t>Salmonella paratyphi A</t>
  </si>
  <si>
    <t>Salmonella paratyphi B</t>
  </si>
  <si>
    <t>Norway</t>
  </si>
  <si>
    <t>DNA, Culture, Standard Method Nordic Committee on Food Analysis</t>
  </si>
  <si>
    <t>Salmonella Paratyphi B</t>
  </si>
  <si>
    <t>Isolate, Tissue, dead bird Salmonella</t>
  </si>
  <si>
    <t>No information on totals</t>
  </si>
  <si>
    <t>Blue tit</t>
  </si>
  <si>
    <t>Brambling</t>
  </si>
  <si>
    <t>Carduelis flammea</t>
  </si>
  <si>
    <t>Eurasian tree sparrow</t>
  </si>
  <si>
    <t>European greenfinch</t>
  </si>
  <si>
    <t>European robin</t>
  </si>
  <si>
    <t>Hawfinch</t>
  </si>
  <si>
    <t>Coccothraustes coccothraustes</t>
  </si>
  <si>
    <t>Hooded crow</t>
  </si>
  <si>
    <t>Mallard</t>
  </si>
  <si>
    <t>Anas platyrhynchos</t>
  </si>
  <si>
    <t>Pied flycatcher</t>
  </si>
  <si>
    <t>Ficedula hypoleuca</t>
  </si>
  <si>
    <t>Aegolius funereus</t>
  </si>
  <si>
    <t>Willow tit</t>
  </si>
  <si>
    <t>Poecile montanus</t>
  </si>
  <si>
    <t>Salmonella phase R</t>
  </si>
  <si>
    <t>Salmonella poona</t>
  </si>
  <si>
    <t>Salmonella reading</t>
  </si>
  <si>
    <t>Salmonella san diego</t>
  </si>
  <si>
    <t>Salmonella schwarzengrund</t>
  </si>
  <si>
    <t>Salmonella senflenberg</t>
  </si>
  <si>
    <t>Germany, Wilhelmshaven</t>
  </si>
  <si>
    <t>Salmonella serotype Newport</t>
  </si>
  <si>
    <t>52 composite samples (456 composite samples) (1 infected pools of 10 individuals)</t>
  </si>
  <si>
    <t>52 composite samples (456 composite samples) (1 infected pools of 6 individuals)</t>
  </si>
  <si>
    <t>52 composite samples (456 composite samples) (1 infected pools of 4 individuals)</t>
  </si>
  <si>
    <t>Spain et al.</t>
  </si>
  <si>
    <t>USA, New York, Central</t>
  </si>
  <si>
    <t>biochemical, culture plate, outside standard methdo?</t>
  </si>
  <si>
    <t>Salmonella sp.</t>
  </si>
  <si>
    <t>free (animal shelter)</t>
  </si>
  <si>
    <t>domestic and free (animal shelter)</t>
  </si>
  <si>
    <t>Standard Method (ISO-EN 6579:200 Nordic Committee on Food Analysis)</t>
  </si>
  <si>
    <t xml:space="preserve">Sabshin et al. </t>
  </si>
  <si>
    <t>USA, Florida, Alachua County</t>
  </si>
  <si>
    <t>PCR (EU348366)</t>
  </si>
  <si>
    <t>From Review (Silvia and Lobato 2015)</t>
  </si>
  <si>
    <t>Adesiyun et al.</t>
  </si>
  <si>
    <t>Trinidad</t>
  </si>
  <si>
    <t>biochemical, culture broth and plate, standard method</t>
  </si>
  <si>
    <t>Rampacelus carbo, Beopelia cuneata, Streptopelia decaocto, Agelaius icterocephalus, Turdus nudigenis, Coereba flaceola)</t>
  </si>
  <si>
    <t>Salmonella spp.</t>
  </si>
  <si>
    <t>feces, cloacal swab</t>
  </si>
  <si>
    <t>Ardea cocoi</t>
  </si>
  <si>
    <t>Dendrocygna bicolor</t>
  </si>
  <si>
    <t>Ara macao</t>
  </si>
  <si>
    <t>free range</t>
  </si>
  <si>
    <t>Parrot</t>
  </si>
  <si>
    <t>Amazona amazonica</t>
  </si>
  <si>
    <t>Columba spp.</t>
  </si>
  <si>
    <t>Ramphastos toucanas</t>
  </si>
  <si>
    <t>Dasyprocta leporina</t>
  </si>
  <si>
    <t>Agouti paca</t>
  </si>
  <si>
    <t>Didelthis marsupialias insularis</t>
  </si>
  <si>
    <t>Amphisbacua alba</t>
  </si>
  <si>
    <t>Standard Methods (ISO-6579)</t>
  </si>
  <si>
    <t>Standard Methods (ISO-21567)</t>
  </si>
  <si>
    <t>Cizek et al.</t>
  </si>
  <si>
    <t>Czech Republic, farms with no salmonellosis</t>
  </si>
  <si>
    <t>Biochemical, serotyping, culture broth plate</t>
  </si>
  <si>
    <t>variable swab/tissue sample</t>
  </si>
  <si>
    <t>Black redstart</t>
  </si>
  <si>
    <t>Phoenicurus ochruros</t>
  </si>
  <si>
    <t>Cloacal swab,  small intestines content, small intestines, liver, spleen</t>
  </si>
  <si>
    <t>Czech Republic, reed growths</t>
  </si>
  <si>
    <t>Czech Republic, militrary training area</t>
  </si>
  <si>
    <t>Pied wagtail</t>
  </si>
  <si>
    <t>Sedge warbler</t>
  </si>
  <si>
    <t>serin</t>
  </si>
  <si>
    <t>Serinus serinus</t>
  </si>
  <si>
    <t>Czech Republic, Bartosovice, agriculture pond</t>
  </si>
  <si>
    <t>Cloacal swab, feces</t>
  </si>
  <si>
    <t>Adult</t>
  </si>
  <si>
    <t>Czech Republic, Karvina, waste dump</t>
  </si>
  <si>
    <t>Czech Republic, Strakonice</t>
  </si>
  <si>
    <t>Czech Republic, Nove Mlyny, reservior (recieves waste water)</t>
  </si>
  <si>
    <t>Young</t>
  </si>
  <si>
    <t>Motacilla flava</t>
  </si>
  <si>
    <t>Acrocephalus arundinaceus</t>
  </si>
  <si>
    <t xml:space="preserve">Erithacus rubecula </t>
  </si>
  <si>
    <t>Acrocephalus palustris</t>
  </si>
  <si>
    <t>Streptopelia turtur</t>
  </si>
  <si>
    <t>Czech Republic, municipal waste dump</t>
  </si>
  <si>
    <t>Phasianus colchicus</t>
  </si>
  <si>
    <t>Sitta europaea</t>
  </si>
  <si>
    <t>Emberiza schoeniclus</t>
  </si>
  <si>
    <t>Sterna hirundo</t>
  </si>
  <si>
    <t>Locustella luscinioides</t>
  </si>
  <si>
    <t xml:space="preserve">Phoenicurus phoenicurus </t>
  </si>
  <si>
    <t>Anthus trivialis</t>
  </si>
  <si>
    <t>Pyrhhula pyrhhula</t>
  </si>
  <si>
    <t>Phylloscopus collybita</t>
  </si>
  <si>
    <t>Carduelis cannabina</t>
  </si>
  <si>
    <t>Corvus monedula</t>
  </si>
  <si>
    <t xml:space="preserve">Gallinula chloropus </t>
  </si>
  <si>
    <t xml:space="preserve">Buteo buteo </t>
  </si>
  <si>
    <t>Tetrao tetrix</t>
  </si>
  <si>
    <t>Motacilla cinerea</t>
  </si>
  <si>
    <t>Lanius excubitor</t>
  </si>
  <si>
    <t>Perdix perdix</t>
  </si>
  <si>
    <t xml:space="preserve">Laws argentatus </t>
  </si>
  <si>
    <t>Locustella naevia</t>
  </si>
  <si>
    <t>Bombycilla garrulus</t>
  </si>
  <si>
    <t>Craven et al.</t>
  </si>
  <si>
    <t>USA, Georgia, Athens near, 200 ft of chicken house</t>
  </si>
  <si>
    <t>feces dry/wet droppings</t>
  </si>
  <si>
    <t>Intestines content</t>
  </si>
  <si>
    <t>plate count</t>
  </si>
  <si>
    <t>feces from intestines</t>
  </si>
  <si>
    <t>lung</t>
  </si>
  <si>
    <t>Drewe et al.</t>
  </si>
  <si>
    <t>South Africa</t>
  </si>
  <si>
    <t>Standard Method</t>
  </si>
  <si>
    <t>Papio ursinus</t>
  </si>
  <si>
    <t>Edel et al</t>
  </si>
  <si>
    <t>1976/1978</t>
  </si>
  <si>
    <t>Review of work</t>
  </si>
  <si>
    <t>Culture, sub culture, biochemical test, lab species identify</t>
  </si>
  <si>
    <t>One Salmonellla Java, animal species not specified.</t>
  </si>
  <si>
    <t>Europe, USA, Canada</t>
  </si>
  <si>
    <t>Corvus brachyrhynchos, Corvus frugilegus, Corvus corax</t>
  </si>
  <si>
    <t>Czech Republic, Usti nad Labem</t>
  </si>
  <si>
    <t>USA, California, Davis/Kansas, Manhattan/New York, Auburn/Massachusetts,  Worcester</t>
  </si>
  <si>
    <t>Canada, Ontario, Waterloo/Prince Edward Island, Charlottetown/Nova Scotia New Minas</t>
  </si>
  <si>
    <t>Italy, San Benedetto</t>
  </si>
  <si>
    <t>Poland, Gdansk area and Jaroslaw</t>
  </si>
  <si>
    <t>Poland, Jaroslaw</t>
  </si>
  <si>
    <t>Serbia, Novi Sad</t>
  </si>
  <si>
    <t>Switzerland, Bern</t>
  </si>
  <si>
    <t>Norway, Oslo and suburbs</t>
  </si>
  <si>
    <t xml:space="preserve">Common tern </t>
  </si>
  <si>
    <t>Sylvia borin</t>
  </si>
  <si>
    <t>Bucephala clangula</t>
  </si>
  <si>
    <t>Picus viridis</t>
  </si>
  <si>
    <t>Surnia ulula</t>
  </si>
  <si>
    <t xml:space="preserve">Hooded crow </t>
  </si>
  <si>
    <t>Hippolais icterina</t>
  </si>
  <si>
    <t>Fratercula arctica</t>
  </si>
  <si>
    <t>Phoenicurus phoenicurus</t>
  </si>
  <si>
    <t>Carpodacus erythrinus</t>
  </si>
  <si>
    <t xml:space="preserve">Ural owl </t>
  </si>
  <si>
    <t>Strix uralensis</t>
  </si>
  <si>
    <t>Oenanthe oenanthe</t>
  </si>
  <si>
    <t>Saxicola rubetra</t>
  </si>
  <si>
    <t xml:space="preserve">willow grouse and ptarmigan </t>
  </si>
  <si>
    <t>Lagopus spp.</t>
  </si>
  <si>
    <t>Jynx torquilla</t>
  </si>
  <si>
    <t>Culture broth and plate</t>
  </si>
  <si>
    <t>intestines content, trapped and killed birds</t>
  </si>
  <si>
    <t>Kirkpatrick and Colvin</t>
  </si>
  <si>
    <t>USA, New Jersey, southwestern</t>
  </si>
  <si>
    <t>Lawson et al.</t>
  </si>
  <si>
    <t>UK, England/Wales</t>
  </si>
  <si>
    <t>Post Mortem Examination</t>
  </si>
  <si>
    <t>dead bird</t>
  </si>
  <si>
    <t>Tissue (liver, small intestines, crop, esophagus, lesions) , dead bird</t>
  </si>
  <si>
    <t>agglutination, plate and tissue culture, examination</t>
  </si>
  <si>
    <t>Carrion crow</t>
  </si>
  <si>
    <t>Coal tit</t>
  </si>
  <si>
    <t>Periparus ater</t>
  </si>
  <si>
    <t>Streptopelia decaoacto</t>
  </si>
  <si>
    <t>Dunnock</t>
  </si>
  <si>
    <t>Great spotted woodpecker</t>
  </si>
  <si>
    <t>Dendrocopus major</t>
  </si>
  <si>
    <t>Long-tailed tit</t>
  </si>
  <si>
    <t>Aegithalos caudatus</t>
  </si>
  <si>
    <t>Columba palumbus</t>
  </si>
  <si>
    <t>Standard AHPA Method, Membrain Filter</t>
  </si>
  <si>
    <t/>
  </si>
  <si>
    <t>PCR (S. enterica serovar Typhimurium LT2 (STM1, STM2, STM3, STM4, and STM5), S. enterica serovar Typhi CT18 (STY) )RapiD-20E test, culture</t>
  </si>
  <si>
    <t>Medkour et al.</t>
  </si>
  <si>
    <t>Senegal, Djibouti</t>
  </si>
  <si>
    <t>Papio papio</t>
  </si>
  <si>
    <t>Senegal</t>
  </si>
  <si>
    <t>Pan troglodytes verus</t>
  </si>
  <si>
    <t>Chlorocebus sabaeus</t>
  </si>
  <si>
    <t>Algeria</t>
  </si>
  <si>
    <t>Macaca sylvanus</t>
  </si>
  <si>
    <t>PCR, Plate culture</t>
  </si>
  <si>
    <t>Mitchell and Ridgewell</t>
  </si>
  <si>
    <t>UK, England, London, Barn Elms Reservior</t>
  </si>
  <si>
    <t>biochemical, serotyping, culture broth plate, standard method</t>
  </si>
  <si>
    <t>1:20 dilution</t>
  </si>
  <si>
    <t>MPN Culture test tube, Plate streak</t>
  </si>
  <si>
    <t>4 to 1.1*10^3 MPN/g</t>
  </si>
  <si>
    <t>Plate Culture, PCR confirm</t>
  </si>
  <si>
    <t>Data can be broken down further</t>
  </si>
  <si>
    <t>UK, South Georgia Islands, Bird Island, Jordan Cove/Johnson Cove</t>
  </si>
  <si>
    <t>pulsed-field gel electrophoresis, 50–400 kb (SpeI and XbaI), 50–700 kb (BlnI) , culture broth and plate</t>
  </si>
  <si>
    <t>Black-browed albatross</t>
  </si>
  <si>
    <t>Grey-headed albatross</t>
  </si>
  <si>
    <t>Diomedea chrysostoma</t>
  </si>
  <si>
    <t>Standard emthods (ISO 6579:2002)</t>
  </si>
  <si>
    <t>Quessy and Messier</t>
  </si>
  <si>
    <t>Canada, Montreal, Ile de la Couvee</t>
  </si>
  <si>
    <t>Biochemical, agglutination, broth and plate culture</t>
  </si>
  <si>
    <t>Canada, Montreal, Ile St-Ours</t>
  </si>
  <si>
    <t>Canada, Garbage Dump 80 km SE Montreal</t>
  </si>
  <si>
    <t>Canada, Shoreline 50 km E Montreal</t>
  </si>
  <si>
    <t>Canada, Montreal, St. Lawerence River</t>
  </si>
  <si>
    <t>Tissue, dead bird</t>
  </si>
  <si>
    <t>Limosa lapponica</t>
  </si>
  <si>
    <t>New Zealand,Northland, Minety Mile Beach</t>
  </si>
  <si>
    <t>Himantopus himantopu</t>
  </si>
  <si>
    <t>Pukeko</t>
  </si>
  <si>
    <t>Porphyria melanotus</t>
  </si>
  <si>
    <t>RT-PCR (ORIC-3s/ORIC-4s)</t>
  </si>
  <si>
    <t>PCR (method from Park et al. (2011)), QIAamp®
DNA stool mini kits</t>
  </si>
  <si>
    <t xml:space="preserve">Salmonella spp. </t>
  </si>
  <si>
    <t>Ebani et al.</t>
  </si>
  <si>
    <t>Italy, Central Italy</t>
  </si>
  <si>
    <t>3 g</t>
  </si>
  <si>
    <t>Falco tinninculus</t>
  </si>
  <si>
    <t>Tadorna tadorna</t>
  </si>
  <si>
    <t xml:space="preserve">Eurasian coot </t>
  </si>
  <si>
    <t>Fulica atra</t>
  </si>
  <si>
    <t>Anas penelope</t>
  </si>
  <si>
    <t>Ardea cinerea</t>
  </si>
  <si>
    <t xml:space="preserve">Athene noctua </t>
  </si>
  <si>
    <t xml:space="preserve">Northern shoveler </t>
  </si>
  <si>
    <t xml:space="preserve"> Falco peregrinus</t>
  </si>
  <si>
    <t>Gruszynski et al.</t>
  </si>
  <si>
    <t>USA, Virginia</t>
  </si>
  <si>
    <t>ELISA, culture, Pulsed-field gel electrophoresis</t>
  </si>
  <si>
    <t>Duck and Geese</t>
  </si>
  <si>
    <t>feces and fecal swab</t>
  </si>
  <si>
    <t>Casanovas et al.</t>
  </si>
  <si>
    <t>Spain, Barcelona</t>
  </si>
  <si>
    <t>biochemical, agglutination, culture broth and plate</t>
  </si>
  <si>
    <t>Czech Republic, farms with calf salmonellosis</t>
  </si>
  <si>
    <t>Czech Republic, Nymburk, agriculture pond</t>
  </si>
  <si>
    <t>Salmonella spp. (typhimurium)</t>
  </si>
  <si>
    <t>outside lab (Veterinary Services Laboratory (Ames, IA), culture broth and plate</t>
  </si>
  <si>
    <t>Species uncertain</t>
  </si>
  <si>
    <t>Pochard</t>
  </si>
  <si>
    <t>Teal</t>
  </si>
  <si>
    <t>Czech Republic, Brno-Modrice, waste water treatment plant</t>
  </si>
  <si>
    <t>Czech Republic, Chropyne, agriculture pond</t>
  </si>
  <si>
    <t>Tufted duck</t>
  </si>
  <si>
    <t>Salmonella stanley</t>
  </si>
  <si>
    <t>Salmonella takoradi</t>
  </si>
  <si>
    <t>Salmonella taksony</t>
  </si>
  <si>
    <t>Salmonella tennessee</t>
  </si>
  <si>
    <t>Salmonella thompson</t>
  </si>
  <si>
    <t>slide agglutination, biochemical testing, broth and plate culture</t>
  </si>
  <si>
    <t>Salmonella tuindorp</t>
  </si>
  <si>
    <t>Salmonella typhimurium</t>
  </si>
  <si>
    <t>Mikaelian et al.</t>
  </si>
  <si>
    <t>Canada, Quebec, Canadian Cooperative Wildlife Health Centre</t>
  </si>
  <si>
    <t>Laboratory isolation (plate culture?)</t>
  </si>
  <si>
    <t>PCR (rfbJ 663 bp, fljB 526 bp, invA  2884 bp, fliC 183 bp)</t>
  </si>
  <si>
    <t>Rouffaer, L. O.</t>
  </si>
  <si>
    <t>Belgium, Flanders</t>
  </si>
  <si>
    <t>serotype (outside lab elgian Scientific Institute of Public Health, standard method), ELISA, microscope, culture broth and plate</t>
  </si>
  <si>
    <t>feces and blood</t>
  </si>
  <si>
    <t>Sixl et al.</t>
  </si>
  <si>
    <t>Czech Republic, Moravia, Hodonin</t>
  </si>
  <si>
    <t>Review Moriarty 2011</t>
  </si>
  <si>
    <t>Tizard et al.</t>
  </si>
  <si>
    <t>Canada, Ontario, Guelph</t>
  </si>
  <si>
    <t>serotype, culture plate</t>
  </si>
  <si>
    <t>tissue (brain, liver, spleen)</t>
  </si>
  <si>
    <t>dead bird tissue (liver)</t>
  </si>
  <si>
    <t>Refsum et al.</t>
  </si>
  <si>
    <t>Serology (Nordic Committee on Food), standard method
Analysis method 1991), culture broth and plate</t>
  </si>
  <si>
    <t>tissue (intestines), dead bird</t>
  </si>
  <si>
    <t>Common blackbird</t>
  </si>
  <si>
    <t xml:space="preserve">Bohemian waxwing </t>
  </si>
  <si>
    <t>Loxia curvirostra</t>
  </si>
  <si>
    <t>Salmonella Typhimurium 4, 12: i : 1, 28</t>
  </si>
  <si>
    <t xml:space="preserve">Willow tit </t>
  </si>
  <si>
    <t xml:space="preserve">Common redpoll </t>
  </si>
  <si>
    <t>Parus ater</t>
  </si>
  <si>
    <t>Dendrocopos major</t>
  </si>
  <si>
    <t>Marsh tit</t>
  </si>
  <si>
    <t>Parus palustris</t>
  </si>
  <si>
    <t>NF</t>
  </si>
  <si>
    <t>Salmonella typhimurium DT40</t>
  </si>
  <si>
    <t>Dadam et al.</t>
  </si>
  <si>
    <t>Lab (government standard method?), biochemical, plate culture</t>
  </si>
  <si>
    <t>Salmonella Typhimurium O:4,12</t>
  </si>
  <si>
    <t>Salmonella Typhimurium O:4,5,12</t>
  </si>
  <si>
    <t>Salmonella typhimurium PT 40</t>
  </si>
  <si>
    <t>Salmonella Typhimurium var. Copenhagen</t>
  </si>
  <si>
    <t>Salmonella untyped</t>
  </si>
  <si>
    <t>Salmonella virchow</t>
  </si>
  <si>
    <t>Salmonella virginia</t>
  </si>
  <si>
    <t>Salmonella worthington</t>
  </si>
  <si>
    <t>biochemical test, Culture, sub culture</t>
  </si>
  <si>
    <t>biochemical Outside lab (Gastroenteric Disease Center at Pennsylvania State University (University Park, Pennsylvania, USA)) broth and plate culture</t>
  </si>
  <si>
    <t>RT-PCR, Culture plate, EURL laboratory protocol</t>
  </si>
  <si>
    <t>Lowenstein et al.+28282:573</t>
  </si>
  <si>
    <t>PCR, plate culture, conventional methods</t>
  </si>
  <si>
    <t xml:space="preserve">PCR (confirm), biochemical, Culture, Pulsed field gel electrophoresis </t>
  </si>
  <si>
    <t xml:space="preserve">tissue (intestines, liver, brain), dead bird </t>
  </si>
  <si>
    <t>tissue instestines and liver, dead bird,</t>
  </si>
  <si>
    <t>feces, intestines content, dead bird pooled</t>
  </si>
  <si>
    <t>tissue colon</t>
  </si>
  <si>
    <t>has enumerated values but they are in graph format so were not used</t>
  </si>
  <si>
    <t>Non-Animal Samples</t>
  </si>
  <si>
    <t>Culture, CHROMAgar</t>
  </si>
  <si>
    <t>Culture, CT-SMAC</t>
  </si>
  <si>
    <t>Might not use</t>
  </si>
  <si>
    <t>infraorbital sinuses;</t>
  </si>
  <si>
    <t>feces, hunted animal</t>
  </si>
  <si>
    <t>While some of the salmonella species were identified as that type the number of each serotype was not mentioned.</t>
  </si>
  <si>
    <t>Monaghan et al.</t>
  </si>
  <si>
    <t>Data had to be compiled from all over the place in the article, serotypes numbers were not given</t>
  </si>
  <si>
    <t>Plate culture, Wellcolex latex agglutination testing confirm</t>
  </si>
  <si>
    <t>agglutination, Standard Method (ISO 6579:2002/Amd 1:2007 met)</t>
  </si>
  <si>
    <t>confirm PCR (invA), culture broth and plate</t>
  </si>
  <si>
    <t>PCR, serotype, biochemical, culture plate</t>
  </si>
  <si>
    <t>Salmonella typhimurium PT 104</t>
  </si>
  <si>
    <t>confirm agglutination test, plate culture</t>
  </si>
  <si>
    <t>confirm serotyping (outside lab National Veterinary Services Laboratories (Animal and Plant Health Inspection Service, US Department of Agriculture, Ames, Iowa, USA)), culture broth and plate</t>
  </si>
  <si>
    <t>Salmonella sinthia</t>
  </si>
  <si>
    <t>Salmonella spp. enterica serovar Coeln</t>
  </si>
  <si>
    <t>plate culture standard method</t>
  </si>
  <si>
    <t>confirm PCR (invA), serotyped at outside lab, culture broth and plate</t>
  </si>
  <si>
    <t>confirm Pulsed-FieldGel Electrophoresis, biochemical, culture broth and plate</t>
  </si>
  <si>
    <t>Salmonella invA</t>
  </si>
  <si>
    <t>Salmonella pef</t>
  </si>
  <si>
    <t>Salmonella spvB</t>
  </si>
  <si>
    <t>Salmonella vircrow</t>
  </si>
  <si>
    <t>Salmonella braendenburg</t>
  </si>
  <si>
    <t>serology, Culture plate</t>
  </si>
  <si>
    <t>confirm PCR, Enriched, plate streak</t>
  </si>
  <si>
    <t>Passer domesticus, Carduelis chloris, Turdus merula, Corvus monedula, Fringilla coelebs, Parus caeruleus, Sturnus vulgaris, Rattus norvegicus)</t>
  </si>
  <si>
    <t xml:space="preserve"> biochemical, culture plate and broth culture.</t>
  </si>
  <si>
    <t>Serotype (outside lab National Veterinary Services Laboratories), agglutination,  culture plate</t>
  </si>
  <si>
    <t>Serotype data only exists for captive birds</t>
  </si>
  <si>
    <t>Some salmonella isolates had multiple sub species</t>
  </si>
  <si>
    <t>Conventional</t>
  </si>
  <si>
    <t>confirm DNA, Culture, Standard Method Nordic Committee on Food Analysis</t>
  </si>
  <si>
    <t>agglutination, Culture, lense</t>
  </si>
  <si>
    <t>serotyping, biochemical, culture broth plate</t>
  </si>
  <si>
    <t>agglutination, Microscope, Plate Culture</t>
  </si>
  <si>
    <t>serotyping, Biochemical, culture broth plate</t>
  </si>
  <si>
    <t>serology, Biochemical, enrich centrifuge, culture tube/plate</t>
  </si>
  <si>
    <t>serology, biochemical,enrich centrifuge, culture plate</t>
  </si>
  <si>
    <t>serotyping, biochemical, API 20E, outside lab, culture plate and broth</t>
  </si>
  <si>
    <t>slide and tube agglutination, culture</t>
  </si>
  <si>
    <t>molecular</t>
  </si>
  <si>
    <t>serology, biochemical, culture plate and broth</t>
  </si>
  <si>
    <t>slide agglutination, icroscope, culture broth and plate</t>
  </si>
  <si>
    <t>immunologic</t>
  </si>
  <si>
    <t>agglutination, plate and tube culture, lab</t>
  </si>
  <si>
    <t>serology, biochemical, broth and plate culture</t>
  </si>
  <si>
    <t>serology, culture, outside lab, standard methods</t>
  </si>
  <si>
    <t>serotype, (Outside accredited lab Standard Method?), culture broth and plate.</t>
  </si>
  <si>
    <t>Conventional, Molecular, or Immunologic</t>
  </si>
  <si>
    <t>Membrain filter, biochemical, Enterolert</t>
  </si>
  <si>
    <t>PCR, biochemical, Culture Plate and broth</t>
  </si>
  <si>
    <t>Culture, Microscope, confirm PCR (Stx1, intimin, F41, K99, Sta, StxII)</t>
  </si>
  <si>
    <t>RT-PCR stx1 and stx2, Standard emthods ISO/TS 13136:2012</t>
  </si>
  <si>
    <t>PCR (VT2), immunomagnetic seperation</t>
  </si>
  <si>
    <t>conventional</t>
  </si>
  <si>
    <t>Biochemical, confirm agglutination, PCR (cvaC, iroN2, omp Tp, hylF2, eitC, iss, iutA, ireA, papC), Culture, Microscope</t>
  </si>
  <si>
    <t>biochemical (outside lab) ,genotyped PCR (outside lab University of Illinois),  culture plate</t>
  </si>
  <si>
    <t>Microscope, membrain filtration</t>
  </si>
  <si>
    <t>PCR (stx1, stx2, eaeA, fliC), latex agglutination assay, MPN, broth and plate culture.</t>
  </si>
  <si>
    <t>confirm PCR (chuA, yjaA, tspE4.C2), disc diffusion, biochemical, culture plate</t>
  </si>
  <si>
    <t>culture plate</t>
  </si>
  <si>
    <t>Escherichia coli stx1,stx2, and eae</t>
  </si>
  <si>
    <t>PCR (rfbE), Culture broth and plate, immunomagnetic seperation</t>
  </si>
  <si>
    <t>PCR (SLT-I, SLT-II, eae, hly-A, K1, LT, STa, STb, CNF1, and CNF2), biochemical, culture, confirm AP120E strip</t>
  </si>
  <si>
    <t>Escherichia coli enteroaggregative</t>
  </si>
  <si>
    <t>Escherichia coli enterohemorrhagic</t>
  </si>
  <si>
    <t>Escherichia coli enteroinvasive</t>
  </si>
  <si>
    <t>Escherichia coli enteropathogenic</t>
  </si>
  <si>
    <t>Escherichia coli human ilness</t>
  </si>
  <si>
    <t>Escherichia coli Standard WHO Strain</t>
  </si>
  <si>
    <t>specific E. coli strains identified by PCR</t>
  </si>
  <si>
    <t>Escherichia coli non-Shiga toxin-producing</t>
  </si>
  <si>
    <t>EURL laboratory protocol CLSI M07-A10</t>
  </si>
  <si>
    <t>Escherichia coli O157:H7 eae, stx2</t>
  </si>
  <si>
    <t>Escherichia coli O157:H7 hly</t>
  </si>
  <si>
    <t>Escherichia coli O157:H7 stx 1</t>
  </si>
  <si>
    <t>Escherichia coli eae</t>
  </si>
  <si>
    <t>Escherichia coli shiga toxin production</t>
  </si>
  <si>
    <t>Escherichia coli non-O157  Shiga toxin producing</t>
  </si>
  <si>
    <t>Escherichia coli MK1 and MK2</t>
  </si>
  <si>
    <t>Escherichia coli Shiga Toxin 2 Variant Stx2f</t>
  </si>
  <si>
    <t>Escherichia coli O157 verocytotoxin producing</t>
  </si>
  <si>
    <t>Escherichia coli veterocytotoxin and shiga toxin producing</t>
  </si>
  <si>
    <t>Escherichia coli LT-I, LT-II, STa, STb, Stx1, and Stx2 genes</t>
  </si>
  <si>
    <t>Escherichia coli O157 VT1 or VT2</t>
  </si>
  <si>
    <t>Salmonella typhimurium phage type 110</t>
  </si>
  <si>
    <t>Salmonella typhimurium phage type 40</t>
  </si>
  <si>
    <t>Salmonella 4,5,12:I-monophasic</t>
  </si>
  <si>
    <t>Salmonella Java</t>
  </si>
  <si>
    <t>Salmonella enterica Agona ST13</t>
  </si>
  <si>
    <t>Salmonella enterica Heidelburg ST15</t>
  </si>
  <si>
    <t>Salmonella enterica Typhimurium ST19</t>
  </si>
  <si>
    <t>Salmonella enterica Thompson ST26</t>
  </si>
  <si>
    <t>Salmonella enterica Infantis ST32</t>
  </si>
  <si>
    <t>Salmonella enterica Newport ST350</t>
  </si>
  <si>
    <t>Salmonella enterica Paratyphi B var. Java ST404</t>
  </si>
  <si>
    <t>Salmonella enterica Livingstone ST638</t>
  </si>
  <si>
    <t>Salmonella enterica Brandenburg ST65</t>
  </si>
  <si>
    <t>Salmonella enterica Schwarzengrund ST96</t>
  </si>
  <si>
    <t>Multiple different wild birds. (yellow legged gull )</t>
  </si>
  <si>
    <t>Birds (Multiple different wild birds, yellow legged gull)</t>
  </si>
  <si>
    <t>PCR, Plate Culture</t>
  </si>
  <si>
    <t>feces, diarrhea</t>
  </si>
  <si>
    <t>feces, normal</t>
  </si>
  <si>
    <t>Culture, slide and tube agglutination</t>
  </si>
  <si>
    <t>1 composite (1 fly total)</t>
  </si>
  <si>
    <t>2 composite (5 fly total)</t>
  </si>
  <si>
    <t>1 composite (2 fly total)</t>
  </si>
  <si>
    <t>13 composite (18 fly total)</t>
  </si>
  <si>
    <t>6 composite (13 fly total)</t>
  </si>
  <si>
    <t>45 composite (109 fly total)</t>
  </si>
  <si>
    <t>142 composite (697 fly total)</t>
  </si>
  <si>
    <t>125 composite (432 fly total)</t>
  </si>
  <si>
    <t>39  composite (99 fly total)</t>
  </si>
  <si>
    <t>6  composite (11 fly total)</t>
  </si>
  <si>
    <t>2 composite (1 fly total)</t>
  </si>
  <si>
    <t>3 composite (4 fly total)</t>
  </si>
  <si>
    <t>10 composite (13 fly total)</t>
  </si>
  <si>
    <t>2 composite (2 fly total)</t>
  </si>
  <si>
    <t>8 composite (11 fly total)</t>
  </si>
  <si>
    <t>41 composite (165 fly total)</t>
  </si>
  <si>
    <t>63 composite (218 fly total)</t>
  </si>
  <si>
    <t>1 composite (3 fly total)</t>
  </si>
  <si>
    <t>33 composite (107 fly total)</t>
  </si>
  <si>
    <t>36 composite (167 fly total)</t>
  </si>
  <si>
    <t>13 composite (15 fly total)</t>
  </si>
  <si>
    <t>17 composite (47 fly total)</t>
  </si>
  <si>
    <t>4 composite (5 fly total)</t>
  </si>
  <si>
    <t>28 composite (40 fly total)</t>
  </si>
  <si>
    <t>3 composite (5 fly total)</t>
  </si>
  <si>
    <t>19 composite (34 fly total)</t>
  </si>
  <si>
    <t>13 composite (20 fly total)</t>
  </si>
  <si>
    <t>9 composite (12 fly total)</t>
  </si>
  <si>
    <t>4 composite (9 fly total)</t>
  </si>
  <si>
    <t>35 composite (85 fly total)</t>
  </si>
  <si>
    <t>5 composite (11 fly total)</t>
  </si>
  <si>
    <t>18 composite (56 fly total)</t>
  </si>
  <si>
    <t>28 composite (50 fly total)</t>
  </si>
  <si>
    <t>2 composite (4 fly total)</t>
  </si>
  <si>
    <t>22 composite (41 fly total)</t>
  </si>
  <si>
    <t>5 composite (6 fly total)</t>
  </si>
  <si>
    <t>42 composite (81 fly total)</t>
  </si>
  <si>
    <t>3 composite (3 fly total)</t>
  </si>
  <si>
    <t>6 composite (16 fly total)</t>
  </si>
  <si>
    <t>6 composite (14 fly total)</t>
  </si>
  <si>
    <t>Deermice</t>
  </si>
  <si>
    <t>Kangaroo rat</t>
  </si>
  <si>
    <t>Atwill et al.</t>
  </si>
  <si>
    <t>Confrence</t>
  </si>
  <si>
    <t>USA, California, Tulare</t>
  </si>
  <si>
    <t>direct immunofluorescent assay</t>
  </si>
  <si>
    <t>smear</t>
  </si>
  <si>
    <t>Cryptosporidium</t>
  </si>
  <si>
    <t>feces, live and hunted</t>
  </si>
  <si>
    <t>g/feces/day</t>
  </si>
  <si>
    <t>Mephitis mephitis</t>
  </si>
  <si>
    <t>Marmota flaviventris</t>
  </si>
  <si>
    <t>Oocysts/kg feces</t>
  </si>
  <si>
    <t>ELISA, biochemical, culture broth</t>
  </si>
  <si>
    <t>5 g</t>
  </si>
  <si>
    <t>immunomagnetic separation with microscope count</t>
  </si>
  <si>
    <t>oocysts/g wet weight</t>
  </si>
  <si>
    <t>27-68% recovery</t>
  </si>
  <si>
    <t>41-61% recovery</t>
  </si>
  <si>
    <t>59-93% recovery</t>
  </si>
  <si>
    <t>51% recovery</t>
  </si>
  <si>
    <t>29-69% recovery</t>
  </si>
  <si>
    <t>32-87%</t>
  </si>
  <si>
    <t>8-11% recovery</t>
  </si>
  <si>
    <t>Feng et al.</t>
  </si>
  <si>
    <t>USA, New York, New York City/Catskill Couty/Deleware Couty/Croton County</t>
  </si>
  <si>
    <t>PCR (SSU rRNA gene 830, SspI and VspI)</t>
  </si>
  <si>
    <t>0.2 ml</t>
  </si>
  <si>
    <t>American toad</t>
  </si>
  <si>
    <t>Bufo americanus</t>
  </si>
  <si>
    <t>feces, intestines content, live, hunted and dead animals.</t>
  </si>
  <si>
    <t xml:space="preserve">Branta canadensis </t>
  </si>
  <si>
    <t>Petrochelidon pyrrhonota</t>
  </si>
  <si>
    <t xml:space="preserve">Larus marinus </t>
  </si>
  <si>
    <t xml:space="preserve">Larus delawarensis </t>
  </si>
  <si>
    <t xml:space="preserve">Melospiza melodia </t>
  </si>
  <si>
    <t xml:space="preserve">Castor canadensis </t>
  </si>
  <si>
    <t>Ursus americanus</t>
  </si>
  <si>
    <t>Myodes gapperi</t>
  </si>
  <si>
    <t>Peromyscus sp.</t>
  </si>
  <si>
    <t>Sciurus carolinensis</t>
  </si>
  <si>
    <t xml:space="preserve">Mustela vison </t>
  </si>
  <si>
    <t>Ondatrini zibethicus</t>
  </si>
  <si>
    <t>Blarina brevicauda</t>
  </si>
  <si>
    <t>Erethizon dorsatum</t>
  </si>
  <si>
    <t xml:space="preserve">Sciurus vulgaris </t>
  </si>
  <si>
    <t xml:space="preserve">Lontra canadensis </t>
  </si>
  <si>
    <t xml:space="preserve">Glaucomys volans </t>
  </si>
  <si>
    <t xml:space="preserve">Mephitis mephitis </t>
  </si>
  <si>
    <t>Virginia opossum</t>
  </si>
  <si>
    <t xml:space="preserve">Marmota monax </t>
  </si>
  <si>
    <t xml:space="preserve">Napaeozapus insignis </t>
  </si>
  <si>
    <t>Microscope, immunofluorescence antibody</t>
  </si>
  <si>
    <t>Li et al.</t>
  </si>
  <si>
    <t>USA, Pacific Northwest</t>
  </si>
  <si>
    <t>PCR (nested 18S rRNA) direct immunofluorescence assay, immunomagnetic separation</t>
  </si>
  <si>
    <t>spike blank with 100 oocysts low recovery 2.2-31.5%</t>
  </si>
  <si>
    <t>1-0.1 g</t>
  </si>
  <si>
    <t>Microtus townsendii</t>
  </si>
  <si>
    <t>Bobcat</t>
  </si>
  <si>
    <t>Lynx rufus</t>
  </si>
  <si>
    <t>Bushy-tailed woodrat</t>
  </si>
  <si>
    <t>Neotoma cinerea</t>
  </si>
  <si>
    <t>Cougar</t>
  </si>
  <si>
    <t>Puma concolor</t>
  </si>
  <si>
    <t>Deer mouse</t>
  </si>
  <si>
    <t>Long-tailed vole</t>
  </si>
  <si>
    <t>Microtus longicaudus</t>
  </si>
  <si>
    <t>Mountain beaver</t>
  </si>
  <si>
    <t>Aplodontia rufa</t>
  </si>
  <si>
    <t>Red tree vole</t>
  </si>
  <si>
    <t>Arborimus longicaudus</t>
  </si>
  <si>
    <t>Lontra canadensis</t>
  </si>
  <si>
    <t>Neotamias townsendii</t>
  </si>
  <si>
    <t>Sorex trowbridgii</t>
  </si>
  <si>
    <t>Vagrant shrew</t>
  </si>
  <si>
    <t>Sorex vagrans</t>
  </si>
  <si>
    <t>Western spotted skunk</t>
  </si>
  <si>
    <t>Spilogale gracilis</t>
  </si>
  <si>
    <t>Douglas squirrel</t>
  </si>
  <si>
    <t>Tamiasciurus douglasii</t>
  </si>
  <si>
    <t xml:space="preserve">Oates et al. </t>
  </si>
  <si>
    <t>Microscope (Direct immunofluorescent antibody microscopy), separate, centrifuge, PCR (18SiF, 18SiR, 298 bp, eF, eR, 1,325 bp)</t>
  </si>
  <si>
    <t>oocysts/g feces from infected animals</t>
  </si>
  <si>
    <t>ELISA, Manufacture instruction, spectrophotometric, 450 nm</t>
  </si>
  <si>
    <t>Rzymski et al.</t>
  </si>
  <si>
    <t>Poland, Lake Chrzypsko</t>
  </si>
  <si>
    <t>Microscope</t>
  </si>
  <si>
    <t>feces composite by nest</t>
  </si>
  <si>
    <t>oocysts/g composite feces</t>
  </si>
  <si>
    <t xml:space="preserve">Santin et al. </t>
  </si>
  <si>
    <t>Colombia, Bogota</t>
  </si>
  <si>
    <t>PCR (nested custom primer, 830 bp), filtration, centrifuge</t>
  </si>
  <si>
    <t>feces (rectum scrape), euthanized cat</t>
  </si>
  <si>
    <t>Sturdee et al.</t>
  </si>
  <si>
    <t>UK, England, Coventry, Warwickshire College Estate, near buildings</t>
  </si>
  <si>
    <t>microscope, stain with antibody, flotation, fecal samples in ether to kill bactera</t>
  </si>
  <si>
    <t>small mammals (mainly house mice, with 63 wood mice and other species)</t>
  </si>
  <si>
    <t>oocysts/g feces</t>
  </si>
  <si>
    <t>UK, England, Coventry, Warwickshire College Estate, pasture</t>
  </si>
  <si>
    <t>small mammals (wood mice, voles, shrews)</t>
  </si>
  <si>
    <t>oocysts/slide or fecal sample</t>
  </si>
  <si>
    <t>Villeneuve et al.</t>
  </si>
  <si>
    <t>Canada, Animal Shelters</t>
  </si>
  <si>
    <t>microscope, flotation</t>
  </si>
  <si>
    <t>shelter</t>
  </si>
  <si>
    <t>Has information seperated by age and region</t>
  </si>
  <si>
    <t>Hill et al.</t>
  </si>
  <si>
    <t>Australia, Sydney region</t>
  </si>
  <si>
    <t>10-100 oocysts/g</t>
  </si>
  <si>
    <t xml:space="preserve">Cryptosporidium </t>
  </si>
  <si>
    <t>0-10 oocysts/g</t>
  </si>
  <si>
    <t>distribution of oocysts in possums</t>
  </si>
  <si>
    <t>100000-1000000 oocysts/g</t>
  </si>
  <si>
    <t>10000-100000 oocysts/g</t>
  </si>
  <si>
    <t>1000-10000 oocysts/g</t>
  </si>
  <si>
    <t>100-1000 oocysts/g</t>
  </si>
  <si>
    <t xml:space="preserve">PCR (custom primers, 18SiCF2/18SiCR2 763-bp, 18SiF/18SiR 310-bp), paramagnetic beads conjugated with Cry104 </t>
  </si>
  <si>
    <t>Montecino-Latorre et al.</t>
  </si>
  <si>
    <t>USA, California, Sierra Neveada Mountains</t>
  </si>
  <si>
    <t>Microscope, direct immunofluorescence, centrifuge.</t>
  </si>
  <si>
    <t>1.6 g</t>
  </si>
  <si>
    <t>oocyst/gram feces</t>
  </si>
  <si>
    <t>mean from wet weight feces</t>
  </si>
  <si>
    <t>Also has data on different sites.</t>
  </si>
  <si>
    <t>PCR (custom primers, 18SiCF2/18SiCR2 763-bp, 18SiF/18SiR 310-bp), paramagnetic beads conjugated with Cry103</t>
  </si>
  <si>
    <t>Austrialia, Mosman, Taronga Zoo</t>
  </si>
  <si>
    <t>oocysts/g positive samples</t>
  </si>
  <si>
    <t>Cryptosporidium Beaver genotype</t>
  </si>
  <si>
    <t>Zhou et al.</t>
  </si>
  <si>
    <t>USA, Ohio, Toledo/Illinois, DuPage County</t>
  </si>
  <si>
    <t>PCR (SU rRNA gene 826-864 bp), 3 replicates</t>
  </si>
  <si>
    <t>Cryptosporidium Duck genotype</t>
  </si>
  <si>
    <t>Cryptosporidium Goose genotype I</t>
  </si>
  <si>
    <t xml:space="preserve">Cryptosporidium Goose genotype I </t>
  </si>
  <si>
    <t>Cryptosporidium Goose genotype II</t>
  </si>
  <si>
    <t>Cryptosporidium hominis</t>
  </si>
  <si>
    <t>might be contaminated with feces from other waterfowl</t>
  </si>
  <si>
    <t xml:space="preserve">Cryptosporidium meleagridis </t>
  </si>
  <si>
    <t>Cryptosporidium Mink genotype</t>
  </si>
  <si>
    <t>Chalmers et al.</t>
  </si>
  <si>
    <t>UK, England, Warwickshire College Estate, Moreton Morrell (Stables and Farm)</t>
  </si>
  <si>
    <t>Microscope, stain</t>
  </si>
  <si>
    <t>Cryptosporidium muris</t>
  </si>
  <si>
    <t>UK, England, Warwickshire College Estate, Moreton Morrell</t>
  </si>
  <si>
    <t>Microscope, monoclonal antibody</t>
  </si>
  <si>
    <t>Mus domesticus</t>
  </si>
  <si>
    <t>Clethrionomys glareolus</t>
  </si>
  <si>
    <t>Broken down further from Fergison et al 2014</t>
  </si>
  <si>
    <t>USA, California, Kern County</t>
  </si>
  <si>
    <t>cited from outside study</t>
  </si>
  <si>
    <t xml:space="preserve">California ground squirrels </t>
  </si>
  <si>
    <t>Cryptosporidium parvum</t>
  </si>
  <si>
    <t>feces (captured squirrel)</t>
  </si>
  <si>
    <t>adult squirrel/ha</t>
  </si>
  <si>
    <t>weighing</t>
  </si>
  <si>
    <t>g</t>
  </si>
  <si>
    <t>total weight of all squirrels, and range of individual weights.</t>
  </si>
  <si>
    <t xml:space="preserve">g (dry weight)/day/11 captive squirrels) </t>
  </si>
  <si>
    <t xml:space="preserve">g (wet weight)/day/11 captive squirrels) </t>
  </si>
  <si>
    <t>g feces/ha/day</t>
  </si>
  <si>
    <t>immunoflourescent microscope</t>
  </si>
  <si>
    <t>6-20% recovery from spikes</t>
  </si>
  <si>
    <t>feces (colon of dead squirrels)</t>
  </si>
  <si>
    <t>oocysts/gram</t>
  </si>
  <si>
    <t>average based on total squrills</t>
  </si>
  <si>
    <t>Data also broken down by sex and age</t>
  </si>
  <si>
    <t>average based on infected squrills</t>
  </si>
  <si>
    <t>equal weight age and sex</t>
  </si>
  <si>
    <t>oocysts/ha/day</t>
  </si>
  <si>
    <t>squirrel daily feces output/squirrel total weight</t>
  </si>
  <si>
    <t>Broken down further from Fergison et al 2011</t>
  </si>
  <si>
    <t>ELISA</t>
  </si>
  <si>
    <t>Snyder, DE</t>
  </si>
  <si>
    <t>USA, Central Illinois</t>
  </si>
  <si>
    <t xml:space="preserve">Microscope, Centrifuge, monoclonal antibody, </t>
  </si>
  <si>
    <t>UK, Norfolk, Worcestershire, Warwickshire</t>
  </si>
  <si>
    <t>Microscope, sedimentation, kill ether</t>
  </si>
  <si>
    <t>20 ul</t>
  </si>
  <si>
    <t>oocysts/g</t>
  </si>
  <si>
    <t>From Ferguson et al. 2009</t>
  </si>
  <si>
    <t>Mustela putorius</t>
  </si>
  <si>
    <t>Sorex araneus</t>
  </si>
  <si>
    <t>Sorex minutus</t>
  </si>
  <si>
    <t>Mustela erminea</t>
  </si>
  <si>
    <t>Mustela nivalis</t>
  </si>
  <si>
    <t>Webster and MacDonald</t>
  </si>
  <si>
    <t>UK, England, Oxfordshire, farms</t>
  </si>
  <si>
    <t>microscope, immunoflourscence, centrifuge</t>
  </si>
  <si>
    <t>3-4 pellets per rat</t>
  </si>
  <si>
    <t xml:space="preserve">Cryptosporidium parvum </t>
  </si>
  <si>
    <t xml:space="preserve">Zhou et al. </t>
  </si>
  <si>
    <t>SSU rRNA PCR-RFLP SspI, VspI 830 bp</t>
  </si>
  <si>
    <t xml:space="preserve">15 g </t>
  </si>
  <si>
    <t>pooled feces</t>
  </si>
  <si>
    <t>Kowalewski et al.</t>
  </si>
  <si>
    <t>Argentina, Isla Brasilera</t>
  </si>
  <si>
    <t>Microscope, Direct Immunofluorescent</t>
  </si>
  <si>
    <t>Black and Gold Howler Monkeys</t>
  </si>
  <si>
    <t>Alouatta caraya</t>
  </si>
  <si>
    <t>Cryptosporidium sp.</t>
  </si>
  <si>
    <t>Argentina, Estacion Biologica Corrientes-Biological Field Station Corrientes</t>
  </si>
  <si>
    <t xml:space="preserve">Argentina, Cerrito/San Cayetano </t>
  </si>
  <si>
    <t>immunofluorescence microscopy, Standard Method (methods Sweden National Veterinary Institute)</t>
  </si>
  <si>
    <t>ELISA, microscope, flotation</t>
  </si>
  <si>
    <t>PCR (A093489) Microscope Flotation</t>
  </si>
  <si>
    <t>Cryptosporidium spp</t>
  </si>
  <si>
    <t>direct immunofluorescence assay, immunomagnetic separation</t>
  </si>
  <si>
    <t>USA, California, Monterey and San Benito County</t>
  </si>
  <si>
    <t>proportional to weigh of feces pellet</t>
  </si>
  <si>
    <t>Cryptosporidium spp.</t>
  </si>
  <si>
    <t>only for positive samples</t>
  </si>
  <si>
    <t>also broke down by sex, age, season and location</t>
  </si>
  <si>
    <t>all samples.</t>
  </si>
  <si>
    <t>PCR (AII F1, Act6R, 830 bp, AII F2, AII R1, 818 bp)</t>
  </si>
  <si>
    <t>PCR (outcryF/outcry R 1326 bp, incryF/incryR 826-864 bp)</t>
  </si>
  <si>
    <t>25 mg</t>
  </si>
  <si>
    <t xml:space="preserve">Cryptosporidium spp. </t>
  </si>
  <si>
    <t>Multiple different wild birds.</t>
  </si>
  <si>
    <t>Heitman et al.</t>
  </si>
  <si>
    <t>Canada, North Saskatchewan River Basin in Alberta</t>
  </si>
  <si>
    <t>flotation, centrifuge, PCR KSU-1 992 bp, TSG 650–958 bp</t>
  </si>
  <si>
    <t xml:space="preserve">More  information From Ferguson et al. 2009 </t>
  </si>
  <si>
    <t>lynx</t>
  </si>
  <si>
    <t>Jellison et al.</t>
  </si>
  <si>
    <t>USA, New York, Illinoise, Massachusetts, Colrado, Virginia, Washington, Pennsylvania, Oklahoma</t>
  </si>
  <si>
    <t xml:space="preserve">PCR (CPB-DIAGF/CPB-DIAGR, 434-bp), immuniomagnetic seperation, centrifuge pellet </t>
  </si>
  <si>
    <t>25 oocysts/g feces</t>
  </si>
  <si>
    <t>1-3 g</t>
  </si>
  <si>
    <t>Also seperated by location and geen sequence identified.</t>
  </si>
  <si>
    <t>Detailed genetic information</t>
  </si>
  <si>
    <t>Medema</t>
  </si>
  <si>
    <t>cyst/g (oocyst count/number of animals contribute to sample)</t>
  </si>
  <si>
    <t>percent is the number of percent of positive animals, there is also data for positive pooled samples.</t>
  </si>
  <si>
    <t>Common buzzard</t>
  </si>
  <si>
    <t>5 individual 1 composite samples</t>
  </si>
  <si>
    <t>Common phaesant</t>
  </si>
  <si>
    <t>2 individual 1 composite sample</t>
  </si>
  <si>
    <t>Common shelduck</t>
  </si>
  <si>
    <t>44 individual 8 composite samples</t>
  </si>
  <si>
    <t>Eurasian wigeon</t>
  </si>
  <si>
    <t>66 individual 4 composite samples</t>
  </si>
  <si>
    <t>43 individual 8 composite samples</t>
  </si>
  <si>
    <t>Great cormorant</t>
  </si>
  <si>
    <t>10 individual 5 composite sample</t>
  </si>
  <si>
    <t>Greylag goose</t>
  </si>
  <si>
    <t>Anser anser</t>
  </si>
  <si>
    <t>133 individual 6 composite samples</t>
  </si>
  <si>
    <t>168 individual 17 composite samples</t>
  </si>
  <si>
    <t>Mute swan</t>
  </si>
  <si>
    <t>5 individual 4 composite</t>
  </si>
  <si>
    <t>Northern shoveler</t>
  </si>
  <si>
    <t>Haematopus ostralegus</t>
  </si>
  <si>
    <t>Aythya fuligula</t>
  </si>
  <si>
    <t>18 individual 5 composite samples</t>
  </si>
  <si>
    <t xml:space="preserve">Waters et al. </t>
  </si>
  <si>
    <t>Australia, SE Queensland, Brisbane</t>
  </si>
  <si>
    <t>PCR (Blastocystis spp., Cryptosporidium spp., Dientamoeba fragilis, Entamoeba histolytica, and Giardia spp.), EasyScreen™ Enteric Parasite Detection Kit</t>
  </si>
  <si>
    <t>Samples from (Ahmed et al. 2016)</t>
  </si>
  <si>
    <t>Rainwater</t>
  </si>
  <si>
    <t>McGlade et al.</t>
  </si>
  <si>
    <t>Australia, Perth</t>
  </si>
  <si>
    <t>2g</t>
  </si>
  <si>
    <t>feces (40 random of the 418)</t>
  </si>
  <si>
    <t>Sargent et al.</t>
  </si>
  <si>
    <t>Stain, Microscope, PCR</t>
  </si>
  <si>
    <t xml:space="preserve">100 ul </t>
  </si>
  <si>
    <t>McReynolds et al.</t>
  </si>
  <si>
    <t>blood serum</t>
  </si>
  <si>
    <t>Masuda et al.</t>
  </si>
  <si>
    <t>Japan, Kanagawa Prefecture</t>
  </si>
  <si>
    <t>Callosciurus erythraeus</t>
  </si>
  <si>
    <t>Cryptosporidium ubiquitum</t>
  </si>
  <si>
    <t>feces from rectum of hunted animals</t>
  </si>
  <si>
    <t>Cryptosporidium W1</t>
  </si>
  <si>
    <t xml:space="preserve">Cryptosporidium W1 </t>
  </si>
  <si>
    <t xml:space="preserve">Cryptosporidium W1 and deer mouse genotypes I and II </t>
  </si>
  <si>
    <t>Cryptosporidium W13</t>
  </si>
  <si>
    <t xml:space="preserve">Cryptosporidium W13 </t>
  </si>
  <si>
    <t>Cryptosporidium W15</t>
  </si>
  <si>
    <t>Cryptosporidium W16</t>
  </si>
  <si>
    <t>Cryptosporidium W17</t>
  </si>
  <si>
    <t xml:space="preserve">Cryptosporidium W17 </t>
  </si>
  <si>
    <t>Cryptosporidium W3</t>
  </si>
  <si>
    <t>Cryptosporidium W4</t>
  </si>
  <si>
    <t xml:space="preserve">Cryptosporidium W4 </t>
  </si>
  <si>
    <t>Cryptosporidium W7</t>
  </si>
  <si>
    <t>Stain, Microscope</t>
  </si>
  <si>
    <t>biochemical, PCR (RW01, DG74), latex agglutination, culture broth and plate</t>
  </si>
  <si>
    <t>confirm PCR (stx1, stx2, eaeA) Culture, agglutination H7, biochemical O157</t>
  </si>
  <si>
    <t>confirm PCR (stx1, stx2, eaeA) Culture, agglutination H7, biochemical O158</t>
  </si>
  <si>
    <t>confirm PCR (stx1, stx2, eaeA) Culture, agglutination H7, biochemical O159</t>
  </si>
  <si>
    <t>confirm PCR (stx1, stx2, eaeA) Culture, agglutination H7, biochemical O160</t>
  </si>
  <si>
    <t>confirm PCR (stx1, stx2, eaeA) Culture, agglutination H7, biochemical O161</t>
  </si>
  <si>
    <t>Giardia</t>
  </si>
  <si>
    <t>38-77% recovery</t>
  </si>
  <si>
    <t>40-41% recovery</t>
  </si>
  <si>
    <t>8-58% recovery</t>
  </si>
  <si>
    <t>61% recovery</t>
  </si>
  <si>
    <t>30-70% recovery</t>
  </si>
  <si>
    <t>17-81% recovery</t>
  </si>
  <si>
    <t>3-51% recovery</t>
  </si>
  <si>
    <t>Microscope (Direct immunofluorescent antibody microscopy), separate, centrifuge, PCR (GDHeF, GDHiR, 432 bp, G7, G759, 171 bp)</t>
  </si>
  <si>
    <t>Giardia cysts</t>
  </si>
  <si>
    <t>Majority in Deer mice</t>
  </si>
  <si>
    <t>PCR (SSU-rDNA, 292 bp), filtration, centrifuge</t>
  </si>
  <si>
    <t xml:space="preserve">Giardia duodenalis </t>
  </si>
  <si>
    <t>Assemblage F (GenBank Accession no. AF199444))</t>
  </si>
  <si>
    <t>Giardia sp.</t>
  </si>
  <si>
    <t xml:space="preserve">Giardia sp. </t>
  </si>
  <si>
    <t>Also has box wisker plots</t>
  </si>
  <si>
    <t>PCR (DQ836339), ELISA</t>
  </si>
  <si>
    <t>Giardia spp</t>
  </si>
  <si>
    <t>95-99% recovery</t>
  </si>
  <si>
    <t>PCR (GDHeF/GDHiF, 432 bp)</t>
  </si>
  <si>
    <t>Giardia spp.</t>
  </si>
  <si>
    <t>Giardia ssp.</t>
  </si>
  <si>
    <t xml:space="preserve"> microscope count</t>
  </si>
  <si>
    <t>microscope, flotation, centrifuge, PCR KSU-1 992 bp, TSG 650–958 bp</t>
  </si>
  <si>
    <t>Glaucous-winged gull</t>
  </si>
  <si>
    <t>Sheathbill (family)</t>
  </si>
  <si>
    <t>Skua (genius)</t>
  </si>
  <si>
    <t>Chipmunk (Genus)</t>
  </si>
  <si>
    <t>Gulls (family)</t>
  </si>
  <si>
    <t>Red Knot</t>
  </si>
  <si>
    <t xml:space="preserve">Whistling Swan </t>
  </si>
  <si>
    <t xml:space="preserve">Yellow-legged gull </t>
  </si>
  <si>
    <t xml:space="preserve">American pipit </t>
  </si>
  <si>
    <t>Myodes glareolus</t>
  </si>
  <si>
    <t>Band-tailed pigeon</t>
  </si>
  <si>
    <t>Barn owl (family)</t>
  </si>
  <si>
    <t>Flying fox (genus)</t>
  </si>
  <si>
    <t>Animal Extras</t>
  </si>
  <si>
    <t>Common murre 26, Rhinoceros auklet 2</t>
  </si>
  <si>
    <t>Alcidae</t>
  </si>
  <si>
    <t>plover 3, wood duckling 3, blu-faced honey eater 3, magpie 3, crow 4, ibis 4, seagul 3, topknot pigeon 2, crested tern 2, pacific baza 3, fantail cuckoo 3, rainbow lorikeet 3, tawny frogmouth 2</t>
  </si>
  <si>
    <t>plover 3, wood duckling 3, blu-faced honey eater 3, magpie 3, crow 4, ibis 4, seagul 3, topknot pigeon 2, crested tern 2, pacific baza 3, fantail cuckoo 3, rainbow lorikeet 3, tawny frogmouth 3</t>
  </si>
  <si>
    <t>plover 3, wood duckling 3, blu-faced honey eater 3, magpie 3, crow 4, ibis 4, seagul 3, topknot pigeon 2, crested tern 2, pacific baza 3, fantail cuckoo 3, rainbow lorikeet 3, tawny frogmouth 4</t>
  </si>
  <si>
    <t>plover 3, wood duckling 3, blu-faced honey eater 3, magpie 3, crow 4, ibis 4, seagul 3, topknot pigeon 2, crested tern 2, pacific baza 3, fantail cuckoo 3, rainbow lorikeet 3, tawny frogmouth 5</t>
  </si>
  <si>
    <t>plover 3, wood duckling 3, blu-faced honey eater 3, magpie 3, crow 4, ibis 4, seagul 3, topknot pigeon 2, crested tern 2, pacific baza 3, fantail cuckoo 3, rainbow lorikeet 3, tawny frogmouth 6</t>
  </si>
  <si>
    <t>plover 3, wood duckling 3, blu-faced honey eater 3, magpie 3, crow 4, ibis 4, seagul 3, topknot pigeon 2, crested tern 2, pacific baza 3, fantail cuckoo 3, rainbow lorikeet 3, tawny frogmouth 7</t>
  </si>
  <si>
    <t>plover 3, wood duckling 3, blu-faced honey eater 3, magpie 3, crow 4, ibis 4, seagul 3, topknot pigeon 2, crested tern 2, pacific baza 3, fantail cuckoo 3, rainbow lorikeet 3, tawny frogmouth 8</t>
  </si>
  <si>
    <t>plover 3, wood duckling 3, blu-faced honey eater 3, magpie 3, crow 4, ibis 4, seagul 3, topknot pigeon 2, crested tern 2, pacific baza 3, fantail cuckoo 3, rainbow lorikeet 3, tawny frogmouth 9</t>
  </si>
  <si>
    <t>plover 3, wood duckling 3, blu-faced honey eater 3, magpie 3, crow 4, ibis 4, seagul 3, topknot pigeon 2, crested tern 2, pacific baza 3, fantail cuckoo 3, rainbow lorikeet 3, tawny frogmouth 10</t>
  </si>
  <si>
    <t>plover 3, wood duckling 3, blu-faced honey eater 3, magpie 3, crow 4, ibis 4, seagul 3, topknot pigeon 2, crested tern 2, pacific baza 3, fantail cuckoo 3, rainbow lorikeet 3, tawny frogmouth 11</t>
  </si>
  <si>
    <t>plover 3, wood duckling 3, blu-faced honey eater 3, magpie 3, crow 4, ibis 4, seagul 3, topknot pigeon 2, crested tern 2, pacific baza 3, fantail cuckoo 3, rainbow lorikeet 3, tawny frogmouth 12</t>
  </si>
  <si>
    <t>plover 3, wood duckling 3, blu-faced honey eater 3, magpie 3, crow 4, ibis 4, seagul 3, topknot pigeon 2, crested tern 2, pacific baza 3, fantail cuckoo 3, rainbow lorikeet 3, tawny frogmouth 13</t>
  </si>
  <si>
    <t>plover 3, wood duckling 3, blu-faced honey eater 3, magpie 3, crow 4, ibis 4, seagul 3, topknot pigeon 2, crested tern 2, pacific baza 3, fantail cuckoo 3, rainbow lorikeet 3, tawny frogmouth 14</t>
  </si>
  <si>
    <t>plover 3, wood duckling 3, blu-faced honey eater 3, magpie 3, crow 4, ibis 4, seagul 3, topknot pigeon 2, crested tern 2, pacific baza 3, fantail cuckoo 3, rainbow lorikeet 3, tawny frogmouth 15</t>
  </si>
  <si>
    <t>plover 3, wood duckling 3, blu-faced honey eater 3, magpie 3, crow 4, ibis 4, seagul 3, topknot pigeon 2, crested tern 2, pacific baza 3, fantail cuckoo 3, rainbow lorikeet 3, tawny frogmouth 16</t>
  </si>
  <si>
    <t>plover 3, wood duckling 3, blu-faced honey eater 3, magpie 3, crow 4, ibis 4, seagul 3, topknot pigeon 2, crested tern 2, pacific baza 3, fantail cuckoo 3, rainbow lorikeet 3, tawny frogmouth 17</t>
  </si>
  <si>
    <t>plover 3, wood duckling 3, blu-faced honey eater 3, magpie 3, crow 4, ibis 4, seagul 3, topknot pigeon 2, crested tern 2, pacific baza 3, fantail cuckoo 3, rainbow lorikeet 3, tawny frogmouth 18</t>
  </si>
  <si>
    <t>plover 3, wood duckling 3, blu-faced honey eater 3, magpie 3, crow 4, ibis 4, seagul 3, topknot pigeon 2, crested tern 2, pacific baza 3, fantail cuckoo 3, rainbow lorikeet 3, tawny frogmouth 19</t>
  </si>
  <si>
    <t>plover 3, wood duckling 3, blu-faced honey eater 3, magpie 3, crow 4, ibis 4, seagul 3, topknot pigeon 2, crested tern 2, pacific baza 3, fantail cuckoo 3, rainbow lorikeet 3, tawny frogmouth 20</t>
  </si>
  <si>
    <t>plover 3, wood duckling 3, blu-faced honey eater 3, magpie 3, crow 4, ibis 4, seagul 3, topknot pigeon 2, crested tern 2, pacific baza 3, fantail cuckoo 3, rainbow lorikeet 3, tawny frogmouth 21</t>
  </si>
  <si>
    <t>35 sepcies</t>
  </si>
  <si>
    <t>barn swallows, tree sparrows, house sparrows blackbirds, starling</t>
  </si>
  <si>
    <t>herring gulls, black-headed gull, common gulls, lapwing, crows, jackdaws</t>
  </si>
  <si>
    <t>multiple different types</t>
  </si>
  <si>
    <t>Multiple types</t>
  </si>
  <si>
    <t>Duplicate</t>
  </si>
  <si>
    <t>Bird (Class)</t>
  </si>
  <si>
    <t>Mantled guereza</t>
  </si>
  <si>
    <t>Black-capped chickadee</t>
  </si>
  <si>
    <t>Brown rat</t>
  </si>
  <si>
    <t>Burrowing owl</t>
  </si>
  <si>
    <t>Melozone crissalis </t>
  </si>
  <si>
    <t>Common chaffinch</t>
  </si>
  <si>
    <t>Anatidae</t>
  </si>
  <si>
    <t>Duck and Goose</t>
  </si>
  <si>
    <t>Eared and Western Grebe</t>
  </si>
  <si>
    <t>Finch (undefined)</t>
  </si>
  <si>
    <t>Fly (order)</t>
  </si>
  <si>
    <t>diptera</t>
  </si>
  <si>
    <t>Frog (order)</t>
  </si>
  <si>
    <t>Red-throated loon 1, Pacific loon 1, Sooty shearwater 1, Brandt’s cormorant 2, Red-breasted merganser 1</t>
  </si>
  <si>
    <t>European goldfinch</t>
  </si>
  <si>
    <t>Grass snake</t>
  </si>
  <si>
    <t>Great horned owl</t>
  </si>
  <si>
    <t>Gull (family)</t>
  </si>
  <si>
    <t>90 herring, 6 black backed, 15 common</t>
  </si>
  <si>
    <t>deer mouse, whitefooted mouse</t>
  </si>
  <si>
    <t>Charadriiformes</t>
  </si>
  <si>
    <t>Ring-billed gull 1, California gull 3, Thayer’s gull 3, Western gull 17, Glaucous-winged gull 16, other gull 6</t>
  </si>
  <si>
    <t xml:space="preserve">Mallard </t>
  </si>
  <si>
    <t>Duck (genus)</t>
  </si>
  <si>
    <t>Meadow vole</t>
  </si>
  <si>
    <t>Seiurus aurocapillus</t>
  </si>
  <si>
    <t>Eared grebe 1, Pied-billed grebe 4, Western grebe 1</t>
  </si>
  <si>
    <t>Phalangeriformes</t>
  </si>
  <si>
    <t>593 Norway Rat, 40 black rat</t>
  </si>
  <si>
    <t>594 Norway Rat, 40 black rat</t>
  </si>
  <si>
    <t>595 Norway Rat, 40 black rat</t>
  </si>
  <si>
    <t>596 Norway Rat, 40 black rat</t>
  </si>
  <si>
    <t>597 Norway Rat, 40 black rat</t>
  </si>
  <si>
    <t>598 Norway Rat, 40 black rat</t>
  </si>
  <si>
    <t>599 Norway Rat, 40 black rat</t>
  </si>
  <si>
    <t>Red colobus</t>
  </si>
  <si>
    <t>Rats and Mice</t>
  </si>
  <si>
    <t xml:space="preserve">Ruddy duck </t>
  </si>
  <si>
    <t>Short-tailed shrew</t>
  </si>
  <si>
    <t>Snowy egret</t>
  </si>
  <si>
    <t>Pipilo maculatus</t>
  </si>
  <si>
    <t>Squirrel (family)</t>
  </si>
  <si>
    <t>American tree sparrow</t>
  </si>
  <si>
    <t>Western gull</t>
  </si>
  <si>
    <t>Western screech owl</t>
  </si>
  <si>
    <t>Western scrub jay</t>
  </si>
  <si>
    <t>Cricetidae (family)</t>
  </si>
  <si>
    <t>Heteromyidae (family)</t>
  </si>
  <si>
    <t>Muridae (family)</t>
  </si>
  <si>
    <t>Northern Lapwing</t>
  </si>
  <si>
    <t>ISO 7899-2, standard method, membrain filtration</t>
  </si>
  <si>
    <t>2 great cormorant, 6 ducks, 3 common tern, 4 waders</t>
  </si>
  <si>
    <t>heron and pelican</t>
  </si>
  <si>
    <t>Ibis, Coot, Duck, Gull and Pigeons</t>
  </si>
  <si>
    <t>ibis, heron, duck, coot, pelican, pidgeon, gull</t>
  </si>
  <si>
    <t>Bird (class)</t>
  </si>
  <si>
    <t>Greater white-fronted goose</t>
  </si>
  <si>
    <t>Eastern Screech Owl</t>
  </si>
  <si>
    <t>7 Red-tailed Hawks, 8 American Kestrels, 3 Great Horned Owls, 1 Eastern Screech Owl, 1 Osprey, 1 Barred Owl</t>
  </si>
  <si>
    <t>Skua (genus)</t>
  </si>
  <si>
    <t>Grey parrot</t>
  </si>
  <si>
    <t>Highland copperhead</t>
  </si>
  <si>
    <t>Austrelaps ramsayi</t>
  </si>
  <si>
    <t>American redstart</t>
  </si>
  <si>
    <t>American wigeon</t>
  </si>
  <si>
    <t>Ant (family)</t>
  </si>
  <si>
    <t>Barn swallow</t>
  </si>
  <si>
    <t>Guinea baboon</t>
  </si>
  <si>
    <t>European badger</t>
  </si>
  <si>
    <t>Serotine</t>
  </si>
  <si>
    <t>Bechstein's bat</t>
  </si>
  <si>
    <t>Brandt's bat</t>
  </si>
  <si>
    <t>Pond bat</t>
  </si>
  <si>
    <t>Daubenton's bat</t>
  </si>
  <si>
    <t>Geoffroy's bat</t>
  </si>
  <si>
    <t>Mouse eared bat</t>
  </si>
  <si>
    <t>Natterer's bat</t>
  </si>
  <si>
    <t>Beetle (order)</t>
  </si>
  <si>
    <t>house sparrow, chaffinches, blackbird, blue tit, starling, green finch, jackdaw</t>
  </si>
  <si>
    <t>Passerine (order)</t>
  </si>
  <si>
    <t>common redpoll, pine siskins, purple finches, evening gosbeak, american gold finch</t>
  </si>
  <si>
    <t>True Finch</t>
  </si>
  <si>
    <t>North American crows, rooks, common ravens</t>
  </si>
  <si>
    <t>Tangers 15, 14 dove, 8 yellow hooded black bird, thrush 5, 3 Banaquit</t>
  </si>
  <si>
    <t>Aegypius monachus</t>
  </si>
  <si>
    <t>Kelp gull</t>
  </si>
  <si>
    <t>Black swan</t>
  </si>
  <si>
    <t>Black-billed magpie (eurasia)</t>
  </si>
  <si>
    <t>Icteridae (family)</t>
  </si>
  <si>
    <t>Thalassarche melanophris</t>
  </si>
  <si>
    <t>Black rock skink</t>
  </si>
  <si>
    <t>Blind snake (genus)</t>
  </si>
  <si>
    <t>Fringilla montifringilla</t>
  </si>
  <si>
    <t>Eurasian bullfinch</t>
  </si>
  <si>
    <t>Melozone crissalis</t>
  </si>
  <si>
    <t>Canary (family)</t>
  </si>
  <si>
    <t>Cedar waxwing</t>
  </si>
  <si>
    <t>Western chimpanzee</t>
  </si>
  <si>
    <t>Spizella passerina </t>
  </si>
  <si>
    <t>Common barn-owls</t>
  </si>
  <si>
    <t>Falco tinnunculus</t>
  </si>
  <si>
    <t>Common noctule</t>
  </si>
  <si>
    <t>Cowbird (genus)</t>
  </si>
  <si>
    <t>Cocoi heron</t>
  </si>
  <si>
    <t>Hooded, White-naped, Common, Siberian White, Demoiselle, Sandhill</t>
  </si>
  <si>
    <t>Double-crested cormorant</t>
  </si>
  <si>
    <t>Fulvous whistling duck</t>
  </si>
  <si>
    <t>Eurasian eagle-owl</t>
  </si>
  <si>
    <t xml:space="preserve">European greenfinch </t>
  </si>
  <si>
    <t>Eurasian sparrowhawk</t>
  </si>
  <si>
    <t>Botanophila (genus)</t>
  </si>
  <si>
    <t>Green bottle fly</t>
  </si>
  <si>
    <t>Calliphora (genus)</t>
  </si>
  <si>
    <t>Shiny blue bottle fly</t>
  </si>
  <si>
    <t>Anthomyiidae (family)</t>
  </si>
  <si>
    <t>Green bottle flies (genus)</t>
  </si>
  <si>
    <t>Phaenicia (genus)</t>
  </si>
  <si>
    <t>Black blow fly</t>
  </si>
  <si>
    <t>Cluster fly</t>
  </si>
  <si>
    <t>Calliphoridae (family)</t>
  </si>
  <si>
    <t>Protocalliphora (genus)</t>
  </si>
  <si>
    <t>Muscidae (family)</t>
  </si>
  <si>
    <t>Sarcophagidae (family)</t>
  </si>
  <si>
    <t>Syrphidae (family)</t>
  </si>
  <si>
    <t>Drymeia (genus)</t>
  </si>
  <si>
    <t>Fannia (genus)</t>
  </si>
  <si>
    <t>Helina (genus)</t>
  </si>
  <si>
    <t>Lispoides aequifrons</t>
  </si>
  <si>
    <t>Neomyia cornicina</t>
  </si>
  <si>
    <t>Pentacricia aldrichii</t>
  </si>
  <si>
    <t>Stable fly</t>
  </si>
  <si>
    <t>Synthesiomyia nudiseta</t>
  </si>
  <si>
    <t>Red tailed flesh fly</t>
  </si>
  <si>
    <t>Chrysagreco duodecimpunctata</t>
  </si>
  <si>
    <t>Tachinidae (family)</t>
  </si>
  <si>
    <t>Hydrotaea (genus)</t>
  </si>
  <si>
    <t>Limnophora (genus)</t>
  </si>
  <si>
    <t>Morellia (genus)</t>
  </si>
  <si>
    <t>Face fly (genus)</t>
  </si>
  <si>
    <t>House fly (genus)</t>
  </si>
  <si>
    <t>Muscina (genus)</t>
  </si>
  <si>
    <t>Polietes (genus)</t>
  </si>
  <si>
    <t>Potamia (genus)</t>
  </si>
  <si>
    <t>Thricops (genus)</t>
  </si>
  <si>
    <t>Bercaea (genus)</t>
  </si>
  <si>
    <t>Bercaeopsis (genus)</t>
  </si>
  <si>
    <t>Boettcheria (genus)</t>
  </si>
  <si>
    <t>Camptops (genus)</t>
  </si>
  <si>
    <t>Johnsonia (genus)</t>
  </si>
  <si>
    <t>Liopygla (genus)</t>
  </si>
  <si>
    <t>Liosarcophaga (genus)</t>
  </si>
  <si>
    <t>Mantidophaga (genus)</t>
  </si>
  <si>
    <t>Mecynocorpus (genus)</t>
  </si>
  <si>
    <t>Metoposarcophaga (genus)</t>
  </si>
  <si>
    <t>Microcerella (genus)</t>
  </si>
  <si>
    <t>Neobellieria (genus)</t>
  </si>
  <si>
    <t>Oxysarcodexia (genus)</t>
  </si>
  <si>
    <t>Ravinia (genus)</t>
  </si>
  <si>
    <t>Robineavella (genus)</t>
  </si>
  <si>
    <t>Sarcophagula (genus)</t>
  </si>
  <si>
    <t>Sarothromyia (genus)</t>
  </si>
  <si>
    <t>Sthenopyga (genus)</t>
  </si>
  <si>
    <t>Campylochaeta (genus)</t>
  </si>
  <si>
    <t>Jurinia (genus)</t>
  </si>
  <si>
    <t>Chaetopsis (genus)</t>
  </si>
  <si>
    <t>Euxesta (genus)</t>
  </si>
  <si>
    <t>Seioptera (genus)</t>
  </si>
  <si>
    <t>fly (order)</t>
  </si>
  <si>
    <t xml:space="preserve">Garden warbler </t>
  </si>
  <si>
    <t>Goose (family)</t>
  </si>
  <si>
    <t>European Goldfinch</t>
  </si>
  <si>
    <t>Northern goshawk</t>
  </si>
  <si>
    <t>Quiscalus quiscula</t>
  </si>
  <si>
    <t>European green woodpecker</t>
  </si>
  <si>
    <t>Grey catbird</t>
  </si>
  <si>
    <t>Gull (genus)</t>
  </si>
  <si>
    <t>herring, lesser balck-backed, great black-backed</t>
  </si>
  <si>
    <t>herring, black headed, lesser black headed, common</t>
  </si>
  <si>
    <t>Hawk (order)</t>
  </si>
  <si>
    <t>Northern hawk owl</t>
  </si>
  <si>
    <t>Heron (family)</t>
  </si>
  <si>
    <t>Eurasian hobby</t>
  </si>
  <si>
    <t>Corvus cornix</t>
  </si>
  <si>
    <t>Common house martin</t>
  </si>
  <si>
    <t>Passerellidae (family)</t>
  </si>
  <si>
    <t>Icterine warbler</t>
  </si>
  <si>
    <t>Eastern imperial eagle</t>
  </si>
  <si>
    <t>Indigo bunting</t>
  </si>
  <si>
    <t>Jungle crow</t>
  </si>
  <si>
    <t>Eurasian jackdaw</t>
  </si>
  <si>
    <t>Junco (genus)</t>
  </si>
  <si>
    <t>Common kestrel</t>
  </si>
  <si>
    <t>Eurasian kingfisher</t>
  </si>
  <si>
    <t>Lowland paca</t>
  </si>
  <si>
    <t>Lesser whitethroat</t>
  </si>
  <si>
    <t>Tringa flavipes</t>
  </si>
  <si>
    <t>Long-tailed macaques</t>
  </si>
  <si>
    <t>Lorikeet (family)</t>
  </si>
  <si>
    <t>Barbary macaque</t>
  </si>
  <si>
    <t>Scarlet macaw</t>
  </si>
  <si>
    <t>Eurasian magpie</t>
  </si>
  <si>
    <t>Western marsh harrier</t>
  </si>
  <si>
    <t>Black-bellied swamp snake</t>
  </si>
  <si>
    <t>Meadow pipit</t>
  </si>
  <si>
    <t>Common redpool</t>
  </si>
  <si>
    <t xml:space="preserve">Common redstart </t>
  </si>
  <si>
    <t>Red-tailed hawk</t>
  </si>
  <si>
    <t>Rodent (order)</t>
  </si>
  <si>
    <t>30 rats and 58 mice</t>
  </si>
  <si>
    <t>Use for specific pathogen</t>
  </si>
  <si>
    <t>Alouatta seniculus</t>
  </si>
  <si>
    <t>Colombian red howler</t>
  </si>
  <si>
    <t>Common rosefinch</t>
  </si>
  <si>
    <t>Duck (family)</t>
  </si>
  <si>
    <t>Acrocephalus schoenobaenus</t>
  </si>
  <si>
    <t>Cormorant (genus)</t>
  </si>
  <si>
    <t>Short-toed snake eagle</t>
  </si>
  <si>
    <t>Red worm lizard</t>
  </si>
  <si>
    <t>Spotted flycatcher</t>
  </si>
  <si>
    <t xml:space="preserve">Swainson's hawk </t>
  </si>
  <si>
    <t>Eurasian teal</t>
  </si>
  <si>
    <t>Boreal owl</t>
  </si>
  <si>
    <t>Tit (family)</t>
  </si>
  <si>
    <t>White-throated toucan</t>
  </si>
  <si>
    <t>Empidonax</t>
  </si>
  <si>
    <t>Coragyps atratus</t>
  </si>
  <si>
    <t>Palm warbler</t>
  </si>
  <si>
    <t>Northern wheatear</t>
  </si>
  <si>
    <t xml:space="preserve">Sacred Ibis </t>
  </si>
  <si>
    <t>Common whitethroat</t>
  </si>
  <si>
    <t>Zonotrichia albicollis</t>
  </si>
  <si>
    <t>Widgeon (family)</t>
  </si>
  <si>
    <t>Includes European starlings and House Sparrows</t>
  </si>
  <si>
    <t>Willow warbler</t>
  </si>
  <si>
    <t>Eurasian nuthatch</t>
  </si>
  <si>
    <t>Common wood pigeon</t>
  </si>
  <si>
    <t xml:space="preserve">Eurasian wryneck </t>
  </si>
  <si>
    <t>Great reed warbler</t>
  </si>
  <si>
    <t>Common kingfisher</t>
  </si>
  <si>
    <t>Marsh warbler</t>
  </si>
  <si>
    <t>Tree pipit</t>
  </si>
  <si>
    <t>Bohemian waxwing</t>
  </si>
  <si>
    <t>Common linnet</t>
  </si>
  <si>
    <t>Common reed bunting</t>
  </si>
  <si>
    <t>Ficedula albicollis</t>
  </si>
  <si>
    <t>Collared flycatcher</t>
  </si>
  <si>
    <t>Great grey shrike</t>
  </si>
  <si>
    <t>Savi's warbler</t>
  </si>
  <si>
    <t>Common grasshopper warbler</t>
  </si>
  <si>
    <t>Grey wagtail</t>
  </si>
  <si>
    <t>Western yellow wagtail</t>
  </si>
  <si>
    <t>Grey partridge</t>
  </si>
  <si>
    <t>Common pheasant</t>
  </si>
  <si>
    <t>Common chiffchaff</t>
  </si>
  <si>
    <t>Eurasian blackcap</t>
  </si>
  <si>
    <t>Black grouse</t>
  </si>
  <si>
    <t>Brown antechinus</t>
  </si>
  <si>
    <t>North american beaver</t>
  </si>
  <si>
    <t>Black howler</t>
  </si>
  <si>
    <t>American black bear</t>
  </si>
  <si>
    <t>Great blue heron</t>
  </si>
  <si>
    <t>Southern red-backed vole</t>
  </si>
  <si>
    <t>Common brushtail possum</t>
  </si>
  <si>
    <t>Cliff swallow</t>
  </si>
  <si>
    <t>Eurasian coot</t>
  </si>
  <si>
    <t>Grebe (order)</t>
  </si>
  <si>
    <t>Eastern chipmunk</t>
  </si>
  <si>
    <t>Eastern gray squirrel</t>
  </si>
  <si>
    <t>Fisher</t>
  </si>
  <si>
    <t>Snow goose</t>
  </si>
  <si>
    <t>Grouse (family)</t>
  </si>
  <si>
    <t>Canada lynx</t>
  </si>
  <si>
    <t>Marten (genus)</t>
  </si>
  <si>
    <t>Mouse (order)</t>
  </si>
  <si>
    <t>American mink</t>
  </si>
  <si>
    <t>Muskrat</t>
  </si>
  <si>
    <t>Eurasian oystercatcher</t>
  </si>
  <si>
    <t>Pallas's squirrel</t>
  </si>
  <si>
    <t>Peregrine falcon</t>
  </si>
  <si>
    <t>Northern pintail</t>
  </si>
  <si>
    <t>European polecat</t>
  </si>
  <si>
    <t>Porcupine</t>
  </si>
  <si>
    <t>Possum (order)</t>
  </si>
  <si>
    <t>Australian bush rat</t>
  </si>
  <si>
    <t>Rat (order)</t>
  </si>
  <si>
    <t>Eurasian red squirrel</t>
  </si>
  <si>
    <t>Oxyura jamaicensis</t>
  </si>
  <si>
    <t>Common shrew</t>
  </si>
  <si>
    <t>Eurasian pigmy shrew</t>
  </si>
  <si>
    <t>Mammal (class)</t>
  </si>
  <si>
    <t>Southern flying squirrel</t>
  </si>
  <si>
    <t>Ermine</t>
  </si>
  <si>
    <t>Striped skunk</t>
  </si>
  <si>
    <t>Swamp wallaby</t>
  </si>
  <si>
    <t>Least weasel</t>
  </si>
  <si>
    <t>Cat (family)</t>
  </si>
  <si>
    <t>Mained duck</t>
  </si>
  <si>
    <t>Groundhog</t>
  </si>
  <si>
    <t>Woodland jumping mouse</t>
  </si>
  <si>
    <t>Yellow-bellied marmot</t>
  </si>
  <si>
    <t>Grey heron</t>
  </si>
  <si>
    <t xml:space="preserve">Northern pintail </t>
  </si>
  <si>
    <t>Thermotolerant coliform</t>
  </si>
  <si>
    <t>Total coliform</t>
  </si>
  <si>
    <t>Fecal coliform</t>
  </si>
  <si>
    <t>Presence</t>
  </si>
  <si>
    <t>Enumerated</t>
  </si>
  <si>
    <t>no</t>
  </si>
  <si>
    <t>`</t>
  </si>
  <si>
    <t>1 oocyst/smear</t>
  </si>
  <si>
    <t>2 oocyst/smear</t>
  </si>
  <si>
    <t>4 oocyst/smear</t>
  </si>
  <si>
    <t>8 oocyst/smear</t>
  </si>
  <si>
    <t>26 oocyst/smear</t>
  </si>
  <si>
    <t>35 oocyst/smear</t>
  </si>
  <si>
    <t>other data included repeat samples</t>
  </si>
  <si>
    <t>removed because there was only one</t>
  </si>
  <si>
    <t xml:space="preserve"> (1 serovars</t>
  </si>
  <si>
    <t xml:space="preserve"> (2 serovars)</t>
  </si>
  <si>
    <t xml:space="preserve"> (typhimurium, agona, hadar, schwarzengrund, enteritidis, panama, isangi)</t>
  </si>
  <si>
    <t xml:space="preserve"> (typhimurium, agona, isangi, enteritidis, thompson)</t>
  </si>
  <si>
    <t>. (typhimurium, derby, agona, enteritidis, berta, hadar, monevideo, infantis abony)</t>
  </si>
  <si>
    <t xml:space="preserve"> (typhimurium, enteritidis)</t>
  </si>
  <si>
    <t xml:space="preserve">  (Cerro and Kentucky)</t>
  </si>
  <si>
    <t xml:space="preserve"> (typhimurium)</t>
  </si>
  <si>
    <t>(Serotype Banana, Blockley, Group T, I 4,5,12, Javiana, Mbandaka, Newport, Norwich, Senflenberg, Thompson, Typhimurium, Typhimurium var 0 5-(Copenhagen))</t>
  </si>
  <si>
    <t xml:space="preserve"> (Serotype Banana, Blockley, Group T, I 4,5,12, Javiana, Mbandaka, Newport, Norwich, Senflenberg, Thompson, Typhimurium, Typhimurium var 0 5-(Copenhagen))</t>
  </si>
  <si>
    <t xml:space="preserve"> (typhimurius and enteritidis)</t>
  </si>
  <si>
    <t xml:space="preserve"> (typhimurium, paratyphi B, emek)</t>
  </si>
  <si>
    <t>(newport)</t>
  </si>
  <si>
    <t xml:space="preserve"> (Saintpaul)</t>
  </si>
  <si>
    <t>(Arizonae III; serogroup B, strain III 53:z4,z23, and Typhimurium; serogroup C1, 6,7:1,5, Thompson, and Ohio; serogroup D, Enteritidis; and serogroup E, Liverpool)</t>
  </si>
  <si>
    <t>(4,5,12:1 Monophasic)</t>
  </si>
  <si>
    <t xml:space="preserve"> (Montevideo)</t>
  </si>
  <si>
    <t xml:space="preserve"> (Ohio, Johannesberg)</t>
  </si>
  <si>
    <t xml:space="preserve"> (Salmonella Anatum, Salmonella Typhimurium, and Salmonella Newport cultured from LHBCRvultures; and Salmonella Give, Salmonella Montevideo, Salmonella Enteritidis, Salmonella Arizonae Type Rough O:i:z, Salmonella Arizonae Type III_18:z4:z23, and Salmonella Arizonae Type III_50:T:z)</t>
  </si>
  <si>
    <t>(Cerro, untyped O4, O8)</t>
  </si>
  <si>
    <t xml:space="preserve"> (Oranienburg, Livingstone, Agona, Typhimurium DT195)</t>
  </si>
  <si>
    <t xml:space="preserve"> (Typhimurium)</t>
  </si>
  <si>
    <t>Salmonella cerro</t>
  </si>
  <si>
    <t>Salmonella kentucky</t>
  </si>
  <si>
    <t xml:space="preserve">Salmonella altona </t>
  </si>
  <si>
    <t>Salmonella amager</t>
  </si>
  <si>
    <t>Salmonella salmonella II serogroup E.</t>
  </si>
  <si>
    <t>Salmonella south hampton</t>
  </si>
  <si>
    <t>Salmonella enterica Coeln</t>
  </si>
  <si>
    <t>Salmonella enterica Typhimurium O:4,12</t>
  </si>
  <si>
    <t>Salmonella enterica Typhimurium O:4,5,12</t>
  </si>
  <si>
    <t>Salmonella enterica arizonae</t>
  </si>
  <si>
    <t>Salmonella enterica arizonae 42:I,v:1,5,7</t>
  </si>
  <si>
    <t>Salmonella enterica arizonae 61:kz35</t>
  </si>
  <si>
    <t>Salmonella enterica Diarizonae</t>
  </si>
  <si>
    <t>Salmonella enterica enterica</t>
  </si>
  <si>
    <t>Salmonella enterica enterica Adelaide</t>
  </si>
  <si>
    <t>Salmonella enterica enterica Apapa</t>
  </si>
  <si>
    <t>Salmonella enterica enterica Bangkok</t>
  </si>
  <si>
    <t>Salmonella enterica enterica Eastbourne</t>
  </si>
  <si>
    <t>Salmonella enterica enterica Fresno</t>
  </si>
  <si>
    <t xml:space="preserve">Salmonella enterica enterica Lexington </t>
  </si>
  <si>
    <t xml:space="preserve">Salmonella enterica enterica Newport </t>
  </si>
  <si>
    <t xml:space="preserve">Salmonella enterica enterica Orientalis </t>
  </si>
  <si>
    <t>Salmonella enterica enterica Oslo</t>
  </si>
  <si>
    <t>Salmonella enterica enterica Rubislaw</t>
  </si>
  <si>
    <t>Salmonella enterica enterica  4,12</t>
  </si>
  <si>
    <t>Salmonella enterica enterica 4,12,i</t>
  </si>
  <si>
    <t>Salmonella enterica enterica Weltevreden</t>
  </si>
  <si>
    <t>Salmonella enterica houtenae</t>
  </si>
  <si>
    <t>Salmonella enterica houtenae 43:z4;z23:-</t>
  </si>
  <si>
    <t>Salmonella enterica houtenae 44z4;32</t>
  </si>
  <si>
    <t>Salmonella enterica houtenae Rough_O:z4, z23:-</t>
  </si>
  <si>
    <t>Salmonella enterica enterica O16:y:– NDa</t>
  </si>
  <si>
    <t>Salmonella hartford</t>
  </si>
  <si>
    <t>Salmonella hessarek</t>
  </si>
  <si>
    <t>Salmonella napoli</t>
  </si>
  <si>
    <t>Salmonella oranienburg</t>
  </si>
  <si>
    <t>Salmonella saintpaul</t>
  </si>
  <si>
    <t>Salmonella duisburg</t>
  </si>
  <si>
    <t>Salmonella zega</t>
  </si>
  <si>
    <t>Salmonella III 17:g,z51</t>
  </si>
  <si>
    <t>Salmonella saugus</t>
  </si>
  <si>
    <t>Salmonella typhimurium 4, 12: i : 1, 2</t>
  </si>
  <si>
    <t>Salmonella typhimurium DT41</t>
  </si>
  <si>
    <t>Salmonella typhimurium DT56</t>
  </si>
  <si>
    <t>Salmonella typhimurium copenhagen</t>
  </si>
  <si>
    <t>Salmonella typhimurium copenhagen biotype 27 hi</t>
  </si>
  <si>
    <t>Salmonella veneziana</t>
  </si>
  <si>
    <t xml:space="preserve">PCR </t>
  </si>
  <si>
    <t>(18SCR2, 18SCF2, 18SCF1, 18SCR1, 600 bp)</t>
  </si>
  <si>
    <t xml:space="preserve"> 18SCR2, 18SCF2, 18SCF1, 18SCR1, 600 bp</t>
  </si>
  <si>
    <t xml:space="preserve"> Ct33, Ct131, C7, H5, 298 bp</t>
  </si>
  <si>
    <t>(1 BTP1 genotype)</t>
  </si>
  <si>
    <t>(7 BTP1, 5 BTP2 genotype)</t>
  </si>
  <si>
    <t>Cryptosporidium Chipmunk II</t>
  </si>
  <si>
    <t>Cryptosporidium Deer mouse genotype</t>
  </si>
  <si>
    <t xml:space="preserve">Cryptosporidium Deer mouse genotypes I and II </t>
  </si>
  <si>
    <t>Cryptosporidium Felis</t>
  </si>
  <si>
    <t>Cryptosporidium Goose genotypes II and I</t>
  </si>
  <si>
    <t xml:space="preserve">Cryptosporidium Skunk genotype </t>
  </si>
  <si>
    <t xml:space="preserve"> IgG antibody</t>
  </si>
  <si>
    <t>Cryptosporidium W2</t>
  </si>
  <si>
    <t>PCR (RH11, RH4, 130 bp)</t>
  </si>
  <si>
    <t>RH11, RH4, 130 bp</t>
  </si>
  <si>
    <t>&lt;100000</t>
  </si>
  <si>
    <t>&lt;1000000</t>
  </si>
  <si>
    <t>2 composit sampes (2-3 individuals)</t>
  </si>
  <si>
    <t>33 pools ( slug)</t>
  </si>
  <si>
    <t>removed because could not relate isolates to samples.</t>
  </si>
  <si>
    <t>52 composite samples (456  samples) (1 infected pools of 9 individuals)</t>
  </si>
  <si>
    <t>cyst/g (infected animal)</t>
  </si>
  <si>
    <t>za/2 (95%)</t>
  </si>
  <si>
    <t>x</t>
  </si>
  <si>
    <t>n</t>
  </si>
  <si>
    <t>k</t>
  </si>
  <si>
    <t>p</t>
  </si>
  <si>
    <t>^p</t>
  </si>
  <si>
    <t>X^p</t>
  </si>
  <si>
    <t>confidence</t>
  </si>
  <si>
    <t>positive</t>
  </si>
  <si>
    <t>pools</t>
  </si>
  <si>
    <t>pool size</t>
  </si>
  <si>
    <t>pool prevalence</t>
  </si>
  <si>
    <t>1-(1-p)^1/k</t>
  </si>
  <si>
    <t>((k^2)*n*((1-p)^(k-2)))/(^p)</t>
  </si>
  <si>
    <t>=I2/(H4^0.5)</t>
  </si>
  <si>
    <t>'-95%</t>
  </si>
  <si>
    <t>+95%</t>
  </si>
  <si>
    <t>Positive Composites -&gt; to Infected Individuals</t>
  </si>
  <si>
    <t>(1 Scarlet Macaw, 3 Blueand-yellow Macaws, 1 Red-bellied Macaw, 8 Blue-headed Parrot, 11 Mealy Parrots, 1 Yellow-crowned Parrot</t>
  </si>
  <si>
    <t>Parrot (order)</t>
  </si>
  <si>
    <t>Primates (order)</t>
  </si>
  <si>
    <t>Warbler (order)</t>
  </si>
  <si>
    <t>Total pop</t>
  </si>
  <si>
    <t>expected</t>
  </si>
  <si>
    <t>observed</t>
  </si>
  <si>
    <t>Absence</t>
  </si>
  <si>
    <t>X2</t>
  </si>
  <si>
    <t>X2 statistic</t>
  </si>
  <si>
    <t xml:space="preserve">degrees of freedom = </t>
  </si>
  <si>
    <t>Chi Squared Test Tests</t>
  </si>
  <si>
    <t>Another method for combining multiple groups if you have the mean and standard deviation</t>
  </si>
  <si>
    <t>mean</t>
  </si>
  <si>
    <t>sd</t>
  </si>
  <si>
    <t>grp1</t>
  </si>
  <si>
    <t>grp2</t>
  </si>
  <si>
    <t>grp3</t>
  </si>
  <si>
    <t>sum x</t>
  </si>
  <si>
    <t>sum x2</t>
  </si>
  <si>
    <t>sum</t>
  </si>
  <si>
    <t>combined</t>
  </si>
  <si>
    <t>biochemical, plate culture</t>
  </si>
  <si>
    <t>streak</t>
  </si>
  <si>
    <t>Birds (Tangers 15, 14 dove, 8 yellow hooded black bird, thrush 5, 3 Banaquit)</t>
  </si>
  <si>
    <t>Camplylobacter spp.</t>
  </si>
  <si>
    <t>Crane</t>
  </si>
  <si>
    <t>Duck</t>
  </si>
  <si>
    <t>Toucan</t>
  </si>
  <si>
    <t>Vulture</t>
  </si>
  <si>
    <t>Coaragyps atratus</t>
  </si>
  <si>
    <t>Alouata siniculus</t>
  </si>
  <si>
    <t>USA, Milwaukee, Wisconsin</t>
  </si>
  <si>
    <t>Gull</t>
  </si>
  <si>
    <t>Camplylobacter spp. (jejuni)</t>
  </si>
  <si>
    <t>Norway, Oslo and rural</t>
  </si>
  <si>
    <t>Camplyobacter coli</t>
  </si>
  <si>
    <t>Corvus corone cornix</t>
  </si>
  <si>
    <t>Camplyobacter fetus subsp. Jejuni</t>
  </si>
  <si>
    <t>Parus caeruleus</t>
  </si>
  <si>
    <t>Camplyobacter jejuni</t>
  </si>
  <si>
    <t>PCR, Culture</t>
  </si>
  <si>
    <t>Camplyobacter NARTC  (nalidixic acid-resistant thermophilic campylobacters)</t>
  </si>
  <si>
    <t>Camplyobacter spp.</t>
  </si>
  <si>
    <t>Acke et al.</t>
  </si>
  <si>
    <t>Ireland, Dublin</t>
  </si>
  <si>
    <t>PCR (23S rRNA), culture plate and broth</t>
  </si>
  <si>
    <t>cat (diarrhoea)</t>
  </si>
  <si>
    <t>Campylobacter</t>
  </si>
  <si>
    <t>cat (healthy)</t>
  </si>
  <si>
    <t>cat (other conditions)</t>
  </si>
  <si>
    <t>European Food Safety Authority</t>
  </si>
  <si>
    <t>Birds (pets)</t>
  </si>
  <si>
    <t>Italy</t>
  </si>
  <si>
    <t>Neatherlands</t>
  </si>
  <si>
    <t>PCR (aspA, glnA, gltA, glyA, pgm, uncA, tkt), DNA sequencing, microscope, latex agglutination , plate and broth culture</t>
  </si>
  <si>
    <t>Bats (insectivor)</t>
  </si>
  <si>
    <t>microscope, latex agglutination , plate and broth culture</t>
  </si>
  <si>
    <t xml:space="preserve">Gull </t>
  </si>
  <si>
    <t xml:space="preserve">feces </t>
  </si>
  <si>
    <t>10 sample composite (30 individual samples)</t>
  </si>
  <si>
    <t>Ogden et al.</t>
  </si>
  <si>
    <t>microscope, agglutination, culture broth and plate.</t>
  </si>
  <si>
    <t>cfu/g feces</t>
  </si>
  <si>
    <t xml:space="preserve">ND </t>
  </si>
  <si>
    <t>1-1E2</t>
  </si>
  <si>
    <t>1E2-1E3</t>
  </si>
  <si>
    <t>1E3-1E4</t>
  </si>
  <si>
    <t>1E4-1E5</t>
  </si>
  <si>
    <t>1E5-1E6</t>
  </si>
  <si>
    <t>1E6-1E7</t>
  </si>
  <si>
    <t>1E7-1E8</t>
  </si>
  <si>
    <t>Sippy et al.</t>
  </si>
  <si>
    <t>USA, Iowa, centra, farms</t>
  </si>
  <si>
    <t>PCR (16S rRNA 816 bp 854 bp variable, mapA 417 bp, tetO 559 bp, cjsa0191 1920 bp, pTet0048 3438 bp, gyrA 219 bp) culture broth and plate</t>
  </si>
  <si>
    <t>Poecile atricapillus</t>
  </si>
  <si>
    <t>Blue jay</t>
  </si>
  <si>
    <t>Cyanocitta cristata</t>
  </si>
  <si>
    <t>Brown creeper</t>
  </si>
  <si>
    <t>Certhia Americana</t>
  </si>
  <si>
    <t>Dumetella carolinensis</t>
  </si>
  <si>
    <t>Picoides villosus</t>
  </si>
  <si>
    <t>Oreothlypis ruficapilla</t>
  </si>
  <si>
    <t>Northern cardinal</t>
  </si>
  <si>
    <t>Oreothlypis celata</t>
  </si>
  <si>
    <t>Rose-breasted grosbeak</t>
  </si>
  <si>
    <t>Pheucticus ludovicianus</t>
  </si>
  <si>
    <t xml:space="preserve">Swamp sparrow </t>
  </si>
  <si>
    <t>Melospiza Americana</t>
  </si>
  <si>
    <t>Eastern mole</t>
  </si>
  <si>
    <t>Scalopus aquaticus</t>
  </si>
  <si>
    <t>mammals (total)</t>
  </si>
  <si>
    <t>Microtus spp. (Woodland vole, Meadow vole, Prairie vole)</t>
  </si>
  <si>
    <t>Microtus pinetorum, Microtus pennsylvanicus, Microtus ochrogaster</t>
  </si>
  <si>
    <t>Peromyscus spp. (Deer mouse, White-footed mouse)</t>
  </si>
  <si>
    <t>Shrew (Short-tailed shrew, Least shrew)</t>
  </si>
  <si>
    <t>Soricidae, Blarina brevicauda, Cryptotis parva</t>
  </si>
  <si>
    <t>Ireland</t>
  </si>
  <si>
    <t xml:space="preserve">Campylobacter </t>
  </si>
  <si>
    <t>&lt;6 months old cat</t>
  </si>
  <si>
    <t>qPCR (CampyF/CampyR/CampyP 287 bp)</t>
  </si>
  <si>
    <t>50 cycles (&lt;21 gene copies/ml)</t>
  </si>
  <si>
    <t>Medley, S. E.</t>
  </si>
  <si>
    <t>Botswana, Chobe River</t>
  </si>
  <si>
    <t>PCR (16S rRNA C412F/C1228R 816 bp)</t>
  </si>
  <si>
    <t>Banded mongooses</t>
  </si>
  <si>
    <t>Mungos mungo</t>
  </si>
  <si>
    <t>Moser et al.</t>
  </si>
  <si>
    <t>Germany, 2 Veterninary Hospital</t>
  </si>
  <si>
    <t>? Veterinary hospital</t>
  </si>
  <si>
    <t>Sandberg et al.</t>
  </si>
  <si>
    <t>Norway, small animal clinics</t>
  </si>
  <si>
    <t>microscope, plate culture</t>
  </si>
  <si>
    <t>domestic (animal clinic)</t>
  </si>
  <si>
    <t>Standard method, culture</t>
  </si>
  <si>
    <t>0.1g</t>
  </si>
  <si>
    <t>Gulls (90 herring, 6 black backed, 15 common)</t>
  </si>
  <si>
    <t>25 pools (104 individuals)</t>
  </si>
  <si>
    <t>Waldenstrom et al.</t>
  </si>
  <si>
    <t>PCR, Biochemical, plate culture, outside lab, standard method</t>
  </si>
  <si>
    <t>Total Birds</t>
  </si>
  <si>
    <t>feces or cloaca swab</t>
  </si>
  <si>
    <t>Also has data seperated by guilds and season</t>
  </si>
  <si>
    <t>Hellein et al.</t>
  </si>
  <si>
    <t>USA, Florida, Pensacola</t>
  </si>
  <si>
    <t>0.25-0.3 g</t>
  </si>
  <si>
    <t>Seagull</t>
  </si>
  <si>
    <t>Rutledge et al.</t>
  </si>
  <si>
    <t>USA, North Carolina, Greensboro</t>
  </si>
  <si>
    <t>PCR (flaAF/flaAR), culture plate</t>
  </si>
  <si>
    <t xml:space="preserve">0.1g </t>
  </si>
  <si>
    <t>Campylobacter (all strains jejuni)</t>
  </si>
  <si>
    <t xml:space="preserve">Sen et al. </t>
  </si>
  <si>
    <t>USA, Washington</t>
  </si>
  <si>
    <t>PCR (cadFU/cadFR 400 bp), plate culture isolates</t>
  </si>
  <si>
    <t>American crow</t>
  </si>
  <si>
    <t>Campylobacter (cadF)</t>
  </si>
  <si>
    <t>Can be further broken down by location</t>
  </si>
  <si>
    <t>India, Kulkata</t>
  </si>
  <si>
    <t>Corvus splendens</t>
  </si>
  <si>
    <t>PCR (LYA-F/MII-R gene cluster), plate culture isolates</t>
  </si>
  <si>
    <t>Campylobacter (cdt)</t>
  </si>
  <si>
    <t>PCR (flaA-F/flaA-R 1,728bp, Fla242 FU/FLA625RU 383bp), plate culture isolates</t>
  </si>
  <si>
    <t>Campylobacter (fla)</t>
  </si>
  <si>
    <t>Campylobacter coli</t>
  </si>
  <si>
    <t>Brown et al.</t>
  </si>
  <si>
    <t>UK, Cheshire</t>
  </si>
  <si>
    <t>PCR (COL1/COL2, 894 bp) culture broth and plate</t>
  </si>
  <si>
    <t>180 pooled</t>
  </si>
  <si>
    <t>PCR, biochemical, cultrure broth and plate</t>
  </si>
  <si>
    <t>PCR (ceuE), membraine filteration, culture broth and plate</t>
  </si>
  <si>
    <t>1096 samples (627 raccoon)</t>
  </si>
  <si>
    <t>Branta bernicla</t>
  </si>
  <si>
    <t>Somateria mollissima</t>
  </si>
  <si>
    <t>Charadrius dubius</t>
  </si>
  <si>
    <t>Charadrius hiaticula</t>
  </si>
  <si>
    <t>Pluvialis squatarola</t>
  </si>
  <si>
    <t>Actitis hypoleucos</t>
  </si>
  <si>
    <t>Arenaria interpres</t>
  </si>
  <si>
    <t>Calidris alba</t>
  </si>
  <si>
    <t>Calidris alpina</t>
  </si>
  <si>
    <t>Calidris ferruginea</t>
  </si>
  <si>
    <t>Calidris minuta</t>
  </si>
  <si>
    <t>Calidris temminckii</t>
  </si>
  <si>
    <t>Gallinago gallinago</t>
  </si>
  <si>
    <t>Limicola falcinellus</t>
  </si>
  <si>
    <t>Lymnocryptes minimus</t>
  </si>
  <si>
    <t>Philomachus pugnax</t>
  </si>
  <si>
    <t>Scolopax rusticola</t>
  </si>
  <si>
    <t>Tringa glareola</t>
  </si>
  <si>
    <t>Tringa nebularia</t>
  </si>
  <si>
    <t>Tringa ochropus</t>
  </si>
  <si>
    <t>Cuculus canorus</t>
  </si>
  <si>
    <t>Caprimulgus europaeus</t>
  </si>
  <si>
    <t>Alauda arvensis</t>
  </si>
  <si>
    <t>Ficedula albicollis</t>
  </si>
  <si>
    <t>Ficedula parva</t>
  </si>
  <si>
    <t>Luscinia luscinia</t>
  </si>
  <si>
    <t>Luscinia svecica</t>
  </si>
  <si>
    <t>Turdus viscivorus</t>
  </si>
  <si>
    <t>Acrocephalus schoenobaenus</t>
  </si>
  <si>
    <t>Phylloscopus fuscatus</t>
  </si>
  <si>
    <t>Phylloscopus proregulus</t>
  </si>
  <si>
    <t>Phylloscopus sibilatrix</t>
  </si>
  <si>
    <t>Sylvia nisoria</t>
  </si>
  <si>
    <t>Regulus regulus</t>
  </si>
  <si>
    <t>Certhia familiaris</t>
  </si>
  <si>
    <t>Lanius collurio</t>
  </si>
  <si>
    <t>Carduelis flavirostris</t>
  </si>
  <si>
    <t>Fringilla montifringilla</t>
  </si>
  <si>
    <t>Emberiza hortulana</t>
  </si>
  <si>
    <t>Switzerland</t>
  </si>
  <si>
    <t>Weis et al.</t>
  </si>
  <si>
    <t>USA, California, Yolo County</t>
  </si>
  <si>
    <t>PCR (16S rRNA, 8FPL, 1492RPL, cdtABC, flaA, cdtABC), culture broth and plate</t>
  </si>
  <si>
    <t>Isolates (from Crows)</t>
  </si>
  <si>
    <t>Corvus brachyrhyncos</t>
  </si>
  <si>
    <t>Campylobacter coli, jejuni or lari</t>
  </si>
  <si>
    <t>Campylobacter fetus</t>
  </si>
  <si>
    <t>Wang et al.</t>
  </si>
  <si>
    <t>Taiwan</t>
  </si>
  <si>
    <t>Plate culture, microscope isolates,  PCR (27f/1492r)</t>
  </si>
  <si>
    <t>Lizards (Agamidae)</t>
  </si>
  <si>
    <t>Hydrosaurus pustulatus</t>
  </si>
  <si>
    <t>mix</t>
  </si>
  <si>
    <t>animals not differentiated by location</t>
  </si>
  <si>
    <t>Pogona vitticeps</t>
  </si>
  <si>
    <t>Uromastyx sp.</t>
  </si>
  <si>
    <t>Lizards (Carphodactylidae)</t>
  </si>
  <si>
    <t>Nephrurus levis</t>
  </si>
  <si>
    <t>Lizards (Chamaeleonidae)</t>
  </si>
  <si>
    <t>Chamaeleo calyptratus</t>
  </si>
  <si>
    <t>Furcifer pardalis</t>
  </si>
  <si>
    <t>Lizards (Corytophanidae)</t>
  </si>
  <si>
    <t>Basiliscus plumifrons</t>
  </si>
  <si>
    <t>Lizards (Gekkonidae)</t>
  </si>
  <si>
    <t>Eublepharis macularius</t>
  </si>
  <si>
    <t>Hemitheconyx caudicinctus</t>
  </si>
  <si>
    <t>Rhacodactylus ciliatus</t>
  </si>
  <si>
    <t>Lizards (Gerrhosauridae)</t>
  </si>
  <si>
    <t>Gerrhosaurus major</t>
  </si>
  <si>
    <t>Lizards (Helodermatidae)</t>
  </si>
  <si>
    <t>Heloderma suspectum</t>
  </si>
  <si>
    <t>Lizards (Iguanidae)</t>
  </si>
  <si>
    <t>Iguana iguana</t>
  </si>
  <si>
    <t>Lizards (Scincidae)</t>
  </si>
  <si>
    <t>Corucia zebrata</t>
  </si>
  <si>
    <t>Egernia depressa</t>
  </si>
  <si>
    <t>Tupinambis merianae</t>
  </si>
  <si>
    <t>Lizards (Varanidae)</t>
  </si>
  <si>
    <t>Varanus albigularis ionidesi</t>
  </si>
  <si>
    <t>Varanus salvator</t>
  </si>
  <si>
    <t>Varanus salvadorii</t>
  </si>
  <si>
    <t>Varanus albigularis</t>
  </si>
  <si>
    <t>Varanus exanthematicus</t>
  </si>
  <si>
    <t>Reptiel (from pet shop)</t>
  </si>
  <si>
    <t>Reptile (from hospital)</t>
  </si>
  <si>
    <t>Reptile (total)</t>
  </si>
  <si>
    <t>Reptiles (from field)</t>
  </si>
  <si>
    <t>Snakes (Pythonidae)</t>
  </si>
  <si>
    <t>Morelia viridis</t>
  </si>
  <si>
    <t>Morelia boeleni</t>
  </si>
  <si>
    <t>Python molurus bivittatus</t>
  </si>
  <si>
    <t>Python reticulatus</t>
  </si>
  <si>
    <t>Python curtus curtus</t>
  </si>
  <si>
    <t>Python regius</t>
  </si>
  <si>
    <t>Turtle (Cheloniidae)</t>
  </si>
  <si>
    <t>Natator depressus</t>
  </si>
  <si>
    <t>Turtle (Emydidae)</t>
  </si>
  <si>
    <t>Trachemys scripta elegans</t>
  </si>
  <si>
    <t>Emydidae sp.</t>
  </si>
  <si>
    <t>Turtle (Geoemydidae)</t>
  </si>
  <si>
    <t>Cuora flavomarginata</t>
  </si>
  <si>
    <t>Ocadia sinensis</t>
  </si>
  <si>
    <t>Turtle (Podocnemididae)</t>
  </si>
  <si>
    <t>Podocnemis vogli</t>
  </si>
  <si>
    <t>Turtle (Testudinidae)</t>
  </si>
  <si>
    <t>Chelonoidis carbonaria</t>
  </si>
  <si>
    <t>Geochelone elegans</t>
  </si>
  <si>
    <t>Testudo marginata</t>
  </si>
  <si>
    <t>Testudo graeca</t>
  </si>
  <si>
    <t>Geochelone pardalis</t>
  </si>
  <si>
    <t>Geochelone sulcata</t>
  </si>
  <si>
    <t>Geochelone gigantea</t>
  </si>
  <si>
    <t>Geochelone carbonaria</t>
  </si>
  <si>
    <t>Geochelone radiata</t>
  </si>
  <si>
    <t>Pyxis arachnoides</t>
  </si>
  <si>
    <t>Indotestudo forstenii</t>
  </si>
  <si>
    <t>Luechtefeld et al.</t>
  </si>
  <si>
    <t>USA, Northern Colorado</t>
  </si>
  <si>
    <t>Mereca americana</t>
  </si>
  <si>
    <t>Campylobacter fetus subsp. jejuni</t>
  </si>
  <si>
    <t>cecal and cloacal swabs</t>
  </si>
  <si>
    <t>Green-winged teal</t>
  </si>
  <si>
    <t>Anas carolinensis</t>
  </si>
  <si>
    <t>Waterfowl Multiple Species</t>
  </si>
  <si>
    <t>Spatula clypeata</t>
  </si>
  <si>
    <t>Campylobacter helveticus</t>
  </si>
  <si>
    <t>PCR, biochemical, culture plate</t>
  </si>
  <si>
    <t>Has further genetic breakdown of campylobacter</t>
  </si>
  <si>
    <t>PCR (CFCH57F/CH1344R 1,287 bp) culture broth and plate</t>
  </si>
  <si>
    <t>Campylobacter hyointestinalis</t>
  </si>
  <si>
    <t>Campylobacter jejuni</t>
  </si>
  <si>
    <t>Broman et al.</t>
  </si>
  <si>
    <t>Sweden, Malmo, Pildammsparken, 1999</t>
  </si>
  <si>
    <t>black-headed gulls</t>
  </si>
  <si>
    <t>Has more data on Campylobacter species, and how long animals are infected that were not included due to vagueness of data.</t>
  </si>
  <si>
    <t>Sweden, Malmo, Pildammsparken, 2000</t>
  </si>
  <si>
    <t>PCR (JEJ1/JEJ2 793 bp) culture broth and plate</t>
  </si>
  <si>
    <t>1 ml pooled</t>
  </si>
  <si>
    <t>microscope, agglutination test, broth culture</t>
  </si>
  <si>
    <t>Wild birds (Includes European starlings and House Sparrows)</t>
  </si>
  <si>
    <t>French et al.</t>
  </si>
  <si>
    <t>New Zealand, North, Palmerston</t>
  </si>
  <si>
    <t>PCR, Culture broth, Plate Isolate</t>
  </si>
  <si>
    <t>Multiple types (European starling, house sparrow, welcome swallow, blackbird, Australian magpie, song thrush, tui, chaffinch, and goldfinch)</t>
  </si>
  <si>
    <t>Multiple types (Sturnus vulgaris, Passer domesticus, Hirundo tahitica, Turdus merula, Gymnorhina tibicen, Turdus philomelos, Prosthemadera novaeseelandiae, Fringilla coelebs, Carduelis carduelis)</t>
  </si>
  <si>
    <t>dried feces</t>
  </si>
  <si>
    <t>contains detailed genetic information</t>
  </si>
  <si>
    <t>fresh feces</t>
  </si>
  <si>
    <t>Standard Method (ISO 10272-1:2006 Nordic Committee on Food Analysis)</t>
  </si>
  <si>
    <t>PCR (cj0414 161 bp)</t>
  </si>
  <si>
    <t>Campylobacter Jejuni</t>
  </si>
  <si>
    <t>of samples positive for Campylobacter.</t>
  </si>
  <si>
    <t>Moore et al.</t>
  </si>
  <si>
    <t>Northern Ireland, Newcastle, Portavogie, Kikeel, County Down</t>
  </si>
  <si>
    <t>Microscope, biochemical, culture broth (enrich) and plate</t>
  </si>
  <si>
    <t xml:space="preserve">Pacha et al. </t>
  </si>
  <si>
    <t>USA, Washington, Central Washington</t>
  </si>
  <si>
    <t>Plate Culture and count</t>
  </si>
  <si>
    <t>Branta canadens</t>
  </si>
  <si>
    <t>Anasplatyrhynchos</t>
  </si>
  <si>
    <t>Ring-necked duck</t>
  </si>
  <si>
    <t>Grus canadensis tabid</t>
  </si>
  <si>
    <t>Culture broth and plate, standard method</t>
  </si>
  <si>
    <t>Spizella passerine</t>
  </si>
  <si>
    <t>Rapp et al.</t>
  </si>
  <si>
    <t>New Zealand, Waikato district, Dairy farm</t>
  </si>
  <si>
    <t xml:space="preserve">PCR, culture broth and plate, NZ Reference method </t>
  </si>
  <si>
    <t>rat</t>
  </si>
  <si>
    <t>PCR (hipOU/hipOR 735bp), plate culture isolates</t>
  </si>
  <si>
    <t>Taff et al.</t>
  </si>
  <si>
    <t>Culture, biochemical testing, at outside lab</t>
  </si>
  <si>
    <t>swab top feces</t>
  </si>
  <si>
    <t>Went into the habitat of infection rates and habitat/density</t>
  </si>
  <si>
    <t>PCR (mapA), membraine filteration, culture broth and plate</t>
  </si>
  <si>
    <t>Whelan et al.</t>
  </si>
  <si>
    <t>UK, Scotland, Bishopbriggs, garbage tip</t>
  </si>
  <si>
    <t>agglutination standard method, Culture broth/plate</t>
  </si>
  <si>
    <t>also has data on age groups</t>
  </si>
  <si>
    <t>UK, Scotland, Bowmore Island, garbage tip</t>
  </si>
  <si>
    <t>UK, Scotland, Thurso, garbage tip</t>
  </si>
  <si>
    <t xml:space="preserve">Campylobacter jejuni </t>
  </si>
  <si>
    <t>PCR (CCCJ609, CCCJ1442, 833 bp, Therm1, Therm4, 851 bp</t>
  </si>
  <si>
    <t>Campylobacter jejuni or coli</t>
  </si>
  <si>
    <t>PCR (hippuricase and aspartokinase genes), culture</t>
  </si>
  <si>
    <t>Campylobacter lardis</t>
  </si>
  <si>
    <t>UK, Scotland, Northeast Scotland</t>
  </si>
  <si>
    <t>Campylobacter lardis/jejuni</t>
  </si>
  <si>
    <t>Campylobacter lari</t>
  </si>
  <si>
    <t>PCR (CL594F/CL1155R 561 bp) culture broth and plate</t>
  </si>
  <si>
    <t>Standard emthods (ISO 10272-1:2006)</t>
  </si>
  <si>
    <t>Ducks and Geese</t>
  </si>
  <si>
    <t>Campylobacter spp</t>
  </si>
  <si>
    <t>Campylobacter spp.</t>
  </si>
  <si>
    <t>MPN Culture Test tube, PCR Isolates</t>
  </si>
  <si>
    <t>35 samples above MDL</t>
  </si>
  <si>
    <t>qPCR (CampF2/CampR2/CampP2 (probe)), plate culture isolates</t>
  </si>
  <si>
    <t>~0.25 mg</t>
  </si>
  <si>
    <t>PCR (method from Wang et al. (2002)), QIAamp®
DNA stool mini kits</t>
  </si>
  <si>
    <t>Birds (35 sepcies)</t>
  </si>
  <si>
    <t>PCR (16S rRNA), membraine filteration, culture broth and plate</t>
  </si>
  <si>
    <t xml:space="preserve">Fenlon et al. </t>
  </si>
  <si>
    <t>Review from Moriarty 2021</t>
  </si>
  <si>
    <t xml:space="preserve">Campylobacter spp. </t>
  </si>
  <si>
    <t>review from Moriarty 2021</t>
  </si>
  <si>
    <t>Cannot find original</t>
  </si>
  <si>
    <t>visual, plate culture</t>
  </si>
  <si>
    <t>Campylobacter spp. (jejuni)</t>
  </si>
  <si>
    <t>Tang et al.</t>
  </si>
  <si>
    <t>USA, Texas/Missouri/Colorado/Kansas</t>
  </si>
  <si>
    <t>PCR (CCCJ-F/CCCJ-R,mapA-F/mapA-R, CJSA_1356F/CJSA_1356R), culture broth and plate</t>
  </si>
  <si>
    <t>tissue (duodenum to the cloaca)</t>
  </si>
  <si>
    <t>PCR (lpxA, AL111168, AY531496, AY531481,,AY531470, AY628395), Biochemical Test, flotation, Culture</t>
  </si>
  <si>
    <t>Campylobacter spp. (jejuni, lari, upsaliensis, helveticus)</t>
  </si>
  <si>
    <t>Campylobacter untyped</t>
  </si>
  <si>
    <t>Campylobacter upsaliensis</t>
  </si>
  <si>
    <t>Campylobacter upsaliensis/helveticus</t>
  </si>
  <si>
    <t>Global Region</t>
  </si>
  <si>
    <t>standard method, Culture broth/plate</t>
  </si>
  <si>
    <t>culture broth and plate, PCR confirm</t>
  </si>
  <si>
    <t>plate culture, isolates, PCR used for macro restriction profiling</t>
  </si>
  <si>
    <t>Sweden, Malmo, Pildammsparken</t>
  </si>
  <si>
    <t>South Africa, Cape Town</t>
  </si>
  <si>
    <t>conventional and molecular</t>
  </si>
  <si>
    <t>Culture, Subculture, confirm latex agglutination</t>
  </si>
  <si>
    <t>microscope, plate and broth culture confirm by PCR (aspA, glnA, gltA, glyA, pgm, uncA, tkt), latex agglutination</t>
  </si>
  <si>
    <t>Culture and Plate</t>
  </si>
  <si>
    <t>USA, Racine, Wisconsin, 2004</t>
  </si>
  <si>
    <t>45% recovery</t>
  </si>
  <si>
    <t>USA, Milwaukee, Wisconsin 2004</t>
  </si>
  <si>
    <t>USA, Racine, Wisconsin, 2005</t>
  </si>
  <si>
    <t>USA, Racine, Wisconsin 2005</t>
  </si>
  <si>
    <t>Campylobacter sputorum</t>
  </si>
  <si>
    <t>USA, Racine, Wisconsin 2006</t>
  </si>
  <si>
    <t>This data is a mess</t>
  </si>
  <si>
    <t>culture broth and plate, PCR (SmaI, KpnI)</t>
  </si>
  <si>
    <t>Stain, culture</t>
  </si>
  <si>
    <t>Campylobacter cadF</t>
  </si>
  <si>
    <t>Red rumped agouti</t>
  </si>
  <si>
    <t xml:space="preserve">Blue tit </t>
  </si>
  <si>
    <t>Chacma baboon</t>
  </si>
  <si>
    <t>Philippine sailfin lizard</t>
  </si>
  <si>
    <t>Central bearded dragon</t>
  </si>
  <si>
    <t>Three-lined knob-tailed geck</t>
  </si>
  <si>
    <t>Veiled chameleon</t>
  </si>
  <si>
    <t>Panther chameleon</t>
  </si>
  <si>
    <t>Leopard gecko</t>
  </si>
  <si>
    <t>African fat-tailed gecko</t>
  </si>
  <si>
    <t>Crested gecko</t>
  </si>
  <si>
    <t>Sudan plated lizard</t>
  </si>
  <si>
    <t>Gila monster</t>
  </si>
  <si>
    <t>Green Iguana</t>
  </si>
  <si>
    <t>Pygmy spiny-tailed skink</t>
  </si>
  <si>
    <t>Argentine black and white tegu</t>
  </si>
  <si>
    <t>Monitor lizard</t>
  </si>
  <si>
    <t>Common water monitor</t>
  </si>
  <si>
    <t>Crocodile monitor</t>
  </si>
  <si>
    <t>Rock monitor</t>
  </si>
  <si>
    <t>Savannah monitor</t>
  </si>
  <si>
    <t>Orange-winged amazon</t>
  </si>
  <si>
    <t>European pied flycatcher</t>
  </si>
  <si>
    <t>Atlantic puffin</t>
  </si>
  <si>
    <t>Common redstart</t>
  </si>
  <si>
    <t>Sandhill crane</t>
  </si>
  <si>
    <t>Red Worm lizard</t>
  </si>
  <si>
    <t>Rainbow boa</t>
  </si>
  <si>
    <t>Common kingsnake</t>
  </si>
  <si>
    <t>Amethystine python</t>
  </si>
  <si>
    <t>Green tree python</t>
  </si>
  <si>
    <t>Blood python</t>
  </si>
  <si>
    <t>Burmese python</t>
  </si>
  <si>
    <t>Reticulated python</t>
  </si>
  <si>
    <t>Spotted flycatcher </t>
  </si>
  <si>
    <t>Boreal Owl</t>
  </si>
  <si>
    <t>Flatback sea turtle</t>
  </si>
  <si>
    <t>Emydidae</t>
  </si>
  <si>
    <t>Yellow-margined box turtle</t>
  </si>
  <si>
    <t>Chinese stripe-necked turtle</t>
  </si>
  <si>
    <t>Savanna side-necked turtle</t>
  </si>
  <si>
    <t>Red-footed tortoise</t>
  </si>
  <si>
    <t>Indian star tortoise</t>
  </si>
  <si>
    <t>Radiated tortoise</t>
  </si>
  <si>
    <t>Aldabra tortoise</t>
  </si>
  <si>
    <t>Leopard tortoise</t>
  </si>
  <si>
    <t>African spurred tortoise</t>
  </si>
  <si>
    <t>Forsten's tortoise</t>
  </si>
  <si>
    <t>Spur-thighed tortoise</t>
  </si>
  <si>
    <t>Spider tortoise</t>
  </si>
  <si>
    <t>Whinchat</t>
  </si>
  <si>
    <t>Lagopus (genus)</t>
  </si>
  <si>
    <t>Yellow legged gull</t>
  </si>
  <si>
    <t>Eurasian wryneck</t>
  </si>
  <si>
    <t>Whiskered bat</t>
  </si>
  <si>
    <t>Common sandpiper</t>
  </si>
  <si>
    <t>Eurasian skylark</t>
  </si>
  <si>
    <t>Long-eared owl</t>
  </si>
  <si>
    <t>Brant goose</t>
  </si>
  <si>
    <t>Sanderling </t>
  </si>
  <si>
    <t>Red knot</t>
  </si>
  <si>
    <t>Curlew sandpiper</t>
  </si>
  <si>
    <t>Temminck's stint</t>
  </si>
  <si>
    <t>European nightjar</t>
  </si>
  <si>
    <t>Twite</t>
  </si>
  <si>
    <t>Little ringed plover</t>
  </si>
  <si>
    <t>Eurasian treecreeper</t>
  </si>
  <si>
    <t>Common ringed plover</t>
  </si>
  <si>
    <t>Common cuckoo</t>
  </si>
  <si>
    <t>Ortolan bunting</t>
  </si>
  <si>
    <t>Common snipe</t>
  </si>
  <si>
    <t>Thrush nightingale</t>
  </si>
  <si>
    <t>Bluethroat</t>
  </si>
  <si>
    <t>Jack snipe</t>
  </si>
  <si>
    <t>Ruff</t>
  </si>
  <si>
    <t>Dusky warbler</t>
  </si>
  <si>
    <t>Water rail</t>
  </si>
  <si>
    <t>Wood warbler</t>
  </si>
  <si>
    <t>Goldcrest</t>
  </si>
  <si>
    <t>Eurasian woodcock</t>
  </si>
  <si>
    <t>European serin</t>
  </si>
  <si>
    <t>Common greenshank</t>
  </si>
  <si>
    <t>Wood sandpiper</t>
  </si>
  <si>
    <t>Common eider</t>
  </si>
  <si>
    <t>Redwing</t>
  </si>
  <si>
    <t>Mistle thrush</t>
  </si>
  <si>
    <t>House crow</t>
  </si>
  <si>
    <t>Common goldeneye</t>
  </si>
  <si>
    <t>Common opossum</t>
  </si>
  <si>
    <t>Common pipistrelle</t>
  </si>
  <si>
    <t>Isolates are based on the number of infected individuals.</t>
  </si>
  <si>
    <t>Western Pacific</t>
  </si>
  <si>
    <t>Africa</t>
  </si>
  <si>
    <t>North America</t>
  </si>
  <si>
    <t>Europe</t>
  </si>
  <si>
    <t>USA, CA, Davis</t>
  </si>
  <si>
    <t>South America</t>
  </si>
  <si>
    <t>South-East Asia</t>
  </si>
  <si>
    <t>Antartica</t>
  </si>
  <si>
    <t>Eastern Mediterranean</t>
  </si>
  <si>
    <t>Mexico, Gulf of California, Isla Rasa</t>
  </si>
  <si>
    <t>France</t>
  </si>
  <si>
    <t>USA, Ohio, Wayne and Holms counties, dairy farms.</t>
  </si>
  <si>
    <t>Northa America</t>
  </si>
  <si>
    <t>Europe/North America</t>
  </si>
  <si>
    <t xml:space="preserve">USA, New York, Ithica, Janet L. Swanson Wildlife Hospital </t>
  </si>
  <si>
    <t xml:space="preserve">Australia, Blue Mountains, Jenolan Caves Reserve </t>
  </si>
  <si>
    <t>Salmonella enterica (non-typhoid)</t>
  </si>
  <si>
    <t>Salmonella enterica subsp. enterica serovar Typhimurium</t>
  </si>
  <si>
    <t>Pathogen rename</t>
  </si>
  <si>
    <t>Pathogen name original</t>
  </si>
  <si>
    <t>Salmonella enterica subsp.enterica serovar Infantis</t>
  </si>
  <si>
    <t>Salmonella Typhimurium var. copenhagen PT 40</t>
  </si>
  <si>
    <t>Salmonella enterica subsp.enterica serovar Typhimurium var. Copenhagen</t>
  </si>
  <si>
    <t xml:space="preserve">Salmonella enterica subsp. arizonae   </t>
  </si>
  <si>
    <t xml:space="preserve">Salmonella enterica subsp. enterica serovar Coeln   </t>
  </si>
  <si>
    <t xml:space="preserve">Salmonella enterica subsp. diarizonae   </t>
  </si>
  <si>
    <t>Salmonella enterica subsp. enterica</t>
  </si>
  <si>
    <t>Salmonella enterica subsp. enterica serovar 4,12</t>
  </si>
  <si>
    <t xml:space="preserve">Salmonella enterica subsp. enterica serovar Adelaide   </t>
  </si>
  <si>
    <t xml:space="preserve">Salmonella enterica subsp. enterica serovar Apapa   </t>
  </si>
  <si>
    <t xml:space="preserve">Salmonella enterica subsp. enterica serovar Bangkok   </t>
  </si>
  <si>
    <t xml:space="preserve">Salmonella enterica subsp. enterica serovar Eastbourne   </t>
  </si>
  <si>
    <t xml:space="preserve">Salmonella enterica subsp. enterica serovar Fresno   </t>
  </si>
  <si>
    <t xml:space="preserve">Salmonella enterica subsp. enterica serovar Lexington   </t>
  </si>
  <si>
    <t xml:space="preserve">Salmonella enterica subsp. enterica serovar Newport   </t>
  </si>
  <si>
    <t xml:space="preserve">Salmonella enterica subsp. enterica serovar Orientalis   </t>
  </si>
  <si>
    <t xml:space="preserve">Salmonella enterica subsp. enterica serovar Oslo   </t>
  </si>
  <si>
    <t xml:space="preserve">Salmonella enterica subsp. enterica serovar Rubislaw   </t>
  </si>
  <si>
    <t xml:space="preserve">Salmonella enterica subsp. enterica serovar Weltevreden   </t>
  </si>
  <si>
    <t xml:space="preserve">Salmonella enterica subsp. houtenae   </t>
  </si>
  <si>
    <t>Salmonella enterica subsp. houtenae  serovar 44z4;32</t>
  </si>
  <si>
    <t xml:space="preserve">Salmonella enterica subsp. enterica serovar Typhimurium var. monophasic 4,12   </t>
  </si>
  <si>
    <t>Salmonella enterica subsp. enterica serovar Typhimurium var. monophasic 4,2</t>
  </si>
  <si>
    <t>Salmonella enterica subsp. enterica serovar Typhimurium var. monophasic 4,1</t>
  </si>
  <si>
    <t>Salmonella enterica subsp. enterica serovar Typhimurium var. monophasic 4,0</t>
  </si>
  <si>
    <t>Salmonella enterica subsp. enterica serovar Typhimurium var. monophasic 4,3</t>
  </si>
  <si>
    <t>Salmonella enterica subsp. enterica serovar Typhimurium var. monophasic 4,4</t>
  </si>
  <si>
    <t>Salmonella enterica subsp. enterica serovar Typhimurium var. monophasic 4,5</t>
  </si>
  <si>
    <t>Salmonella enterica subsp. enterica serovar Typhimurium var. monophasic 4,6</t>
  </si>
  <si>
    <t>Salmonella enterica subsp. enterica serovar Typhimurium var. monophasic 4,7</t>
  </si>
  <si>
    <t>Salmonella enterica subsp. enterica serovar Typhimurium var. monophasic 4,8</t>
  </si>
  <si>
    <t>Salmonella enterica subsp. enterica serovar Typhimurium var. monophasic 4,9</t>
  </si>
  <si>
    <t>Salmonella enterica subsp. enterica serovar Typhimurium var. monophasic 4,10</t>
  </si>
  <si>
    <t>Salmonella enterica subsp. enterica serovar Typhimurium var. monophasic 4,11</t>
  </si>
  <si>
    <t>Salmonella enteritidis</t>
  </si>
  <si>
    <t>Salmonella enterica subsp. enterica serovar Gallinarum</t>
  </si>
  <si>
    <t xml:space="preserve">Salmonella enterica subsp. enterica serovar Goldcoast   </t>
  </si>
  <si>
    <t>Salmonella enterica subsp. enterica serovar Grampian</t>
  </si>
  <si>
    <t xml:space="preserve">Salmonella enterica subsp. enterica serovar Hartford   </t>
  </si>
  <si>
    <t>Salmonella enterica subsp. enterica serovar Hessarek</t>
  </si>
  <si>
    <t xml:space="preserve">Salmonella enterica subsp. enterica serovar Bredeney   </t>
  </si>
  <si>
    <t xml:space="preserve">Salmonella enterica subsp. enterica serovar Hvittingfoss   </t>
  </si>
  <si>
    <t>Removed because the study was of isolates from diseased animals and I am not sure how to change it fit with current prevalence methods.</t>
  </si>
  <si>
    <t>Salmonella enterica subsp. enterica serovar 13, 23; gt</t>
  </si>
  <si>
    <t xml:space="preserve">Salmonella enterica subsp. enterica serovar Abony   </t>
  </si>
  <si>
    <t xml:space="preserve">Salmonella enterica subsp. enterica serovar Java   </t>
  </si>
  <si>
    <t xml:space="preserve">Salmonella enterica subsp. enterica serovar Kentucky   </t>
  </si>
  <si>
    <t xml:space="preserve">Salmonella enterica subsp. enterica serovar Lille   </t>
  </si>
  <si>
    <t xml:space="preserve">Salmonella enterica subsp. enterica serovar London   </t>
  </si>
  <si>
    <t xml:space="preserve">Salmonella enterica subsp. enterica serovar Mbandaka   </t>
  </si>
  <si>
    <t xml:space="preserve">Salmonella enterica subsp. enterica serovar Meleagridis   </t>
  </si>
  <si>
    <t>Salmonella enterica subsp. enterica serovar Muenchen</t>
  </si>
  <si>
    <t xml:space="preserve">Salmonella enterica subsp. enterica serovar Muenster   </t>
  </si>
  <si>
    <t xml:space="preserve">Salmonella enterica subsp. enterica serovar Napoli   </t>
  </si>
  <si>
    <t>Salmonella enterica subsp. enterica serovar Newport</t>
  </si>
  <si>
    <t xml:space="preserve">Salmonella enterica subsp. enterica serovar Ohio   </t>
  </si>
  <si>
    <t xml:space="preserve">Salmonella enterica subsp. enterica serovar Oranienburg   </t>
  </si>
  <si>
    <t>Salmonella enterica subsp. enterica serovar Paratyphi A</t>
  </si>
  <si>
    <t>Salmonella enterica subsp. enterica serovar Paratyphi B</t>
  </si>
  <si>
    <t xml:space="preserve">Salmonella enterica subsp. enterica serovar Reading   </t>
  </si>
  <si>
    <t>Salmonella enterica subsp. enterica serovar Sandiego</t>
  </si>
  <si>
    <t>Salmonella enterica subsp. enterica serovar Saugas</t>
  </si>
  <si>
    <t xml:space="preserve">Salmonella enterica subsp. enterica serovar Schwarzengrund   </t>
  </si>
  <si>
    <t xml:space="preserve">Salmonella enterica subsp. enterica serovar Southampton   </t>
  </si>
  <si>
    <t xml:space="preserve">Salmonella enterica subsp. enterica serovar Takoradi   </t>
  </si>
  <si>
    <t xml:space="preserve">Salmonella enterica subsp. enterica serovar Tennessee   </t>
  </si>
  <si>
    <t>Salmonella enterica subsp. enterica serovar Thompson</t>
  </si>
  <si>
    <t xml:space="preserve">Salmonella enterica subsp. enterica serovar Typhimurium var. Copenhagen </t>
  </si>
  <si>
    <t>Salmonella enterica subsp. enterica serovar Typhimurium str. DT40</t>
  </si>
  <si>
    <t>Salmonella enterica subsp. enterica serovar Typhimurium str. DT41</t>
  </si>
  <si>
    <t>Salmonella enterica subsp. enterica serovar Typhimurium str. DT42</t>
  </si>
  <si>
    <t>Salmonella enterica subsp. enterica serovar Typhimurium str. DT43</t>
  </si>
  <si>
    <t>Salmonella enterica subsp. enterica serovar Typhimurium str. DT44</t>
  </si>
  <si>
    <t>Salmonella enterica subsp. enterica serovar Typhimurium str. DT45</t>
  </si>
  <si>
    <t>Salmonella enterica subsp. enterica serovar Typhimurium str. DT46</t>
  </si>
  <si>
    <t>Salmonella enterica subsp. enterica serovar Typhimurium str. DT47</t>
  </si>
  <si>
    <t>Salmonella enterica subsp. enterica serovar Typhimurium str. DT48</t>
  </si>
  <si>
    <t>Salmonella enterica subsp. enterica serovar Typhimurium str. DT49</t>
  </si>
  <si>
    <t>Salmonella enterica subsp. enterica serovar Typhimurium str. DT50</t>
  </si>
  <si>
    <t>Salmonella enterica subsp. enterica serovar Typhimurium str. DT51</t>
  </si>
  <si>
    <t>Salmonella enterica subsp. enterica serovar Typhimurium str. DT52</t>
  </si>
  <si>
    <t>Salmonella enterica subsp. enterica serovar Typhimurium str. DT53</t>
  </si>
  <si>
    <t xml:space="preserve">Salmonella enterica subsp. enterica serovar Veneziana   </t>
  </si>
  <si>
    <t xml:space="preserve">Salmonella enterica subsp. enterica serovar Virchow   </t>
  </si>
  <si>
    <t xml:space="preserve">Salmonella enterica subsp. enterica serovar Virginia   </t>
  </si>
  <si>
    <t xml:space="preserve">Salmonella enterica subsp. enterica serovar Worthington   </t>
  </si>
  <si>
    <t>Salmonella enterica subsp. enterica serovar zega</t>
  </si>
  <si>
    <t>Salmonella enterica (typhoid)</t>
  </si>
  <si>
    <t>Cryptosporidium (genotype)</t>
  </si>
  <si>
    <t>Campylobacter (virulence)</t>
  </si>
  <si>
    <t>Campylobacter (adhesin)</t>
  </si>
  <si>
    <t xml:space="preserve">Wieland et al. </t>
  </si>
  <si>
    <t>EPEC</t>
  </si>
  <si>
    <t>ExPEC</t>
  </si>
  <si>
    <t>Pathotype Bin 2</t>
  </si>
  <si>
    <t>EAEC</t>
  </si>
  <si>
    <t>STEC</t>
  </si>
  <si>
    <t>EHEC</t>
  </si>
  <si>
    <t>ETEC</t>
  </si>
  <si>
    <t>Antibiotic Resistant</t>
  </si>
  <si>
    <t>EIEC</t>
  </si>
  <si>
    <t>Salmonella Derby</t>
  </si>
  <si>
    <t>Murphy et al.</t>
  </si>
  <si>
    <t>Total</t>
  </si>
  <si>
    <t>Molecular</t>
  </si>
  <si>
    <t>Immunologic</t>
  </si>
  <si>
    <t>?Conventional</t>
  </si>
  <si>
    <t>? FDA methods Conventional or Molecular</t>
  </si>
  <si>
    <t>Acadian flycatcher</t>
  </si>
  <si>
    <t>Black vulture</t>
  </si>
  <si>
    <t>Bewick's wren</t>
  </si>
  <si>
    <t>Black headed gull</t>
  </si>
  <si>
    <t>Eurasian jay</t>
  </si>
  <si>
    <t>Eurasian scops owl</t>
  </si>
  <si>
    <t xml:space="preserve">Eurasian wigeon </t>
  </si>
  <si>
    <t>European honey buzzard</t>
  </si>
  <si>
    <t>Eastern wood pewee</t>
  </si>
  <si>
    <t>Common moorhen</t>
  </si>
  <si>
    <t>Sage thrasher</t>
  </si>
  <si>
    <t>Mourning warbler</t>
  </si>
  <si>
    <t>Mountain bluebird</t>
  </si>
  <si>
    <t>Mottled duck</t>
  </si>
  <si>
    <t xml:space="preserve">Red-billed gull </t>
  </si>
  <si>
    <t>Red-legged partridge</t>
  </si>
  <si>
    <t xml:space="preserve">Blue-winged teal </t>
  </si>
  <si>
    <t>Blue grosbeak</t>
  </si>
  <si>
    <t>Bonelli's eagle</t>
  </si>
  <si>
    <t>Brown long-eared bat</t>
  </si>
  <si>
    <t>Brown thrasher</t>
  </si>
  <si>
    <t>Bullock's oriole</t>
  </si>
  <si>
    <t>Cinnamon teal</t>
  </si>
  <si>
    <t>Gray long-eared bat</t>
  </si>
  <si>
    <t>Green monkey</t>
  </si>
  <si>
    <t>Grey-cheek thrush</t>
  </si>
  <si>
    <t>Lawrence's goldfinch</t>
  </si>
  <si>
    <t>Montagu's harrier</t>
  </si>
  <si>
    <t>Northern waterthrush</t>
  </si>
  <si>
    <t xml:space="preserve">Ord's kangaroo rat </t>
  </si>
  <si>
    <t>Nuttall's woodpecker</t>
  </si>
  <si>
    <t>Peregrine falcons</t>
  </si>
  <si>
    <t>Pisittacines</t>
  </si>
  <si>
    <t>Spotted sandpiper</t>
  </si>
  <si>
    <t>Townsend's warbler</t>
  </si>
  <si>
    <t>Wood pewee (genus)</t>
  </si>
  <si>
    <t>Wood thrush</t>
  </si>
  <si>
    <t>Salmonella enterica subsp. enterica serovar Anatum</t>
  </si>
  <si>
    <t>Salmonella enterica subsp. enterica serovar Montevideo</t>
  </si>
  <si>
    <t>Salmonella enterica subsp. enterica serovar Derby</t>
  </si>
  <si>
    <t xml:space="preserve">Salmonella enterica subsp. enterica serovar Typhimurium </t>
  </si>
  <si>
    <t>Salmonella enterica subsp. enterica serovar Agona</t>
  </si>
  <si>
    <t>Salmonella enterica subsp. enterica serovar Bovis-morbifican</t>
  </si>
  <si>
    <t>Salmonella enterica subsp. enterica serovar Braenderup</t>
  </si>
  <si>
    <t>Salmonella enterica subsp. enterica serovar Brandenburg</t>
  </si>
  <si>
    <t>Salmonella enterica subsp. enterica serovar Bredeney</t>
  </si>
  <si>
    <t>Salmonella enterica subsp. enterica serovar Give</t>
  </si>
  <si>
    <t>Salmonella enterica subsp. enterica serovar Haardt</t>
  </si>
  <si>
    <t>Salmonella enterica subsp. enterica serovar Hadar</t>
  </si>
  <si>
    <t>Salmonella enterica subsp. enterica serovar Heidelberg</t>
  </si>
  <si>
    <t>Salmonella enterica subsp. enterica serovar Indiana</t>
  </si>
  <si>
    <t>Salmonella enterica subsp. enterica serovar Infantis</t>
  </si>
  <si>
    <t>Salmonella enterica subsp. enterica serovar Kedougou</t>
  </si>
  <si>
    <t>Salmonella enterica subsp. enterica serovar Livingstone</t>
  </si>
  <si>
    <t>Salmonella enterica subsp. enterica serovar Panama</t>
  </si>
  <si>
    <t>Salmonella enterica subsp. enterica serovar Poona</t>
  </si>
  <si>
    <t>Salmonella enterica subsp. enterica serovar Saintpaul</t>
  </si>
  <si>
    <t>Salmonella enterica subsp. enterica serovar Senftenberg</t>
  </si>
  <si>
    <t>Salmonella enterica subsp. enterica serovar Stanley</t>
  </si>
  <si>
    <t>Salmonella enterica subsp. enterica serovar Taksony</t>
  </si>
  <si>
    <t xml:space="preserve">Salmonella enterica subsp. enterica serovar 4,12;d;-   </t>
  </si>
  <si>
    <t>Salmonella enterica subsp. enterica serovar 4,12;i</t>
  </si>
  <si>
    <t>Salmonella enterica subsp. enterica serovar 4,5,12;b;-</t>
  </si>
  <si>
    <t>Salmonella enterica subsp. enterica serovar Albany</t>
  </si>
  <si>
    <t>Salmonella enterica subsp. enterica serovar Altona</t>
  </si>
  <si>
    <t>Salmonella enterica subsp. enterica serovar Amager</t>
  </si>
  <si>
    <t>Salmonella enterica subsp. enterica serovar Bareilly</t>
  </si>
  <si>
    <t>Salmonella enterica subsp. enterica serovar Berta</t>
  </si>
  <si>
    <t>Salmonella enterica subsp. enterica serovar Blockley</t>
  </si>
  <si>
    <t>Salmonella enterica subsp. enterica serovar Cerro</t>
  </si>
  <si>
    <t>Salmonella enterica subsp. enterica serovar Chester</t>
  </si>
  <si>
    <t>Salmonella enterica subsp. enterica serovar Cubana</t>
  </si>
  <si>
    <t>Salmonella enterica subsp. enterica serovar Duisburg</t>
  </si>
  <si>
    <t>Salmonella enterica subsp. enterica serovar Enteritidis</t>
  </si>
  <si>
    <t>Salmonella enterica subsp. enterica serovar 42;I,v;1,5,7</t>
  </si>
  <si>
    <t>Salmonella enterica subsp. enterica serovar 6, 7; r</t>
  </si>
  <si>
    <t>Salmonella enterica subsp. enterica serovar 6,7,14;-;1,5</t>
  </si>
  <si>
    <t>Salmonella enterica subsp. enterica serovar 61;kz35</t>
  </si>
  <si>
    <t>Salmonella enterica subsp. enterica serovar III 17;g,z51</t>
  </si>
  <si>
    <t xml:space="preserve">Salmonella enterica subsp. enterica serovar O16;y;– NDa  </t>
  </si>
  <si>
    <t>Salmonella enterica subsp. enterica serovar Rough-O;k;1,5</t>
  </si>
  <si>
    <t xml:space="preserve">Salmonella enterica subsp. enterica serovar Rough-O;y;e,n,x </t>
  </si>
  <si>
    <t>Salmonella enterica subsp. enterica serovar Typhimurium var. 4, 12; i ; 1, 10</t>
  </si>
  <si>
    <t>Salmonella enterica subsp. enterica serovar Typhimurium var. 4, 12; i ; 1, 11</t>
  </si>
  <si>
    <t>Salmonella enterica subsp. enterica serovar Typhimurium var. 4, 12; i ; 1, 12</t>
  </si>
  <si>
    <t>Salmonella enterica subsp. enterica serovar Typhimurium var. 4, 12; i ; 1, 13</t>
  </si>
  <si>
    <t>Salmonella enterica subsp. enterica serovar Typhimurium var. 4, 12; i ; 1, 14</t>
  </si>
  <si>
    <t>Salmonella enterica subsp. enterica serovar Typhimurium var. 4, 12; i ; 1, 15</t>
  </si>
  <si>
    <t>Salmonella enterica subsp. enterica serovar Typhimurium var. 4, 12; i ; 1, 16</t>
  </si>
  <si>
    <t>Salmonella enterica subsp. enterica serovar Typhimurium var. 4, 12; i ; 1, 17</t>
  </si>
  <si>
    <t>Salmonella enterica subsp. enterica serovar Typhimurium var. 4, 12; i ; 1, 18</t>
  </si>
  <si>
    <t>Salmonella enterica subsp. enterica serovar Typhimurium var. 4, 12; i ; 1, 19</t>
  </si>
  <si>
    <t>Salmonella enterica subsp. enterica serovar Typhimurium var. 4, 12; i ; 1, 2</t>
  </si>
  <si>
    <t>Salmonella enterica subsp. enterica serovar Typhimurium var. 4, 12; i ; 1, 20</t>
  </si>
  <si>
    <t>Salmonella enterica subsp. enterica serovar Typhimurium var. 4, 12; i ; 1, 21</t>
  </si>
  <si>
    <t>Salmonella enterica subsp. enterica serovar Typhimurium var. 4, 12; i ; 1, 22</t>
  </si>
  <si>
    <t>Salmonella enterica subsp. enterica serovar Typhimurium var. 4, 12; i ; 1, 23</t>
  </si>
  <si>
    <t>Salmonella enterica subsp. enterica serovar Typhimurium var. 4, 12; i ; 1, 24</t>
  </si>
  <si>
    <t>Salmonella enterica subsp. enterica serovar Typhimurium var. 4, 12; i ; 1, 25</t>
  </si>
  <si>
    <t>Salmonella enterica subsp. enterica serovar Typhimurium var. 4, 12; i ; 1, 26</t>
  </si>
  <si>
    <t>Salmonella enterica subsp. enterica serovar Typhimurium var. 4, 12; i ; 1, 27</t>
  </si>
  <si>
    <t>Salmonella enterica subsp. enterica serovar Typhimurium var. 4, 12; i ; 1, 28</t>
  </si>
  <si>
    <t>Salmonella enterica subsp. enterica serovar Typhimurium var. 4, 12; i ; 1, 29</t>
  </si>
  <si>
    <t>Salmonella enterica subsp. enterica serovar Typhimurium var. 4, 12; i ; 1, 3</t>
  </si>
  <si>
    <t>Salmonella enterica subsp. enterica serovar Typhimurium var. 4, 12; i ; 1, 30</t>
  </si>
  <si>
    <t>Salmonella enterica subsp. enterica serovar Typhimurium var. 4, 12; i ; 1, 31</t>
  </si>
  <si>
    <t>Salmonella enterica subsp. enterica serovar Typhimurium var. 4, 12; i ; 1, 32</t>
  </si>
  <si>
    <t>Salmonella enterica subsp. enterica serovar Typhimurium var. 4, 12; i ; 1, 33</t>
  </si>
  <si>
    <t>Salmonella enterica subsp. enterica serovar Typhimurium var. 4, 12; i ; 1, 34</t>
  </si>
  <si>
    <t>Salmonella enterica subsp. enterica serovar Typhimurium var. 4, 12; i ; 1, 35</t>
  </si>
  <si>
    <t>Salmonella enterica subsp. enterica serovar Typhimurium var. 4, 12; i ; 1, 36</t>
  </si>
  <si>
    <t>Salmonella enterica subsp. enterica serovar Typhimurium var. 4, 12; i ; 1, 37</t>
  </si>
  <si>
    <t>Salmonella enterica subsp. enterica serovar Typhimurium var. 4, 12; i ; 1, 38</t>
  </si>
  <si>
    <t>Salmonella enterica subsp. enterica serovar Typhimurium var. 4, 12; i ; 1, 4</t>
  </si>
  <si>
    <t>Salmonella enterica subsp. enterica serovar Typhimurium var. 4, 12; i ; 1, 5</t>
  </si>
  <si>
    <t>Salmonella enterica subsp. enterica serovar Typhimurium var. 4, 12; i ; 1, 6</t>
  </si>
  <si>
    <t>Salmonella enterica subsp. enterica serovar Typhimurium var. 4, 12; i ; 1, 7</t>
  </si>
  <si>
    <t>Salmonella enterica subsp. enterica serovar Typhimurium var. 4, 12; i ; 1, 8</t>
  </si>
  <si>
    <t>Salmonella enterica subsp. enterica serovar Typhimurium var. 4, 12; i ; 1, 9</t>
  </si>
  <si>
    <t xml:space="preserve">Salmonella enterica subsp. enterica serovar Typhimurium var. monophasic 4,[5],12;i;-   </t>
  </si>
  <si>
    <t>Salmonella enterica subsp. houtenae  serovar 43;z4;z23;-</t>
  </si>
  <si>
    <t>Salmonella enterica subsp. houtenae  serovar Rough_O;z4, z23;-</t>
  </si>
  <si>
    <t>Isopod (order)</t>
  </si>
  <si>
    <t>Spider (order)</t>
  </si>
  <si>
    <t>Woodpecker</t>
  </si>
  <si>
    <t>Brewer's sparrow</t>
  </si>
  <si>
    <t>Brewer's blackbird</t>
  </si>
  <si>
    <t>Lincoln's sparrow</t>
  </si>
  <si>
    <t>Rough-winged swallow (genus)</t>
  </si>
  <si>
    <t>Clark's grebe</t>
  </si>
  <si>
    <t>Swainson's thrush</t>
  </si>
  <si>
    <t>Harris's sparrow</t>
  </si>
  <si>
    <t>Townsend's chipmunk</t>
  </si>
  <si>
    <t>Trowbridge's shrew</t>
  </si>
  <si>
    <t>Stable  fly</t>
  </si>
  <si>
    <t>Face fly</t>
  </si>
  <si>
    <t>Blow fly</t>
  </si>
  <si>
    <t>Franklin's gull</t>
  </si>
  <si>
    <t>Grand cayman iguana</t>
  </si>
  <si>
    <t xml:space="preserve">Horned lark </t>
  </si>
  <si>
    <t>Moth</t>
  </si>
  <si>
    <t>Northern grasshopper mouse</t>
  </si>
  <si>
    <t>Nathusius's pipistrelle</t>
  </si>
  <si>
    <t>Pied stilt</t>
  </si>
  <si>
    <t>Heermann's kangaroo rat</t>
  </si>
  <si>
    <t>Whistling swan</t>
  </si>
  <si>
    <t>Black-billed magpie</t>
  </si>
  <si>
    <t>Elegant tern</t>
  </si>
  <si>
    <t>Euransian bullfinch</t>
  </si>
  <si>
    <t xml:space="preserve">Heermann's gull </t>
  </si>
  <si>
    <t>New world primates (genus)</t>
  </si>
  <si>
    <t>Sacred ibis</t>
  </si>
  <si>
    <t>Slow worm</t>
  </si>
  <si>
    <t>Spotted crake</t>
  </si>
  <si>
    <t xml:space="preserve">Swainsons hawk </t>
  </si>
  <si>
    <t>Escherichia coli O86</t>
  </si>
  <si>
    <t>Brown pelican</t>
  </si>
  <si>
    <t>Townsend's vole</t>
  </si>
  <si>
    <t>Little stint</t>
  </si>
  <si>
    <t>Northern shovler</t>
  </si>
  <si>
    <t>Red crossbill</t>
  </si>
  <si>
    <t>Ruddy turnstone</t>
  </si>
  <si>
    <t>Solomon island skink</t>
  </si>
  <si>
    <t>Pathogen original</t>
  </si>
  <si>
    <t>MPN broth</t>
  </si>
  <si>
    <t>Broad-billed sandpiper</t>
  </si>
  <si>
    <t>Green basilisk</t>
  </si>
  <si>
    <t>Barred warbler</t>
  </si>
  <si>
    <t>Sanderling</t>
  </si>
  <si>
    <t>Pallas's leaf warbler</t>
  </si>
  <si>
    <t>Red-breasted flycatcher</t>
  </si>
  <si>
    <t>Dunlin</t>
  </si>
  <si>
    <t>Marginated tortoise</t>
  </si>
  <si>
    <t>Ball python</t>
  </si>
  <si>
    <t>Black python</t>
  </si>
  <si>
    <t>Stats Total</t>
  </si>
  <si>
    <t>Duplicates</t>
  </si>
  <si>
    <t>Non-CFU/g</t>
  </si>
  <si>
    <t>Stats</t>
  </si>
  <si>
    <t>Not sure where data is from</t>
  </si>
  <si>
    <t>Total of all the samples.</t>
  </si>
  <si>
    <t>Semiquantitative</t>
  </si>
  <si>
    <t>&lt;10E3</t>
  </si>
  <si>
    <t>gene copies/g feces</t>
  </si>
  <si>
    <t>Giardia lamblia</t>
  </si>
  <si>
    <t>Duck  (genus)</t>
  </si>
  <si>
    <t>Geometric mean</t>
  </si>
  <si>
    <t>Based on pathogen shed per day and total weight</t>
  </si>
  <si>
    <t>1E3 MPN</t>
  </si>
  <si>
    <t>ibis, heron, duck, coot, 4pelican, pidgeon, gull</t>
  </si>
  <si>
    <t>gene copies /g feces</t>
  </si>
  <si>
    <t>&lt;1000</t>
  </si>
  <si>
    <t>25 (composite 5samples per composite)</t>
  </si>
  <si>
    <t>&gt;260</t>
  </si>
  <si>
    <t>&gt;60</t>
  </si>
  <si>
    <t>&gt;70</t>
  </si>
  <si>
    <t xml:space="preserve">cells/g </t>
  </si>
  <si>
    <t>culture plate, confirm using DNA 16s rRNA sequencing, PCR (Exeter, Microaerophilic)</t>
  </si>
  <si>
    <t>confirm PCR DNA 16s rRNA sequencing, culture plate (blood anaerobic)</t>
  </si>
  <si>
    <t>confirm PCR (STI, STII, LT1, VT1, VT2, VT2c, CNF1, CNF2, eaeA, hlyA), DNA 16s rRNA sequencing, culture plate (blood, aerobic)</t>
  </si>
  <si>
    <t>Immunomagnetic separation with flow cytometery microscope count</t>
  </si>
  <si>
    <t>Enum Stats</t>
  </si>
  <si>
    <t>MDL/ALOD/LOD</t>
  </si>
  <si>
    <t>MDL units</t>
  </si>
  <si>
    <t>CFU/g wetweight</t>
  </si>
  <si>
    <t>Used Minimum sample size</t>
  </si>
  <si>
    <t>F specific coliphage</t>
  </si>
  <si>
    <t>Upper Range</t>
  </si>
  <si>
    <t>Number of samples in range</t>
  </si>
  <si>
    <t>lower Range</t>
  </si>
  <si>
    <t>Not enough information</t>
  </si>
  <si>
    <t>The lowest decimal place was assumed to be the MDL</t>
  </si>
  <si>
    <t>Assuming minimum and maximumu based on Table 3 based on feces type.</t>
  </si>
  <si>
    <t>EPA Method 1681</t>
  </si>
  <si>
    <t>&gt;1.1E10</t>
  </si>
  <si>
    <t>Log 10</t>
  </si>
  <si>
    <t>Distrubition</t>
  </si>
  <si>
    <t>Stat</t>
  </si>
  <si>
    <t>Fecal Coliform</t>
  </si>
  <si>
    <t>Normal distribution (mean, SD)</t>
  </si>
  <si>
    <t>Uniform (upper lower)</t>
  </si>
  <si>
    <t>stdev</t>
  </si>
  <si>
    <t>low</t>
  </si>
  <si>
    <t>high</t>
  </si>
  <si>
    <t>raw</t>
  </si>
  <si>
    <t>log</t>
  </si>
  <si>
    <t>log mean</t>
  </si>
  <si>
    <t>log SD</t>
  </si>
  <si>
    <t>API 20E</t>
  </si>
  <si>
    <t>culture, APHA Method, API 20E Test</t>
  </si>
  <si>
    <t>oocyst/g</t>
  </si>
  <si>
    <t>StatsTotal</t>
  </si>
  <si>
    <t>StatsnoND</t>
  </si>
  <si>
    <t>StatsIndiv</t>
  </si>
  <si>
    <t>Censored Data</t>
  </si>
  <si>
    <t>&gt;11000000000</t>
  </si>
  <si>
    <t>MDL assumed based on Levesque 1993</t>
  </si>
  <si>
    <t>MDL based on lowest recovery</t>
  </si>
  <si>
    <t>ml</t>
  </si>
  <si>
    <t>ul</t>
  </si>
  <si>
    <t>ul to ml</t>
  </si>
  <si>
    <t>gene copies/g</t>
  </si>
  <si>
    <t>Individual Sample</t>
  </si>
  <si>
    <t>min and max not use since these were for composite sampes and not individuals.</t>
  </si>
  <si>
    <t>MDL assumed to be 50 because 100ul of 5 ml sample was plated</t>
  </si>
  <si>
    <t>There is a StatsTotal so I am going to run with that one</t>
  </si>
  <si>
    <t>Removed because there was stats total data</t>
  </si>
  <si>
    <t>Pathogen1</t>
  </si>
  <si>
    <t>Mean</t>
  </si>
  <si>
    <t>gene copies/g feces 2gene copies/reaction</t>
  </si>
  <si>
    <t>gene copies/ml (3 replicates)</t>
  </si>
  <si>
    <t>MDL assumed based on mass of feces used and recovery</t>
  </si>
  <si>
    <t>CenMedianLow</t>
  </si>
  <si>
    <t>CenMedianHigh</t>
  </si>
  <si>
    <t>CenMinHigh</t>
  </si>
  <si>
    <t>CenMinLow</t>
  </si>
  <si>
    <t>For a`ll Samples</t>
  </si>
  <si>
    <t>CenMaxLow</t>
  </si>
  <si>
    <t>CenMaxHigh</t>
  </si>
  <si>
    <t>&lt;15</t>
  </si>
  <si>
    <t>cannot find original numbers.</t>
  </si>
  <si>
    <t>log10mean</t>
  </si>
  <si>
    <t>log10SD</t>
  </si>
  <si>
    <t xml:space="preserve">, and </t>
  </si>
  <si>
    <t>Ferguson et al.</t>
  </si>
  <si>
    <t>Oosterom</t>
  </si>
  <si>
    <t>class</t>
  </si>
  <si>
    <t>order</t>
  </si>
  <si>
    <t>family</t>
  </si>
  <si>
    <t>genius</t>
  </si>
  <si>
    <t>Dasyuridae</t>
  </si>
  <si>
    <t>Dasyuromorphia</t>
  </si>
  <si>
    <t>Bird</t>
  </si>
  <si>
    <t>Limosa</t>
  </si>
  <si>
    <t>Scolopacidae</t>
  </si>
  <si>
    <t xml:space="preserve">Sheathbill </t>
  </si>
  <si>
    <t xml:space="preserve">Shelduck </t>
  </si>
  <si>
    <t>Skua</t>
  </si>
  <si>
    <t>Wallaby</t>
  </si>
  <si>
    <t>kingdom</t>
  </si>
  <si>
    <t>Rodent</t>
  </si>
  <si>
    <t>Diprotodontia</t>
  </si>
  <si>
    <t>Primate</t>
  </si>
  <si>
    <t>Rodentia</t>
  </si>
  <si>
    <t>Cricetidae</t>
  </si>
  <si>
    <t>Muridae</t>
  </si>
  <si>
    <t>Mouse</t>
  </si>
  <si>
    <t>Heteromyidae</t>
  </si>
  <si>
    <t>Gastropod</t>
  </si>
  <si>
    <t>Frog</t>
  </si>
  <si>
    <t>Anseriformes</t>
  </si>
  <si>
    <t>Haemotopodidae</t>
  </si>
  <si>
    <t>Haematopus</t>
  </si>
  <si>
    <t>Anolisimyia</t>
  </si>
  <si>
    <t>Anthomyiidae</t>
  </si>
  <si>
    <t>Bercaea</t>
  </si>
  <si>
    <t>Bercaeopsis</t>
  </si>
  <si>
    <t>Botanophila</t>
  </si>
  <si>
    <t>Calliphora</t>
  </si>
  <si>
    <t>Camptops</t>
  </si>
  <si>
    <t>Chaetopsis</t>
  </si>
  <si>
    <t xml:space="preserve">Charadriiformes </t>
  </si>
  <si>
    <t>Corvus</t>
  </si>
  <si>
    <t>Drymeia</t>
  </si>
  <si>
    <t>Euxesta</t>
  </si>
  <si>
    <t>Fannia</t>
  </si>
  <si>
    <t>Felidae</t>
  </si>
  <si>
    <t>Helina</t>
  </si>
  <si>
    <t>Hydrotaea</t>
  </si>
  <si>
    <t>Icteridae</t>
  </si>
  <si>
    <t>Johnsonia</t>
  </si>
  <si>
    <t>Junco</t>
  </si>
  <si>
    <t>Jurinia</t>
  </si>
  <si>
    <t>Limnophora</t>
  </si>
  <si>
    <t>Liosarcophaga</t>
  </si>
  <si>
    <t>Mantidophaga</t>
  </si>
  <si>
    <t>Mecynocorpus</t>
  </si>
  <si>
    <t>Metoposarcophaga</t>
  </si>
  <si>
    <t>Microcerella</t>
  </si>
  <si>
    <t>Morellia</t>
  </si>
  <si>
    <t>Muscidae</t>
  </si>
  <si>
    <t>Muscina</t>
  </si>
  <si>
    <t>Neobellieria</t>
  </si>
  <si>
    <t>Oxysarcodexia</t>
  </si>
  <si>
    <t>Falco</t>
  </si>
  <si>
    <t>Passerellidae</t>
  </si>
  <si>
    <t>Pentacricia</t>
  </si>
  <si>
    <t>Phaenicia</t>
  </si>
  <si>
    <t>Polietes</t>
  </si>
  <si>
    <t>Potamia</t>
  </si>
  <si>
    <t>Primates</t>
  </si>
  <si>
    <t>Protocalliphora</t>
  </si>
  <si>
    <t>Ptilodexia</t>
  </si>
  <si>
    <t>Tachinidae</t>
  </si>
  <si>
    <t>Ravinia</t>
  </si>
  <si>
    <t>Sarcophagula</t>
  </si>
  <si>
    <t>Sarothromyia</t>
  </si>
  <si>
    <t>Seioptera</t>
  </si>
  <si>
    <t>Sthenopyga</t>
  </si>
  <si>
    <t>Syrphidae</t>
  </si>
  <si>
    <t>Thricops</t>
  </si>
  <si>
    <t>Microtus</t>
  </si>
  <si>
    <t>Peromyscus</t>
  </si>
  <si>
    <t>Soricidae</t>
  </si>
  <si>
    <t>Uromastyx</t>
  </si>
  <si>
    <t>Chroicocephalus</t>
  </si>
  <si>
    <t>Phalangeridae</t>
  </si>
  <si>
    <t>Trichosurus</t>
  </si>
  <si>
    <t>Branta</t>
  </si>
  <si>
    <t>Carnivora</t>
  </si>
  <si>
    <t>Felis</t>
  </si>
  <si>
    <t>Larus</t>
  </si>
  <si>
    <t>Vanellus</t>
  </si>
  <si>
    <t>Anas</t>
  </si>
  <si>
    <t>Columba</t>
  </si>
  <si>
    <t>Macronectes giganteus</t>
  </si>
  <si>
    <t>Procellariiformes</t>
  </si>
  <si>
    <t>Procellariidae</t>
  </si>
  <si>
    <t>Macronectes</t>
  </si>
  <si>
    <t>Rattus</t>
  </si>
  <si>
    <t>Calidris</t>
  </si>
  <si>
    <t>Charadriidae</t>
  </si>
  <si>
    <t>Haematopodidae</t>
  </si>
  <si>
    <t>Columbinae</t>
  </si>
  <si>
    <t>Columbiformes</t>
  </si>
  <si>
    <t xml:space="preserve">Oystercatchers, </t>
  </si>
  <si>
    <t>Animal name extra</t>
  </si>
  <si>
    <t>Chenonetta</t>
  </si>
  <si>
    <t>Chionidae</t>
  </si>
  <si>
    <t>Tadorna</t>
  </si>
  <si>
    <t>Stercorariidae</t>
  </si>
  <si>
    <t>Stercorarius</t>
  </si>
  <si>
    <t>Macropodidae</t>
  </si>
  <si>
    <t>Tundra Swan</t>
  </si>
  <si>
    <t>Cygnus columbianus</t>
  </si>
  <si>
    <t>Cygnus</t>
  </si>
  <si>
    <t>Fulica</t>
  </si>
  <si>
    <t>Rallidae</t>
  </si>
  <si>
    <t>Gruiformes</t>
  </si>
  <si>
    <t>Corvidae</t>
  </si>
  <si>
    <t>Passeriformes</t>
  </si>
  <si>
    <t>Spinus</t>
  </si>
  <si>
    <t>Fringillidae</t>
  </si>
  <si>
    <t>Falconidae</t>
  </si>
  <si>
    <t>Falconiformes</t>
  </si>
  <si>
    <t>Anthus</t>
  </si>
  <si>
    <t>Motacillidae</t>
  </si>
  <si>
    <t>Turdus</t>
  </si>
  <si>
    <t>Turdidae</t>
  </si>
  <si>
    <t>Spizelloides</t>
  </si>
  <si>
    <t>Myiarchus</t>
  </si>
  <si>
    <t>Tyrannidae</t>
  </si>
  <si>
    <t>Columba fasciata</t>
  </si>
  <si>
    <t>Patagioenas</t>
  </si>
  <si>
    <t>Columbidae</t>
  </si>
  <si>
    <t>Myodes</t>
  </si>
  <si>
    <t>Tytonidae</t>
  </si>
  <si>
    <t>Strigiformes</t>
  </si>
  <si>
    <t>Hirundo</t>
  </si>
  <si>
    <t>Hirundinidae</t>
  </si>
  <si>
    <t>Megaceryle</t>
  </si>
  <si>
    <t>Alcedinidae</t>
  </si>
  <si>
    <t>Coraciiformes</t>
  </si>
  <si>
    <t>Thryomanes</t>
  </si>
  <si>
    <t>Troglodytidae</t>
  </si>
  <si>
    <t>Sayornis</t>
  </si>
  <si>
    <t>Cygnus atratus</t>
  </si>
  <si>
    <t>Pica</t>
  </si>
  <si>
    <t>Poecile</t>
  </si>
  <si>
    <t>Paridae</t>
  </si>
  <si>
    <t>Pheucticus</t>
  </si>
  <si>
    <t>Cardinalidae</t>
  </si>
  <si>
    <t>Pelecaniformes</t>
  </si>
  <si>
    <t>Ardeida</t>
  </si>
  <si>
    <t>Nycticorax</t>
  </si>
  <si>
    <t>Diptera</t>
  </si>
  <si>
    <t>Euphagus</t>
  </si>
  <si>
    <t>Spizella</t>
  </si>
  <si>
    <t>Pelecanus</t>
  </si>
  <si>
    <t>Pelecanidae</t>
  </si>
  <si>
    <t>Molothrus</t>
  </si>
  <si>
    <t>Icterus</t>
  </si>
  <si>
    <t>Athene</t>
  </si>
  <si>
    <t>Strigidae</t>
  </si>
  <si>
    <t>Psaltriparus</t>
  </si>
  <si>
    <t>Aegithalidae</t>
  </si>
  <si>
    <t>Otospermophilus</t>
  </si>
  <si>
    <t>Sciuridae</t>
  </si>
  <si>
    <t>Callipepla</t>
  </si>
  <si>
    <t>Odontophoridae</t>
  </si>
  <si>
    <t>Galliformes</t>
  </si>
  <si>
    <t>Western scrub-jay</t>
  </si>
  <si>
    <t>Aphelocoma</t>
  </si>
  <si>
    <t>Toxostoma</t>
  </si>
  <si>
    <t>Mimidae</t>
  </si>
  <si>
    <t>Melozone</t>
  </si>
  <si>
    <t>Bubulcus</t>
  </si>
  <si>
    <t>Ardeidae</t>
  </si>
  <si>
    <t>Spizella passerina</t>
  </si>
  <si>
    <t>Aechmophorus clarkii</t>
  </si>
  <si>
    <t>Aechmophorus</t>
  </si>
  <si>
    <t>Podicipedidae</t>
  </si>
  <si>
    <t>Podicipediformes</t>
  </si>
  <si>
    <t>Fringilla</t>
  </si>
  <si>
    <t>Quiscalus</t>
  </si>
  <si>
    <t>Columbina</t>
  </si>
  <si>
    <t>Uria</t>
  </si>
  <si>
    <t>Geothlypis</t>
  </si>
  <si>
    <t>Parulidae</t>
  </si>
  <si>
    <t>Phalacrocorax</t>
  </si>
  <si>
    <t>Phalacrocoracidae</t>
  </si>
  <si>
    <t>Suliformes</t>
  </si>
  <si>
    <t>Dryobates</t>
  </si>
  <si>
    <t>Picidae</t>
  </si>
  <si>
    <t>Piciformes</t>
  </si>
  <si>
    <t>Tamias</t>
  </si>
  <si>
    <t>Thalasseus</t>
  </si>
  <si>
    <t>Pyrrhula</t>
  </si>
  <si>
    <t>Streptopelia decaocto</t>
  </si>
  <si>
    <t>Streptopelia</t>
  </si>
  <si>
    <t>Acrocephalus</t>
  </si>
  <si>
    <t>Acrocephalidae</t>
  </si>
  <si>
    <t>Vipera</t>
  </si>
  <si>
    <t>Viperidae</t>
  </si>
  <si>
    <t>Squamata</t>
  </si>
  <si>
    <t>Carduelis</t>
  </si>
  <si>
    <t>Chloris</t>
  </si>
  <si>
    <t>Sturnus</t>
  </si>
  <si>
    <t>Sturnidae</t>
  </si>
  <si>
    <t>Musca</t>
  </si>
  <si>
    <t>Pteropus</t>
  </si>
  <si>
    <t>Pteropodidae</t>
  </si>
  <si>
    <t>Chiroptera</t>
  </si>
  <si>
    <t>Passerella</t>
  </si>
  <si>
    <t>Anura</t>
  </si>
  <si>
    <t>Callipepla gambelii</t>
  </si>
  <si>
    <t>Zonotrichia</t>
  </si>
  <si>
    <t>Natrix</t>
  </si>
  <si>
    <t>Colubridae</t>
  </si>
  <si>
    <t>Bubo</t>
  </si>
  <si>
    <t>Anser albifrons</t>
  </si>
  <si>
    <t>Anser</t>
  </si>
  <si>
    <t>Butorides</t>
  </si>
  <si>
    <t>Dipodomys</t>
  </si>
  <si>
    <t>Catharus</t>
  </si>
  <si>
    <t xml:space="preserve">Heteromyidae </t>
  </si>
  <si>
    <t>Eremophila</t>
  </si>
  <si>
    <t>Alaudidae</t>
  </si>
  <si>
    <t>Haemorhous</t>
  </si>
  <si>
    <t>Mus</t>
  </si>
  <si>
    <t>Passer</t>
  </si>
  <si>
    <t>Passeridae</t>
  </si>
  <si>
    <t>Troglodytes</t>
  </si>
  <si>
    <t>Phascolarctos</t>
  </si>
  <si>
    <t>Phascolarctidae</t>
  </si>
  <si>
    <t>Chondestes</t>
  </si>
  <si>
    <t>Passerina</t>
  </si>
  <si>
    <t>Tringa</t>
  </si>
  <si>
    <t>Melospiza</t>
  </si>
  <si>
    <t>Lanius ludovicianus</t>
  </si>
  <si>
    <t>Lanius</t>
  </si>
  <si>
    <t>Laniidae</t>
  </si>
  <si>
    <t>Gavia</t>
  </si>
  <si>
    <t>Gaviidae</t>
  </si>
  <si>
    <t>Gaviiformes</t>
  </si>
  <si>
    <t>Colobus</t>
  </si>
  <si>
    <t>Cercopithecidae</t>
  </si>
  <si>
    <t>Sialia</t>
  </si>
  <si>
    <t>Zenaida</t>
  </si>
  <si>
    <t xml:space="preserve">Muridae </t>
  </si>
  <si>
    <t>Chlorocebus</t>
  </si>
  <si>
    <t>Cardinalis</t>
  </si>
  <si>
    <t>Colaptes</t>
  </si>
  <si>
    <t>Onychomys</t>
  </si>
  <si>
    <t>Mimus</t>
  </si>
  <si>
    <t>Stelgidopteryx</t>
  </si>
  <si>
    <t>Baeolophus</t>
  </si>
  <si>
    <t>Leiothlypis</t>
  </si>
  <si>
    <t>Seiurus</t>
  </si>
  <si>
    <t>Psittaciformes</t>
  </si>
  <si>
    <t>Procyon</t>
  </si>
  <si>
    <t>Procyonidae</t>
  </si>
  <si>
    <t>Piliocolobus</t>
  </si>
  <si>
    <t>Agelaius</t>
  </si>
  <si>
    <t>Melanerpes</t>
  </si>
  <si>
    <t>Red-tailed guenon</t>
  </si>
  <si>
    <t>Cercopithecus</t>
  </si>
  <si>
    <t>Buteo jamaicensis</t>
  </si>
  <si>
    <t>Buteo</t>
  </si>
  <si>
    <t>Accipitridae</t>
  </si>
  <si>
    <t>Accipitriformes</t>
  </si>
  <si>
    <t>Regulus</t>
  </si>
  <si>
    <t>Regulidae</t>
  </si>
  <si>
    <t>Archilochus</t>
  </si>
  <si>
    <t>Trochilidae</t>
  </si>
  <si>
    <t>Apodiformes</t>
  </si>
  <si>
    <t>Oxyura</t>
  </si>
  <si>
    <t>Bonasa</t>
  </si>
  <si>
    <t>Phasianidae</t>
  </si>
  <si>
    <t>Threskiornis aethiopicus</t>
  </si>
  <si>
    <t>Threskiornis</t>
  </si>
  <si>
    <t>Threskiornithidae</t>
  </si>
  <si>
    <t>Oreoscoptes</t>
  </si>
  <si>
    <t>Passerculus</t>
  </si>
  <si>
    <t>Accipiter</t>
  </si>
  <si>
    <t>Blarina</t>
  </si>
  <si>
    <t>Soricomorpha</t>
  </si>
  <si>
    <t>Anguis</t>
  </si>
  <si>
    <t>Anguidae</t>
  </si>
  <si>
    <t>slugs</t>
  </si>
  <si>
    <t>Egretta</t>
  </si>
  <si>
    <t>Puffinus griseus</t>
  </si>
  <si>
    <t>Puffinus</t>
  </si>
  <si>
    <t>Porzana</t>
  </si>
  <si>
    <t>Pipilo</t>
  </si>
  <si>
    <t>Stomoxys</t>
  </si>
  <si>
    <t>Melanitta</t>
  </si>
  <si>
    <t>Setophaga</t>
  </si>
  <si>
    <t>Tachycineta</t>
  </si>
  <si>
    <t>Cathartes</t>
  </si>
  <si>
    <t>Cathartidae</t>
  </si>
  <si>
    <t>Pooecetes</t>
  </si>
  <si>
    <t>Didelphis</t>
  </si>
  <si>
    <t>Didelphidae</t>
  </si>
  <si>
    <t>Didelphimorphia</t>
  </si>
  <si>
    <t>Rallus limicola</t>
  </si>
  <si>
    <t>Rallus</t>
  </si>
  <si>
    <t>Vireo</t>
  </si>
  <si>
    <t>Vireonidae</t>
  </si>
  <si>
    <t>Didelphis virginiana</t>
  </si>
  <si>
    <t>Melanitta perspicillata</t>
  </si>
  <si>
    <t>Aechmophoru</t>
  </si>
  <si>
    <t>Larus occidentalis</t>
  </si>
  <si>
    <t>Tyrannus</t>
  </si>
  <si>
    <t>Megascops</t>
  </si>
  <si>
    <t>Striginae</t>
  </si>
  <si>
    <t>Sitta</t>
  </si>
  <si>
    <t>Sittidae</t>
  </si>
  <si>
    <t>Zenaida asiatica</t>
  </si>
  <si>
    <t>Cardellina</t>
  </si>
  <si>
    <t>Apodemus</t>
  </si>
  <si>
    <t>Chamaea</t>
  </si>
  <si>
    <t>Sylviidae</t>
  </si>
  <si>
    <t>Xanthocephalus</t>
  </si>
  <si>
    <t>Meleagris</t>
  </si>
  <si>
    <t>Paraphryssopoda</t>
  </si>
  <si>
    <t>Tyrannida</t>
  </si>
  <si>
    <t xml:space="preserve">Empidonax virescens </t>
  </si>
  <si>
    <t>Cricetomys</t>
  </si>
  <si>
    <t>Nesomyidae</t>
  </si>
  <si>
    <t>American coot</t>
  </si>
  <si>
    <t>Setophaga ruticilla</t>
  </si>
  <si>
    <t>Eudocimus</t>
  </si>
  <si>
    <t>Mareca</t>
  </si>
  <si>
    <t>Formicidae</t>
  </si>
  <si>
    <t>Hymenoptera</t>
  </si>
  <si>
    <t>Macaca</t>
  </si>
  <si>
    <t>Tyto</t>
  </si>
  <si>
    <t>Coleoptera</t>
  </si>
  <si>
    <t>Myotis</t>
  </si>
  <si>
    <t>Vespertilionidae</t>
  </si>
  <si>
    <t>Black- bellied whistling duck</t>
  </si>
  <si>
    <t>Dendrocygna</t>
  </si>
  <si>
    <t>Phormia </t>
  </si>
  <si>
    <t>Lyrurus</t>
  </si>
  <si>
    <t>Milvus</t>
  </si>
  <si>
    <t>Phoenicurus</t>
  </si>
  <si>
    <t>Muscicapidae</t>
  </si>
  <si>
    <t>Egernia</t>
  </si>
  <si>
    <t>Scincidae</t>
  </si>
  <si>
    <t>Coragyps</t>
  </si>
  <si>
    <t>Hemiaspis</t>
  </si>
  <si>
    <t>Elapidae</t>
  </si>
  <si>
    <t>Thalassarche</t>
  </si>
  <si>
    <t>Diomedeidae</t>
  </si>
  <si>
    <t>Elanus</t>
  </si>
  <si>
    <t>Ramphotyphlops</t>
  </si>
  <si>
    <t>Typhlopidae</t>
  </si>
  <si>
    <t>Tiliqua</t>
  </si>
  <si>
    <t xml:space="preserve">Passerina caerulea </t>
  </si>
  <si>
    <t>Cyanistes</t>
  </si>
  <si>
    <t>Spatula</t>
  </si>
  <si>
    <t>Boettcheria</t>
  </si>
  <si>
    <t>Bombycilla</t>
  </si>
  <si>
    <t>Bombycillidae</t>
  </si>
  <si>
    <t>Aquila</t>
  </si>
  <si>
    <t>Hieraaetus</t>
  </si>
  <si>
    <t>Aegolius</t>
  </si>
  <si>
    <t>Plecotus</t>
  </si>
  <si>
    <t>Toxostoma rufum</t>
  </si>
  <si>
    <t>Campylocheta</t>
  </si>
  <si>
    <t>Zygodontomys</t>
  </si>
  <si>
    <t>Papio</t>
  </si>
  <si>
    <t>Otitidae</t>
  </si>
  <si>
    <t>Crioceris</t>
  </si>
  <si>
    <t>Chrysomelidae</t>
  </si>
  <si>
    <t>Cinereous vulture</t>
  </si>
  <si>
    <t>Aegypius</t>
  </si>
  <si>
    <t>Pollenia</t>
  </si>
  <si>
    <t>Periparus</t>
  </si>
  <si>
    <t>Eastern bearded dragon</t>
  </si>
  <si>
    <t>Pogona</t>
  </si>
  <si>
    <t>Agamidae</t>
  </si>
  <si>
    <t>Morelia</t>
  </si>
  <si>
    <t>Pythonidae</t>
  </si>
  <si>
    <t>Blattodea</t>
  </si>
  <si>
    <t>Cockroache (order)</t>
  </si>
  <si>
    <t>Ardea</t>
  </si>
  <si>
    <t>Ficedula</t>
  </si>
  <si>
    <t>Alouatta</t>
  </si>
  <si>
    <t>Atelidae</t>
  </si>
  <si>
    <t>Common barn-owl</t>
  </si>
  <si>
    <t>Phylloscopus</t>
  </si>
  <si>
    <t>Phylloscopidae</t>
  </si>
  <si>
    <t>Loxia</t>
  </si>
  <si>
    <t>Locustella</t>
  </si>
  <si>
    <t>Locustellidae</t>
  </si>
  <si>
    <t>Delichon</t>
  </si>
  <si>
    <t>Alcedo</t>
  </si>
  <si>
    <t>Linaria</t>
  </si>
  <si>
    <t>Gallinula</t>
  </si>
  <si>
    <t>Nyctalus</t>
  </si>
  <si>
    <t>Phasianus</t>
  </si>
  <si>
    <t>Pipistrellus</t>
  </si>
  <si>
    <t>Acanthis</t>
  </si>
  <si>
    <t>Emberiza</t>
  </si>
  <si>
    <t>Emberizidae</t>
  </si>
  <si>
    <t>Carpodacus</t>
  </si>
  <si>
    <t>Sterna</t>
  </si>
  <si>
    <t>Sylvia</t>
  </si>
  <si>
    <t>Grus</t>
  </si>
  <si>
    <t>Gruidae</t>
  </si>
  <si>
    <t>Prunella</t>
  </si>
  <si>
    <t>Prunellidae</t>
  </si>
  <si>
    <t>Egle </t>
  </si>
  <si>
    <t>Eastern bluetongue</t>
  </si>
  <si>
    <t>Eastern screech-owl</t>
  </si>
  <si>
    <t>Notechis</t>
  </si>
  <si>
    <t>Intellagama</t>
  </si>
  <si>
    <t>Contopus</t>
  </si>
  <si>
    <t>Contopus virens</t>
  </si>
  <si>
    <t>Coloeus</t>
  </si>
  <si>
    <t>Garrulus</t>
  </si>
  <si>
    <t>Otus</t>
  </si>
  <si>
    <t>Jynx</t>
  </si>
  <si>
    <t>Meles</t>
  </si>
  <si>
    <t>Mustelidae</t>
  </si>
  <si>
    <t xml:space="preserve">European goldfinch </t>
  </si>
  <si>
    <t>Picus</t>
  </si>
  <si>
    <t>Pernis</t>
  </si>
  <si>
    <t>Erithacus</t>
  </si>
  <si>
    <t>European turtle dove</t>
  </si>
  <si>
    <t>Fanniidae</t>
  </si>
  <si>
    <t>Brachycera</t>
  </si>
  <si>
    <t>Leucophaeus</t>
  </si>
  <si>
    <t>Garden warbler</t>
  </si>
  <si>
    <t>Common goldeneye </t>
  </si>
  <si>
    <t>Bucephala</t>
  </si>
  <si>
    <t>Cyclura</t>
  </si>
  <si>
    <t>Iguanidae</t>
  </si>
  <si>
    <t>Dendrocopos</t>
  </si>
  <si>
    <t>Parus</t>
  </si>
  <si>
    <t>Lucilia</t>
  </si>
  <si>
    <t>Dumetella</t>
  </si>
  <si>
    <t>Perdix</t>
  </si>
  <si>
    <t>Motacilla</t>
  </si>
  <si>
    <t>Catharus minimus</t>
  </si>
  <si>
    <t>Griffon vulture</t>
  </si>
  <si>
    <t>Gyps</t>
  </si>
  <si>
    <t>Coccothraustes</t>
  </si>
  <si>
    <t>Austrelaps</t>
  </si>
  <si>
    <t>Hippolais</t>
  </si>
  <si>
    <t>Isopoda</t>
  </si>
  <si>
    <t>Common keelback</t>
  </si>
  <si>
    <t>Tropidonophis</t>
  </si>
  <si>
    <t>Varanus</t>
  </si>
  <si>
    <t>Varanidae</t>
  </si>
  <si>
    <t>Liopygia</t>
  </si>
  <si>
    <t>Lispoides</t>
  </si>
  <si>
    <t>Asio</t>
  </si>
  <si>
    <t>Aegithalos</t>
  </si>
  <si>
    <t>Cuniculus</t>
  </si>
  <si>
    <t>Cuniculidae</t>
  </si>
  <si>
    <t>Circus</t>
  </si>
  <si>
    <t>Lepidoptera</t>
  </si>
  <si>
    <t>Geothlypis philadelphia</t>
  </si>
  <si>
    <t>Neomyia</t>
  </si>
  <si>
    <t>Surnia</t>
  </si>
  <si>
    <t>Parkesia</t>
  </si>
  <si>
    <t>Oenanthe</t>
  </si>
  <si>
    <t>Virginia Opossum</t>
  </si>
  <si>
    <t>Pandion</t>
  </si>
  <si>
    <t>Pandionidae</t>
  </si>
  <si>
    <t>Pacific-slope flycatcher</t>
  </si>
  <si>
    <t>Paraphrissopoda</t>
  </si>
  <si>
    <t>Amazona</t>
  </si>
  <si>
    <t>Psittacidae</t>
  </si>
  <si>
    <t>Himantopus</t>
  </si>
  <si>
    <t>Recurvirostridae</t>
  </si>
  <si>
    <t>Pink-tongued lizard</t>
  </si>
  <si>
    <t>Cyclodomorphus</t>
  </si>
  <si>
    <t>Lagopus</t>
  </si>
  <si>
    <t>Fratercula</t>
  </si>
  <si>
    <t>Porphyrio</t>
  </si>
  <si>
    <t>Amphisbaena</t>
  </si>
  <si>
    <t>Amphisbaenidae</t>
  </si>
  <si>
    <t>Pseudechis</t>
  </si>
  <si>
    <t>Pseudechis porphyriacus</t>
  </si>
  <si>
    <t>Aythya</t>
  </si>
  <si>
    <t>Alectoris</t>
  </si>
  <si>
    <t>Red-rumped agouti</t>
  </si>
  <si>
    <t>Dasyprocta</t>
  </si>
  <si>
    <t>Dasyproctidae</t>
  </si>
  <si>
    <t>Robineauella</t>
  </si>
  <si>
    <t>Sarcophaginae</t>
  </si>
  <si>
    <t>Riparia</t>
  </si>
  <si>
    <t>Ara</t>
  </si>
  <si>
    <t>Psittacinae</t>
  </si>
  <si>
    <t>Otitinae</t>
  </si>
  <si>
    <t>Serinus</t>
  </si>
  <si>
    <t>Eptesicus</t>
  </si>
  <si>
    <t>Cynomya</t>
  </si>
  <si>
    <t>Circaetus</t>
  </si>
  <si>
    <t>Araneae</t>
  </si>
  <si>
    <t>Euchelicerata</t>
  </si>
  <si>
    <t>Muscicapa</t>
  </si>
  <si>
    <t>Actitis</t>
  </si>
  <si>
    <t>Catharus ustulatus</t>
  </si>
  <si>
    <t>Lissolepis</t>
  </si>
  <si>
    <t>Synthesiomyia</t>
  </si>
  <si>
    <t>Strix</t>
  </si>
  <si>
    <t>Gekko</t>
  </si>
  <si>
    <t>Gekkonidae</t>
  </si>
  <si>
    <t>Warm-termperature water skink</t>
  </si>
  <si>
    <t>Eulamprus</t>
  </si>
  <si>
    <t>Pan</t>
  </si>
  <si>
    <t>Hominidae</t>
  </si>
  <si>
    <t>Saxicola</t>
  </si>
  <si>
    <t>Cacophis</t>
  </si>
  <si>
    <t>Drysdalia</t>
  </si>
  <si>
    <t>Ramphastos</t>
  </si>
  <si>
    <t>Ramphastidae</t>
  </si>
  <si>
    <t>Hylocichla mustelina</t>
  </si>
  <si>
    <t>Hylocichla</t>
  </si>
  <si>
    <t>American kestrel</t>
  </si>
  <si>
    <t>Black-crowned night heron</t>
  </si>
  <si>
    <t>Little owl</t>
  </si>
  <si>
    <t>Ruddy duck</t>
  </si>
  <si>
    <t>Sooty shearwater</t>
  </si>
  <si>
    <t>American widgeon</t>
  </si>
  <si>
    <t>Common tern</t>
  </si>
  <si>
    <t>Green sandpiper</t>
  </si>
  <si>
    <t>Grey plover</t>
  </si>
  <si>
    <t>Hairy woodpecker</t>
  </si>
  <si>
    <t>Nashville warbler</t>
  </si>
  <si>
    <t>Red-backed shrike</t>
  </si>
  <si>
    <t>Red-eared slider</t>
  </si>
  <si>
    <t>Swan</t>
  </si>
  <si>
    <t>Ural owl</t>
  </si>
  <si>
    <t>White wagtail</t>
  </si>
  <si>
    <t>Ursida</t>
  </si>
  <si>
    <t>Ursus</t>
  </si>
  <si>
    <t>Mustela</t>
  </si>
  <si>
    <t>Anaxyrus</t>
  </si>
  <si>
    <t>Bufonidae</t>
  </si>
  <si>
    <t>Lynx</t>
  </si>
  <si>
    <t>Neotoma</t>
  </si>
  <si>
    <t>Petrochelidon</t>
  </si>
  <si>
    <t>From Ferguson et al. 2010</t>
  </si>
  <si>
    <t>From Ferguson et al. 2011</t>
  </si>
  <si>
    <t>From Ferguson et al. 2012</t>
  </si>
  <si>
    <t>Salmonella+X935</t>
  </si>
  <si>
    <t>Sorex</t>
  </si>
  <si>
    <t>Puma</t>
  </si>
  <si>
    <t>Tamiasciurus</t>
  </si>
  <si>
    <t>Sciurus</t>
  </si>
  <si>
    <t>Pekania pennanti</t>
  </si>
  <si>
    <t>Pekania</t>
  </si>
  <si>
    <t>Marmota</t>
  </si>
  <si>
    <t>Cricetida</t>
  </si>
  <si>
    <t>Aplodontia</t>
  </si>
  <si>
    <t>Aplodontiidae</t>
  </si>
  <si>
    <t>Ondatra</t>
  </si>
  <si>
    <t>Castor</t>
  </si>
  <si>
    <t>Castoridae</t>
  </si>
  <si>
    <t>Callosciurus</t>
  </si>
  <si>
    <t>Erethizon</t>
  </si>
  <si>
    <t>Erethizontidae</t>
  </si>
  <si>
    <t>Arborimus</t>
  </si>
  <si>
    <t>North american river otter</t>
  </si>
  <si>
    <t>Lontra</t>
  </si>
  <si>
    <t>Anser caerulescens</t>
  </si>
  <si>
    <t>Glaucomys</t>
  </si>
  <si>
    <t>Mephitis</t>
  </si>
  <si>
    <t>Mephitidae</t>
  </si>
  <si>
    <t>Wallabia</t>
  </si>
  <si>
    <t>Spilogale</t>
  </si>
  <si>
    <t>Napaeozapus</t>
  </si>
  <si>
    <t>Dipodidae</t>
  </si>
  <si>
    <t>Martes</t>
  </si>
  <si>
    <t>Teiidae</t>
  </si>
  <si>
    <t>Hemitheconyx</t>
  </si>
  <si>
    <t>Eublepharidae</t>
  </si>
  <si>
    <t>Simalia</t>
  </si>
  <si>
    <t xml:space="preserve">	Squamata</t>
  </si>
  <si>
    <t>Python</t>
  </si>
  <si>
    <t>Mungos</t>
  </si>
  <si>
    <t>Herpestidae</t>
  </si>
  <si>
    <t>Cyanocitta</t>
  </si>
  <si>
    <t>Luscinia</t>
  </si>
  <si>
    <t>Certhia</t>
  </si>
  <si>
    <t>Certhiidae</t>
  </si>
  <si>
    <t>Mauremys</t>
  </si>
  <si>
    <t>Geoemydidae</t>
  </si>
  <si>
    <t>Testudines</t>
  </si>
  <si>
    <t>Cuculus</t>
  </si>
  <si>
    <t>Cuculida</t>
  </si>
  <si>
    <t>Cuculiformes</t>
  </si>
  <si>
    <t>Somateria</t>
  </si>
  <si>
    <t>Lampropeltis</t>
  </si>
  <si>
    <t>Charadrius</t>
  </si>
  <si>
    <t>Gallinago</t>
  </si>
  <si>
    <t>Rhacodactylus</t>
  </si>
  <si>
    <t>Diplodactylidae</t>
  </si>
  <si>
    <t>Scalopus</t>
  </si>
  <si>
    <t>Talpidae</t>
  </si>
  <si>
    <t>Alauda</t>
  </si>
  <si>
    <t>Scolopax</t>
  </si>
  <si>
    <t>Caprimulgus</t>
  </si>
  <si>
    <t>Caprimulgidae</t>
  </si>
  <si>
    <t>Caprimulgiformes</t>
  </si>
  <si>
    <t>Natator</t>
  </si>
  <si>
    <t>Cheloniidae</t>
  </si>
  <si>
    <t>Heloderma</t>
  </si>
  <si>
    <t>Helodermatidae</t>
  </si>
  <si>
    <t>Basiliscus</t>
  </si>
  <si>
    <t>Corytophanidae</t>
  </si>
  <si>
    <t>Iguana</t>
  </si>
  <si>
    <t>Grey long-eared bat</t>
  </si>
  <si>
    <t>Pluvialis</t>
  </si>
  <si>
    <t>Leuconotopicus</t>
  </si>
  <si>
    <t>Zonotrichia querula</t>
  </si>
  <si>
    <t>Passerellida</t>
  </si>
  <si>
    <t>Lymnocryptes</t>
  </si>
  <si>
    <t>Eublepharis</t>
  </si>
  <si>
    <t>Furcifer</t>
  </si>
  <si>
    <t>Chamaeleonidae</t>
  </si>
  <si>
    <t>Hydrosaurus</t>
  </si>
  <si>
    <t>Epicrates</t>
  </si>
  <si>
    <t>Boidae</t>
  </si>
  <si>
    <t>Malayopython</t>
  </si>
  <si>
    <t>Arenaria</t>
  </si>
  <si>
    <t>Podocnemis</t>
  </si>
  <si>
    <t>Podocnemididae</t>
  </si>
  <si>
    <t>Corucia</t>
  </si>
  <si>
    <t>Broadleysaurus</t>
  </si>
  <si>
    <t>Gerrhosauridae</t>
  </si>
  <si>
    <t>Nephrurus</t>
  </si>
  <si>
    <t>Carphodactylidae</t>
  </si>
  <si>
    <t>Chamaeleo</t>
  </si>
  <si>
    <t>Cuora</t>
  </si>
  <si>
    <t>Full Reference</t>
  </si>
  <si>
    <t>Butron et al.</t>
  </si>
  <si>
    <t>Phalen et al.</t>
  </si>
  <si>
    <t>Sproston et al.</t>
  </si>
  <si>
    <t>Strait, A.</t>
  </si>
  <si>
    <t>Amphibian</t>
  </si>
  <si>
    <t>Isopod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</si>
</sst>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 x14ac:knownFonts="1">
    <font>
      <sz val="11"/>
      <color theme="1"/>
      <name val="Calibri"/>
      <family val="2"/>
      <scheme val="minor"/>
    </font>
    <font>
      <sz val="8"/>
      <name val="Calibri"/>
      <family val="2"/>
      <scheme val="minor"/>
    </font>
    <font>
      <sz val="9"/>
      <color rgb="FF000000"/>
      <name val="Arial"/>
      <family val="2"/>
    </font>
    <font>
      <sz val="11"/>
      <color rgb="FF202122"/>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0" fontId="0" fillId="0" borderId="0" xfId="0" applyAlignment="1">
      <alignment horizontal="center"/>
    </xf>
    <xf numFmtId="11" fontId="0" fillId="0" borderId="0" xfId="0" applyNumberFormat="1"/>
    <xf numFmtId="9" fontId="0" fillId="0" borderId="0" xfId="0" applyNumberFormat="1"/>
    <xf numFmtId="3" fontId="0" fillId="0" borderId="0" xfId="0" applyNumberFormat="1"/>
    <xf numFmtId="0" fontId="0" fillId="0" borderId="0" xfId="0" quotePrefix="1"/>
    <xf numFmtId="1" fontId="0" fillId="0" borderId="0" xfId="0" applyNumberFormat="1"/>
    <xf numFmtId="10" fontId="0" fillId="0" borderId="0" xfId="0" applyNumberFormat="1"/>
    <xf numFmtId="0" fontId="0" fillId="2" borderId="0" xfId="0" applyFill="1"/>
    <xf numFmtId="10" fontId="0" fillId="2" borderId="0" xfId="0" applyNumberFormat="1" applyFill="1"/>
    <xf numFmtId="11" fontId="0" fillId="2" borderId="0" xfId="0" applyNumberFormat="1" applyFill="1"/>
    <xf numFmtId="0" fontId="0" fillId="2" borderId="0" xfId="0" applyFont="1" applyFill="1"/>
    <xf numFmtId="0" fontId="0" fillId="0" borderId="0" xfId="0" applyFill="1"/>
    <xf numFmtId="0" fontId="0" fillId="3" borderId="0" xfId="0" applyFill="1"/>
    <xf numFmtId="10" fontId="0" fillId="3" borderId="0" xfId="0" applyNumberFormat="1" applyFill="1"/>
    <xf numFmtId="10" fontId="0" fillId="0" borderId="0" xfId="0" applyNumberFormat="1" applyFill="1"/>
    <xf numFmtId="11" fontId="0" fillId="0" borderId="0" xfId="0" applyNumberFormat="1" applyFill="1"/>
    <xf numFmtId="3" fontId="0" fillId="0" borderId="0" xfId="0" applyNumberFormat="1" applyFill="1"/>
    <xf numFmtId="9" fontId="0" fillId="0" borderId="0" xfId="0" applyNumberFormat="1" applyFill="1"/>
    <xf numFmtId="2" fontId="0" fillId="0" borderId="0" xfId="0" applyNumberFormat="1"/>
    <xf numFmtId="9" fontId="0" fillId="0" borderId="0" xfId="0" quotePrefix="1" applyNumberFormat="1"/>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165" fontId="0" fillId="0" borderId="0" xfId="0" applyNumberFormat="1"/>
    <xf numFmtId="164" fontId="0" fillId="2" borderId="0" xfId="0" applyNumberFormat="1" applyFill="1"/>
    <xf numFmtId="9" fontId="0" fillId="2" borderId="0" xfId="0" applyNumberFormat="1" applyFill="1"/>
    <xf numFmtId="164" fontId="0" fillId="0" borderId="0" xfId="0" applyNumberFormat="1" applyFill="1"/>
    <xf numFmtId="0" fontId="0" fillId="3" borderId="0" xfId="0" quotePrefix="1" applyFill="1"/>
    <xf numFmtId="11" fontId="0" fillId="3" borderId="0" xfId="0" applyNumberFormat="1" applyFill="1"/>
    <xf numFmtId="9" fontId="0" fillId="3" borderId="0" xfId="0" applyNumberFormat="1" applyFill="1"/>
    <xf numFmtId="0" fontId="0" fillId="0" borderId="0" xfId="0" applyAlignment="1"/>
    <xf numFmtId="0" fontId="0" fillId="0" borderId="0" xfId="0" applyFill="1" applyAlignment="1"/>
    <xf numFmtId="0" fontId="0" fillId="0" borderId="0" xfId="0" applyFill="1" applyAlignment="1">
      <alignment horizontal="center"/>
    </xf>
    <xf numFmtId="0" fontId="0" fillId="0" borderId="0" xfId="0" applyFont="1" applyFill="1"/>
    <xf numFmtId="0" fontId="0" fillId="0" borderId="0" xfId="0" quotePrefix="1" applyFill="1"/>
    <xf numFmtId="0" fontId="0" fillId="0" borderId="0" xfId="0" applyFill="1" applyBorder="1" applyAlignment="1">
      <alignment wrapText="1"/>
    </xf>
    <xf numFmtId="11" fontId="0" fillId="0" borderId="0" xfId="0" quotePrefix="1" applyNumberFormat="1" applyFill="1"/>
    <xf numFmtId="3" fontId="0" fillId="3" borderId="0" xfId="0" applyNumberFormat="1" applyFill="1"/>
    <xf numFmtId="0" fontId="0" fillId="0" borderId="9" xfId="0" applyBorder="1"/>
    <xf numFmtId="0" fontId="0" fillId="0" borderId="9" xfId="0" applyFill="1" applyBorder="1"/>
    <xf numFmtId="11" fontId="0" fillId="0" borderId="9" xfId="0" applyNumberFormat="1" applyFill="1" applyBorder="1"/>
    <xf numFmtId="11" fontId="0" fillId="0" borderId="0" xfId="0" applyNumberFormat="1" applyAlignment="1">
      <alignment wrapText="1"/>
    </xf>
    <xf numFmtId="0" fontId="0" fillId="4" borderId="0" xfId="0" applyFill="1"/>
    <xf numFmtId="11" fontId="0" fillId="4" borderId="0" xfId="0" applyNumberFormat="1" applyFill="1"/>
    <xf numFmtId="3" fontId="0" fillId="4" borderId="0" xfId="0" applyNumberFormat="1" applyFill="1"/>
    <xf numFmtId="2" fontId="0" fillId="0" borderId="0" xfId="0" applyNumberFormat="1" applyFill="1"/>
    <xf numFmtId="0" fontId="0" fillId="3" borderId="0" xfId="0" applyNumberFormat="1" applyFill="1"/>
    <xf numFmtId="0" fontId="0" fillId="0" borderId="0" xfId="0" applyBorder="1" applyAlignment="1"/>
    <xf numFmtId="0" fontId="2" fillId="0" borderId="0" xfId="0" applyFont="1"/>
    <xf numFmtId="0" fontId="2" fillId="0" borderId="0" xfId="0" applyFont="1" applyFill="1"/>
    <xf numFmtId="0" fontId="3" fillId="0" borderId="0" xfId="0" applyFont="1"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Salmonella</a:t>
            </a:r>
            <a:r>
              <a:rPr lang="en-US" baseline="0"/>
              <a:t> Prevalence by Species</a:t>
            </a:r>
            <a:endParaRPr lang="en-US" sz="1400" b="0" i="0" u="none" strike="noStrike"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v>Salmonella Prevalent</c:v>
          </c:tx>
          <c:spPr>
            <a:solidFill>
              <a:schemeClr val="accent1"/>
            </a:solidFill>
            <a:ln>
              <a:noFill/>
            </a:ln>
            <a:effectLst/>
          </c:spPr>
          <c:invertIfNegative val="0"/>
          <c:cat>
            <c:strRef>
              <c:f>test!$L$13:$L$22</c:f>
              <c:strCache>
                <c:ptCount val="10"/>
                <c:pt idx="0">
                  <c:v>California deermouse</c:v>
                </c:pt>
                <c:pt idx="1">
                  <c:v>California ground squirrel</c:v>
                </c:pt>
                <c:pt idx="2">
                  <c:v>Deermice</c:v>
                </c:pt>
                <c:pt idx="3">
                  <c:v>Kangaroo rat</c:v>
                </c:pt>
                <c:pt idx="4">
                  <c:v>Squirrel</c:v>
                </c:pt>
                <c:pt idx="5">
                  <c:v>Black-headed gull</c:v>
                </c:pt>
                <c:pt idx="6">
                  <c:v>Common gull</c:v>
                </c:pt>
                <c:pt idx="7">
                  <c:v>Great black-backed gull</c:v>
                </c:pt>
                <c:pt idx="8">
                  <c:v>Herring gull</c:v>
                </c:pt>
                <c:pt idx="9">
                  <c:v>Lesser black-backed gull</c:v>
                </c:pt>
              </c:strCache>
            </c:strRef>
          </c:cat>
          <c:val>
            <c:numRef>
              <c:f>test!$M$13:$M$22</c:f>
              <c:numCache>
                <c:formatCode>General</c:formatCode>
                <c:ptCount val="10"/>
                <c:pt idx="0">
                  <c:v>2</c:v>
                </c:pt>
                <c:pt idx="1">
                  <c:v>0</c:v>
                </c:pt>
                <c:pt idx="2">
                  <c:v>25</c:v>
                </c:pt>
                <c:pt idx="3">
                  <c:v>0</c:v>
                </c:pt>
                <c:pt idx="4">
                  <c:v>0</c:v>
                </c:pt>
                <c:pt idx="5">
                  <c:v>12</c:v>
                </c:pt>
                <c:pt idx="6">
                  <c:v>0</c:v>
                </c:pt>
                <c:pt idx="7">
                  <c:v>0</c:v>
                </c:pt>
                <c:pt idx="8">
                  <c:v>170</c:v>
                </c:pt>
                <c:pt idx="9">
                  <c:v>6</c:v>
                </c:pt>
              </c:numCache>
            </c:numRef>
          </c:val>
          <c:extLst>
            <c:ext xmlns:c16="http://schemas.microsoft.com/office/drawing/2014/chart" uri="{C3380CC4-5D6E-409C-BE32-E72D297353CC}">
              <c16:uniqueId val="{00000000-CCFC-4AE5-AF56-135E93349D4C}"/>
            </c:ext>
          </c:extLst>
        </c:ser>
        <c:ser>
          <c:idx val="1"/>
          <c:order val="1"/>
          <c:tx>
            <c:v>Salmonella Undetected</c:v>
          </c:tx>
          <c:spPr>
            <a:solidFill>
              <a:schemeClr val="accent2"/>
            </a:solidFill>
            <a:ln>
              <a:noFill/>
            </a:ln>
            <a:effectLst/>
          </c:spPr>
          <c:invertIfNegative val="0"/>
          <c:cat>
            <c:strRef>
              <c:f>test!$L$13:$L$22</c:f>
              <c:strCache>
                <c:ptCount val="10"/>
                <c:pt idx="0">
                  <c:v>California deermouse</c:v>
                </c:pt>
                <c:pt idx="1">
                  <c:v>California ground squirrel</c:v>
                </c:pt>
                <c:pt idx="2">
                  <c:v>Deermice</c:v>
                </c:pt>
                <c:pt idx="3">
                  <c:v>Kangaroo rat</c:v>
                </c:pt>
                <c:pt idx="4">
                  <c:v>Squirrel</c:v>
                </c:pt>
                <c:pt idx="5">
                  <c:v>Black-headed gull</c:v>
                </c:pt>
                <c:pt idx="6">
                  <c:v>Common gull</c:v>
                </c:pt>
                <c:pt idx="7">
                  <c:v>Great black-backed gull</c:v>
                </c:pt>
                <c:pt idx="8">
                  <c:v>Herring gull</c:v>
                </c:pt>
                <c:pt idx="9">
                  <c:v>Lesser black-backed gull</c:v>
                </c:pt>
              </c:strCache>
            </c:strRef>
          </c:cat>
          <c:val>
            <c:numRef>
              <c:f>test!$N$13:$N$22</c:f>
              <c:numCache>
                <c:formatCode>#,##0</c:formatCode>
                <c:ptCount val="10"/>
                <c:pt idx="0">
                  <c:v>85</c:v>
                </c:pt>
                <c:pt idx="1">
                  <c:v>21</c:v>
                </c:pt>
                <c:pt idx="2">
                  <c:v>747</c:v>
                </c:pt>
                <c:pt idx="3">
                  <c:v>43</c:v>
                </c:pt>
                <c:pt idx="4">
                  <c:v>21</c:v>
                </c:pt>
                <c:pt idx="5" formatCode="General">
                  <c:v>416</c:v>
                </c:pt>
                <c:pt idx="6" formatCode="General">
                  <c:v>33</c:v>
                </c:pt>
                <c:pt idx="7" formatCode="General">
                  <c:v>29</c:v>
                </c:pt>
                <c:pt idx="8" formatCode="General">
                  <c:v>4036</c:v>
                </c:pt>
                <c:pt idx="9" formatCode="General">
                  <c:v>50</c:v>
                </c:pt>
              </c:numCache>
            </c:numRef>
          </c:val>
          <c:extLst>
            <c:ext xmlns:c16="http://schemas.microsoft.com/office/drawing/2014/chart" uri="{C3380CC4-5D6E-409C-BE32-E72D297353CC}">
              <c16:uniqueId val="{00000001-CCFC-4AE5-AF56-135E93349D4C}"/>
            </c:ext>
          </c:extLst>
        </c:ser>
        <c:dLbls>
          <c:showLegendKey val="0"/>
          <c:showVal val="0"/>
          <c:showCatName val="0"/>
          <c:showSerName val="0"/>
          <c:showPercent val="0"/>
          <c:showBubbleSize val="0"/>
        </c:dLbls>
        <c:gapWidth val="150"/>
        <c:overlap val="100"/>
        <c:axId val="233211248"/>
        <c:axId val="233207920"/>
      </c:barChart>
      <c:catAx>
        <c:axId val="233211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207920"/>
        <c:crosses val="autoZero"/>
        <c:auto val="1"/>
        <c:lblAlgn val="ctr"/>
        <c:lblOffset val="100"/>
        <c:noMultiLvlLbl val="0"/>
      </c:catAx>
      <c:valAx>
        <c:axId val="2332079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211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60960</xdr:colOff>
      <xdr:row>11</xdr:row>
      <xdr:rowOff>80010</xdr:rowOff>
    </xdr:from>
    <xdr:to>
      <xdr:col>10</xdr:col>
      <xdr:colOff>365760</xdr:colOff>
      <xdr:row>26</xdr:row>
      <xdr:rowOff>80010</xdr:rowOff>
    </xdr:to>
    <xdr:graphicFrame macro="">
      <xdr:nvGraphicFramePr>
        <xdr:cNvPr id="4" name="Chart 3">
          <a:extLst>
            <a:ext uri="{FF2B5EF4-FFF2-40B4-BE49-F238E27FC236}">
              <a16:creationId xmlns:a16="http://schemas.microsoft.com/office/drawing/2014/main" id="{19C35391-4BEE-49CD-8096-2989E0482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564EC-62FF-45E3-9F82-9EF40A4EE0BC}">
  <dimension ref="A1"/>
  <sheetViews>
    <sheetView workbookViewId="0">
      <selection activeCell="I21" sqref="I21"/>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59CB1-6C07-48ED-A3CE-923C4C5AB9A0}">
  <dimension ref="A1:AQ70"/>
  <sheetViews>
    <sheetView topLeftCell="D57" workbookViewId="0">
      <selection activeCell="K77" sqref="K77"/>
    </sheetView>
  </sheetViews>
  <sheetFormatPr defaultRowHeight="15" x14ac:dyDescent="0.25"/>
  <cols>
    <col min="9" max="9" width="12" bestFit="1" customWidth="1"/>
    <col min="12" max="12" width="10.5703125" customWidth="1"/>
    <col min="28" max="28" width="12" bestFit="1" customWidth="1"/>
    <col min="39" max="39" width="11" bestFit="1" customWidth="1"/>
  </cols>
  <sheetData>
    <row r="1" spans="1:28" x14ac:dyDescent="0.25">
      <c r="A1" t="s">
        <v>800</v>
      </c>
      <c r="B1">
        <v>2013</v>
      </c>
      <c r="C1" t="s">
        <v>35</v>
      </c>
      <c r="D1" t="s">
        <v>158</v>
      </c>
      <c r="E1" t="s">
        <v>801</v>
      </c>
      <c r="F1" t="s">
        <v>366</v>
      </c>
      <c r="G1" t="s">
        <v>2117</v>
      </c>
      <c r="H1" t="s">
        <v>28</v>
      </c>
      <c r="I1" t="s">
        <v>28</v>
      </c>
      <c r="J1" t="s">
        <v>802</v>
      </c>
      <c r="K1" t="s">
        <v>96</v>
      </c>
      <c r="L1" t="s">
        <v>803</v>
      </c>
      <c r="M1" t="s">
        <v>804</v>
      </c>
      <c r="N1" t="s">
        <v>40</v>
      </c>
      <c r="O1" t="s">
        <v>1033</v>
      </c>
      <c r="P1" t="s">
        <v>80</v>
      </c>
      <c r="Q1">
        <v>2</v>
      </c>
      <c r="R1" s="4">
        <v>85</v>
      </c>
      <c r="S1" s="3">
        <f>Q1/R1</f>
        <v>2.3529411764705882E-2</v>
      </c>
    </row>
    <row r="2" spans="1:28" x14ac:dyDescent="0.25">
      <c r="A2" t="s">
        <v>800</v>
      </c>
      <c r="B2">
        <v>2013</v>
      </c>
      <c r="C2" t="s">
        <v>35</v>
      </c>
      <c r="D2" t="s">
        <v>158</v>
      </c>
      <c r="E2" t="s">
        <v>801</v>
      </c>
      <c r="F2" t="s">
        <v>366</v>
      </c>
      <c r="G2" t="s">
        <v>2117</v>
      </c>
      <c r="H2" t="s">
        <v>28</v>
      </c>
      <c r="I2" t="s">
        <v>28</v>
      </c>
      <c r="J2" t="s">
        <v>802</v>
      </c>
      <c r="K2" t="s">
        <v>96</v>
      </c>
      <c r="L2" t="s">
        <v>805</v>
      </c>
      <c r="M2" t="s">
        <v>806</v>
      </c>
      <c r="N2" t="s">
        <v>40</v>
      </c>
      <c r="O2" t="s">
        <v>1033</v>
      </c>
      <c r="P2" t="s">
        <v>80</v>
      </c>
      <c r="Q2">
        <v>0</v>
      </c>
      <c r="R2" s="4">
        <v>21</v>
      </c>
      <c r="S2" s="3">
        <f t="shared" ref="S2:S4" si="0">Q2/R2</f>
        <v>0</v>
      </c>
    </row>
    <row r="3" spans="1:28" x14ac:dyDescent="0.25">
      <c r="A3" t="s">
        <v>800</v>
      </c>
      <c r="B3">
        <v>2013</v>
      </c>
      <c r="C3" t="s">
        <v>35</v>
      </c>
      <c r="D3" t="s">
        <v>158</v>
      </c>
      <c r="E3" t="s">
        <v>801</v>
      </c>
      <c r="F3" t="s">
        <v>366</v>
      </c>
      <c r="G3" t="s">
        <v>2117</v>
      </c>
      <c r="H3" t="s">
        <v>28</v>
      </c>
      <c r="I3" t="s">
        <v>28</v>
      </c>
      <c r="J3" t="s">
        <v>802</v>
      </c>
      <c r="K3" t="s">
        <v>96</v>
      </c>
      <c r="L3" t="s">
        <v>2232</v>
      </c>
      <c r="M3" t="s">
        <v>807</v>
      </c>
      <c r="N3" t="s">
        <v>40</v>
      </c>
      <c r="O3" t="s">
        <v>1033</v>
      </c>
      <c r="P3" t="s">
        <v>80</v>
      </c>
      <c r="Q3">
        <v>25</v>
      </c>
      <c r="R3" s="4">
        <v>747</v>
      </c>
      <c r="S3" s="3">
        <f t="shared" si="0"/>
        <v>3.3467202141900937E-2</v>
      </c>
    </row>
    <row r="4" spans="1:28" x14ac:dyDescent="0.25">
      <c r="A4" t="s">
        <v>800</v>
      </c>
      <c r="B4">
        <v>2013</v>
      </c>
      <c r="C4" t="s">
        <v>35</v>
      </c>
      <c r="D4" t="s">
        <v>158</v>
      </c>
      <c r="E4" t="s">
        <v>801</v>
      </c>
      <c r="F4" t="s">
        <v>366</v>
      </c>
      <c r="G4" t="s">
        <v>2117</v>
      </c>
      <c r="H4" t="s">
        <v>28</v>
      </c>
      <c r="I4" t="s">
        <v>28</v>
      </c>
      <c r="J4" t="s">
        <v>802</v>
      </c>
      <c r="K4" t="s">
        <v>96</v>
      </c>
      <c r="L4" t="s">
        <v>2233</v>
      </c>
      <c r="M4" t="s">
        <v>808</v>
      </c>
      <c r="N4" t="s">
        <v>40</v>
      </c>
      <c r="O4" t="s">
        <v>1033</v>
      </c>
      <c r="P4" t="s">
        <v>80</v>
      </c>
      <c r="Q4">
        <v>0</v>
      </c>
      <c r="R4" s="4">
        <v>43</v>
      </c>
      <c r="S4" s="3">
        <f t="shared" si="0"/>
        <v>0</v>
      </c>
    </row>
    <row r="5" spans="1:28" x14ac:dyDescent="0.25">
      <c r="A5" t="s">
        <v>800</v>
      </c>
      <c r="B5">
        <v>2013</v>
      </c>
      <c r="C5" t="s">
        <v>35</v>
      </c>
      <c r="D5" t="s">
        <v>158</v>
      </c>
      <c r="E5" t="s">
        <v>801</v>
      </c>
      <c r="F5" t="s">
        <v>366</v>
      </c>
      <c r="G5" t="s">
        <v>2117</v>
      </c>
      <c r="H5" t="s">
        <v>28</v>
      </c>
      <c r="I5" t="s">
        <v>28</v>
      </c>
      <c r="J5" t="s">
        <v>802</v>
      </c>
      <c r="K5" t="s">
        <v>96</v>
      </c>
      <c r="L5" t="s">
        <v>810</v>
      </c>
      <c r="M5" t="s">
        <v>811</v>
      </c>
      <c r="N5" t="s">
        <v>40</v>
      </c>
      <c r="O5" t="s">
        <v>1033</v>
      </c>
      <c r="P5" t="s">
        <v>80</v>
      </c>
      <c r="Q5">
        <v>0</v>
      </c>
      <c r="R5" s="4">
        <v>21</v>
      </c>
      <c r="S5" s="3">
        <f t="shared" ref="S5:S10" si="1">Q5/R5</f>
        <v>0</v>
      </c>
    </row>
    <row r="6" spans="1:28" x14ac:dyDescent="0.25">
      <c r="A6" t="s">
        <v>1066</v>
      </c>
      <c r="B6">
        <v>1983</v>
      </c>
      <c r="C6" t="s">
        <v>1062</v>
      </c>
      <c r="D6" t="s">
        <v>25</v>
      </c>
      <c r="E6" t="s">
        <v>1067</v>
      </c>
      <c r="F6" t="s">
        <v>1068</v>
      </c>
      <c r="G6" t="s">
        <v>2117</v>
      </c>
      <c r="H6" t="s">
        <v>28</v>
      </c>
      <c r="I6" t="s">
        <v>28</v>
      </c>
      <c r="J6" t="s">
        <v>485</v>
      </c>
      <c r="K6" t="s">
        <v>30</v>
      </c>
      <c r="L6" t="s">
        <v>1069</v>
      </c>
      <c r="M6" t="s">
        <v>265</v>
      </c>
      <c r="N6" t="s">
        <v>40</v>
      </c>
      <c r="O6" t="s">
        <v>1033</v>
      </c>
      <c r="P6" t="s">
        <v>403</v>
      </c>
      <c r="Q6">
        <v>12</v>
      </c>
      <c r="R6">
        <v>416</v>
      </c>
      <c r="S6" s="3">
        <f t="shared" si="1"/>
        <v>2.8846153846153848E-2</v>
      </c>
      <c r="T6" s="2"/>
      <c r="W6" s="2"/>
      <c r="X6" s="2"/>
      <c r="AB6" t="s">
        <v>1070</v>
      </c>
    </row>
    <row r="7" spans="1:28" x14ac:dyDescent="0.25">
      <c r="A7" t="s">
        <v>1066</v>
      </c>
      <c r="B7">
        <v>1983</v>
      </c>
      <c r="C7" t="s">
        <v>1062</v>
      </c>
      <c r="D7" t="s">
        <v>25</v>
      </c>
      <c r="E7" t="s">
        <v>1067</v>
      </c>
      <c r="F7" t="s">
        <v>1068</v>
      </c>
      <c r="G7" t="s">
        <v>2117</v>
      </c>
      <c r="H7" t="s">
        <v>28</v>
      </c>
      <c r="I7" t="s">
        <v>28</v>
      </c>
      <c r="J7" t="s">
        <v>485</v>
      </c>
      <c r="K7" t="s">
        <v>30</v>
      </c>
      <c r="L7" t="s">
        <v>1071</v>
      </c>
      <c r="M7" t="s">
        <v>106</v>
      </c>
      <c r="N7" t="s">
        <v>40</v>
      </c>
      <c r="O7" t="s">
        <v>1033</v>
      </c>
      <c r="P7" t="s">
        <v>403</v>
      </c>
      <c r="Q7">
        <v>0</v>
      </c>
      <c r="R7">
        <v>33</v>
      </c>
      <c r="S7" s="3">
        <f t="shared" si="1"/>
        <v>0</v>
      </c>
      <c r="T7" s="2"/>
      <c r="W7" s="2"/>
      <c r="X7" s="2"/>
      <c r="AB7" t="s">
        <v>1070</v>
      </c>
    </row>
    <row r="8" spans="1:28" x14ac:dyDescent="0.25">
      <c r="A8" t="s">
        <v>1066</v>
      </c>
      <c r="B8">
        <v>1983</v>
      </c>
      <c r="C8" t="s">
        <v>1062</v>
      </c>
      <c r="D8" t="s">
        <v>25</v>
      </c>
      <c r="E8" t="s">
        <v>1067</v>
      </c>
      <c r="F8" t="s">
        <v>1068</v>
      </c>
      <c r="G8" t="s">
        <v>2117</v>
      </c>
      <c r="H8" t="s">
        <v>28</v>
      </c>
      <c r="I8" t="s">
        <v>28</v>
      </c>
      <c r="J8" t="s">
        <v>485</v>
      </c>
      <c r="K8" t="s">
        <v>30</v>
      </c>
      <c r="L8" t="s">
        <v>1072</v>
      </c>
      <c r="M8" t="s">
        <v>1073</v>
      </c>
      <c r="N8" t="s">
        <v>40</v>
      </c>
      <c r="O8" t="s">
        <v>1033</v>
      </c>
      <c r="P8" t="s">
        <v>403</v>
      </c>
      <c r="Q8">
        <v>0</v>
      </c>
      <c r="R8">
        <v>29</v>
      </c>
      <c r="S8" s="3">
        <f t="shared" si="1"/>
        <v>0</v>
      </c>
      <c r="T8" s="2"/>
      <c r="W8" s="2"/>
      <c r="X8" s="2"/>
      <c r="AB8" t="s">
        <v>1070</v>
      </c>
    </row>
    <row r="9" spans="1:28" x14ac:dyDescent="0.25">
      <c r="A9" t="s">
        <v>1066</v>
      </c>
      <c r="B9">
        <v>1983</v>
      </c>
      <c r="C9" t="s">
        <v>1062</v>
      </c>
      <c r="D9" t="s">
        <v>25</v>
      </c>
      <c r="E9" t="s">
        <v>1067</v>
      </c>
      <c r="F9" t="s">
        <v>1068</v>
      </c>
      <c r="G9" t="s">
        <v>2117</v>
      </c>
      <c r="H9" t="s">
        <v>28</v>
      </c>
      <c r="I9" t="s">
        <v>28</v>
      </c>
      <c r="J9" t="s">
        <v>485</v>
      </c>
      <c r="K9" t="s">
        <v>30</v>
      </c>
      <c r="L9" t="s">
        <v>373</v>
      </c>
      <c r="M9" t="s">
        <v>108</v>
      </c>
      <c r="N9" t="s">
        <v>40</v>
      </c>
      <c r="O9" t="s">
        <v>1033</v>
      </c>
      <c r="P9" t="s">
        <v>403</v>
      </c>
      <c r="Q9">
        <v>170</v>
      </c>
      <c r="R9">
        <v>4036</v>
      </c>
      <c r="S9" s="3">
        <f t="shared" si="1"/>
        <v>4.2120911793855305E-2</v>
      </c>
      <c r="T9" s="2"/>
      <c r="W9" s="2"/>
      <c r="X9" s="2"/>
      <c r="AB9" t="s">
        <v>1070</v>
      </c>
    </row>
    <row r="10" spans="1:28" x14ac:dyDescent="0.25">
      <c r="A10" t="s">
        <v>1066</v>
      </c>
      <c r="B10">
        <v>1983</v>
      </c>
      <c r="C10" t="s">
        <v>1062</v>
      </c>
      <c r="D10" t="s">
        <v>25</v>
      </c>
      <c r="E10" t="s">
        <v>1067</v>
      </c>
      <c r="F10" t="s">
        <v>1068</v>
      </c>
      <c r="G10" t="s">
        <v>2117</v>
      </c>
      <c r="H10" t="s">
        <v>28</v>
      </c>
      <c r="I10" t="s">
        <v>28</v>
      </c>
      <c r="J10" t="s">
        <v>485</v>
      </c>
      <c r="K10" t="s">
        <v>30</v>
      </c>
      <c r="L10" t="s">
        <v>109</v>
      </c>
      <c r="M10" t="s">
        <v>110</v>
      </c>
      <c r="N10" t="s">
        <v>40</v>
      </c>
      <c r="O10" t="s">
        <v>1033</v>
      </c>
      <c r="P10" t="s">
        <v>403</v>
      </c>
      <c r="Q10">
        <v>6</v>
      </c>
      <c r="R10">
        <v>50</v>
      </c>
      <c r="S10" s="3">
        <f t="shared" si="1"/>
        <v>0.12</v>
      </c>
      <c r="T10" s="2"/>
      <c r="W10" s="2"/>
      <c r="X10" s="2"/>
      <c r="AB10" t="s">
        <v>1070</v>
      </c>
    </row>
    <row r="13" spans="1:28" x14ac:dyDescent="0.25">
      <c r="L13" t="s">
        <v>803</v>
      </c>
      <c r="M13">
        <v>2</v>
      </c>
      <c r="N13" s="4">
        <v>85</v>
      </c>
    </row>
    <row r="14" spans="1:28" x14ac:dyDescent="0.25">
      <c r="L14" t="s">
        <v>805</v>
      </c>
      <c r="M14">
        <v>0</v>
      </c>
      <c r="N14" s="4">
        <v>21</v>
      </c>
    </row>
    <row r="15" spans="1:28" x14ac:dyDescent="0.25">
      <c r="L15" t="s">
        <v>2232</v>
      </c>
      <c r="M15">
        <v>25</v>
      </c>
      <c r="N15" s="4">
        <v>747</v>
      </c>
    </row>
    <row r="16" spans="1:28" x14ac:dyDescent="0.25">
      <c r="L16" t="s">
        <v>2233</v>
      </c>
      <c r="M16">
        <v>0</v>
      </c>
      <c r="N16" s="4">
        <v>43</v>
      </c>
    </row>
    <row r="17" spans="12:43" x14ac:dyDescent="0.25">
      <c r="L17" t="s">
        <v>810</v>
      </c>
      <c r="M17">
        <v>0</v>
      </c>
      <c r="N17" s="4">
        <v>21</v>
      </c>
    </row>
    <row r="18" spans="12:43" x14ac:dyDescent="0.25">
      <c r="L18" t="s">
        <v>1069</v>
      </c>
      <c r="M18">
        <v>12</v>
      </c>
      <c r="N18">
        <v>416</v>
      </c>
      <c r="S18" s="2"/>
      <c r="U18" s="2"/>
    </row>
    <row r="19" spans="12:43" x14ac:dyDescent="0.25">
      <c r="L19" t="s">
        <v>1071</v>
      </c>
      <c r="M19">
        <v>0</v>
      </c>
      <c r="N19">
        <v>33</v>
      </c>
      <c r="AN19" s="46" t="s">
        <v>3837</v>
      </c>
      <c r="AO19" s="46" t="s">
        <v>3624</v>
      </c>
      <c r="AP19" s="46" t="s">
        <v>3838</v>
      </c>
      <c r="AQ19" s="46" t="s">
        <v>3836</v>
      </c>
    </row>
    <row r="20" spans="12:43" x14ac:dyDescent="0.25">
      <c r="L20" t="s">
        <v>1072</v>
      </c>
      <c r="M20">
        <v>0</v>
      </c>
      <c r="N20">
        <v>29</v>
      </c>
      <c r="AK20" s="12"/>
      <c r="AL20" s="12"/>
      <c r="AM20" s="12"/>
      <c r="AN20" s="47">
        <v>0</v>
      </c>
      <c r="AO20" s="47">
        <v>32</v>
      </c>
      <c r="AP20" s="47">
        <v>0</v>
      </c>
      <c r="AQ20" s="47">
        <v>1</v>
      </c>
    </row>
    <row r="21" spans="12:43" x14ac:dyDescent="0.25">
      <c r="L21" t="s">
        <v>373</v>
      </c>
      <c r="M21">
        <v>170</v>
      </c>
      <c r="N21">
        <v>4036</v>
      </c>
      <c r="AK21" s="12"/>
      <c r="AL21" s="12"/>
      <c r="AM21" s="12"/>
      <c r="AN21" s="47">
        <v>0</v>
      </c>
      <c r="AO21" s="47">
        <v>32</v>
      </c>
      <c r="AP21" s="48">
        <v>1</v>
      </c>
      <c r="AQ21" s="48">
        <v>10</v>
      </c>
    </row>
    <row r="22" spans="12:43" x14ac:dyDescent="0.25">
      <c r="L22" t="s">
        <v>109</v>
      </c>
      <c r="M22">
        <v>6</v>
      </c>
      <c r="N22">
        <v>50</v>
      </c>
      <c r="T22" s="2"/>
      <c r="U22" s="2"/>
      <c r="AK22" s="12"/>
      <c r="AL22" s="12"/>
      <c r="AM22" s="12"/>
      <c r="AN22" s="47">
        <v>0</v>
      </c>
      <c r="AO22" s="47">
        <v>32</v>
      </c>
      <c r="AP22" s="48">
        <v>10</v>
      </c>
      <c r="AQ22" s="48">
        <v>100</v>
      </c>
    </row>
    <row r="23" spans="12:43" x14ac:dyDescent="0.25">
      <c r="T23" s="2"/>
      <c r="AK23" s="12"/>
      <c r="AL23" s="12"/>
      <c r="AM23" s="12"/>
      <c r="AN23" s="47">
        <v>0</v>
      </c>
      <c r="AO23" s="47">
        <v>32</v>
      </c>
      <c r="AP23" s="48">
        <v>100</v>
      </c>
      <c r="AQ23" s="48">
        <v>1000</v>
      </c>
    </row>
    <row r="24" spans="12:43" x14ac:dyDescent="0.25">
      <c r="T24" s="19"/>
      <c r="AK24" s="12"/>
      <c r="AL24" s="12"/>
      <c r="AM24" s="12"/>
      <c r="AN24" s="47">
        <v>0</v>
      </c>
      <c r="AO24" s="47">
        <v>32</v>
      </c>
      <c r="AP24" s="48">
        <v>1000</v>
      </c>
      <c r="AQ24" s="48">
        <v>10000</v>
      </c>
    </row>
    <row r="25" spans="12:43" x14ac:dyDescent="0.25">
      <c r="AK25" s="12"/>
      <c r="AL25" s="12"/>
      <c r="AM25" s="12"/>
      <c r="AN25" s="47">
        <v>0</v>
      </c>
      <c r="AO25" s="47">
        <v>32</v>
      </c>
      <c r="AP25" s="48">
        <v>10000</v>
      </c>
      <c r="AQ25" s="48">
        <v>100000</v>
      </c>
    </row>
    <row r="26" spans="12:43" x14ac:dyDescent="0.25">
      <c r="AK26" s="12"/>
      <c r="AL26" s="12"/>
      <c r="AM26" s="12"/>
      <c r="AN26" s="47">
        <v>4</v>
      </c>
      <c r="AO26" s="47">
        <v>32</v>
      </c>
      <c r="AP26" s="48">
        <v>100000</v>
      </c>
      <c r="AQ26" s="48">
        <v>1000000</v>
      </c>
    </row>
    <row r="27" spans="12:43" x14ac:dyDescent="0.25">
      <c r="L27" t="s">
        <v>3032</v>
      </c>
      <c r="AK27" s="12"/>
      <c r="AL27" s="12"/>
      <c r="AM27" s="12"/>
      <c r="AN27" s="47">
        <v>8</v>
      </c>
      <c r="AO27" s="47">
        <v>32</v>
      </c>
      <c r="AP27" s="48">
        <v>1000000</v>
      </c>
      <c r="AQ27" s="48">
        <v>10000000</v>
      </c>
    </row>
    <row r="28" spans="12:43" x14ac:dyDescent="0.25">
      <c r="AK28" s="12"/>
      <c r="AL28" s="12"/>
      <c r="AM28" s="12"/>
      <c r="AN28" s="47">
        <v>8</v>
      </c>
      <c r="AO28" s="47">
        <v>32</v>
      </c>
      <c r="AP28" s="48">
        <v>10000000</v>
      </c>
      <c r="AQ28" s="48">
        <v>100000000</v>
      </c>
    </row>
    <row r="29" spans="12:43" x14ac:dyDescent="0.25">
      <c r="AK29" s="12"/>
      <c r="AL29" s="12"/>
      <c r="AM29" s="12"/>
      <c r="AN29" s="47">
        <v>11</v>
      </c>
      <c r="AO29" s="47">
        <v>32</v>
      </c>
      <c r="AP29" s="48">
        <v>100000000</v>
      </c>
      <c r="AQ29" s="48">
        <v>1000000000</v>
      </c>
    </row>
    <row r="30" spans="12:43" x14ac:dyDescent="0.25">
      <c r="AK30" s="12"/>
      <c r="AL30" s="12"/>
      <c r="AM30" s="12"/>
      <c r="AN30" s="47">
        <v>1</v>
      </c>
      <c r="AO30" s="47">
        <v>32</v>
      </c>
      <c r="AP30" s="48">
        <v>1000000000</v>
      </c>
      <c r="AQ30" s="48">
        <v>10000000000</v>
      </c>
    </row>
    <row r="31" spans="12:43" x14ac:dyDescent="0.25">
      <c r="N31" t="s">
        <v>2899</v>
      </c>
      <c r="O31" t="s">
        <v>3028</v>
      </c>
      <c r="P31" t="s">
        <v>3025</v>
      </c>
      <c r="Q31" t="s">
        <v>3026</v>
      </c>
      <c r="S31" t="s">
        <v>3030</v>
      </c>
      <c r="X31" t="s">
        <v>3027</v>
      </c>
      <c r="AC31" t="s">
        <v>3026</v>
      </c>
    </row>
    <row r="32" spans="12:43" x14ac:dyDescent="0.25">
      <c r="N32">
        <v>17</v>
      </c>
      <c r="O32">
        <f>P32-N32</f>
        <v>378</v>
      </c>
      <c r="P32">
        <v>395</v>
      </c>
      <c r="Q32">
        <f>P32*($N$35/$P$35)</f>
        <v>26.797356828193831</v>
      </c>
      <c r="R32">
        <f>P32*($O$35/$P$35)</f>
        <v>368.20264317180613</v>
      </c>
      <c r="S32">
        <f>((N32-Q32)^2)/Q32</f>
        <v>3.5820025622066538</v>
      </c>
      <c r="T32">
        <f>((O32-R32)^2)/R32</f>
        <v>0.26069394828914422</v>
      </c>
      <c r="X32" s="22">
        <v>32</v>
      </c>
      <c r="Y32" s="23">
        <v>30</v>
      </c>
      <c r="Z32" s="24">
        <v>28</v>
      </c>
      <c r="AA32">
        <v>90</v>
      </c>
      <c r="AC32" s="31">
        <f t="shared" ref="AC32:AE35" si="2">$AA32*(X$36/$AA$36)</f>
        <v>48.829787234042549</v>
      </c>
      <c r="AD32" s="31">
        <f t="shared" si="2"/>
        <v>23.936170212765958</v>
      </c>
      <c r="AE32" s="31">
        <f t="shared" si="2"/>
        <v>17.23404255319149</v>
      </c>
    </row>
    <row r="33" spans="12:40" x14ac:dyDescent="0.25">
      <c r="N33">
        <v>33</v>
      </c>
      <c r="O33">
        <f t="shared" ref="O33:O35" si="3">P33-N33</f>
        <v>35</v>
      </c>
      <c r="P33">
        <v>68</v>
      </c>
      <c r="Q33">
        <f>P33*($N$35/$P$35)</f>
        <v>4.613215859030837</v>
      </c>
      <c r="R33">
        <f>P33*($O$35/$P$35)</f>
        <v>63.386784140969162</v>
      </c>
      <c r="S33">
        <f t="shared" ref="S33:T34" si="4">((N33-Q33)^2)/Q33</f>
        <v>174.67414022877873</v>
      </c>
      <c r="T33">
        <f t="shared" si="4"/>
        <v>12.712579203795807</v>
      </c>
      <c r="X33" s="25">
        <v>74</v>
      </c>
      <c r="Y33" s="26">
        <v>64</v>
      </c>
      <c r="Z33" s="27">
        <v>42</v>
      </c>
      <c r="AA33">
        <v>180</v>
      </c>
      <c r="AC33" s="31">
        <f t="shared" si="2"/>
        <v>97.659574468085097</v>
      </c>
      <c r="AD33" s="31">
        <f t="shared" si="2"/>
        <v>47.872340425531917</v>
      </c>
      <c r="AE33" s="31">
        <f t="shared" si="2"/>
        <v>34.468085106382979</v>
      </c>
    </row>
    <row r="34" spans="12:40" x14ac:dyDescent="0.25">
      <c r="N34">
        <v>27</v>
      </c>
      <c r="O34">
        <f t="shared" si="3"/>
        <v>645</v>
      </c>
      <c r="P34">
        <v>672</v>
      </c>
      <c r="Q34">
        <f>P34*($N$35/$P$35)</f>
        <v>45.589427312775328</v>
      </c>
      <c r="R34">
        <f>P34*($O$35/$P$35)</f>
        <v>626.41057268722466</v>
      </c>
      <c r="S34">
        <f t="shared" si="4"/>
        <v>7.5799769417178151</v>
      </c>
      <c r="T34">
        <f t="shared" si="4"/>
        <v>0.55166183791330115</v>
      </c>
      <c r="X34" s="25">
        <v>110</v>
      </c>
      <c r="Y34" s="26">
        <v>25</v>
      </c>
      <c r="Z34" s="27">
        <v>15</v>
      </c>
      <c r="AA34">
        <v>150</v>
      </c>
      <c r="AC34" s="31">
        <f t="shared" si="2"/>
        <v>81.38297872340425</v>
      </c>
      <c r="AD34" s="31">
        <f t="shared" si="2"/>
        <v>39.893617021276597</v>
      </c>
      <c r="AE34" s="31">
        <f t="shared" si="2"/>
        <v>28.723404255319149</v>
      </c>
    </row>
    <row r="35" spans="12:40" x14ac:dyDescent="0.25">
      <c r="M35" t="s">
        <v>287</v>
      </c>
      <c r="N35">
        <f>SUM(N32:N34)</f>
        <v>77</v>
      </c>
      <c r="O35">
        <f t="shared" si="3"/>
        <v>1058</v>
      </c>
      <c r="P35">
        <f>SUM(P32:P34)</f>
        <v>1135</v>
      </c>
      <c r="X35" s="28">
        <v>39</v>
      </c>
      <c r="Y35" s="29">
        <v>6</v>
      </c>
      <c r="Z35" s="30">
        <v>5</v>
      </c>
      <c r="AA35">
        <v>50</v>
      </c>
      <c r="AC35" s="31">
        <f t="shared" si="2"/>
        <v>27.127659574468083</v>
      </c>
      <c r="AD35" s="31">
        <f t="shared" si="2"/>
        <v>13.297872340425531</v>
      </c>
      <c r="AE35" s="31">
        <f t="shared" si="2"/>
        <v>9.5744680851063837</v>
      </c>
    </row>
    <row r="36" spans="12:40" x14ac:dyDescent="0.25">
      <c r="S36" t="s">
        <v>3029</v>
      </c>
      <c r="T36">
        <f>SUM(S32:T34)</f>
        <v>199.36105472270143</v>
      </c>
      <c r="X36">
        <v>255</v>
      </c>
      <c r="Y36">
        <v>125</v>
      </c>
      <c r="Z36">
        <v>90</v>
      </c>
      <c r="AA36">
        <v>470</v>
      </c>
    </row>
    <row r="37" spans="12:40" x14ac:dyDescent="0.25">
      <c r="N37" t="s">
        <v>3031</v>
      </c>
      <c r="Q37">
        <f>(COUNTA(N32:N34)-1)*(COUNTA(N32:O32)-1)</f>
        <v>2</v>
      </c>
    </row>
    <row r="40" spans="12:40" x14ac:dyDescent="0.25">
      <c r="AK40" t="s">
        <v>3034</v>
      </c>
      <c r="AL40" t="s">
        <v>3850</v>
      </c>
      <c r="AM40" t="s">
        <v>3855</v>
      </c>
      <c r="AN40" t="s">
        <v>3856</v>
      </c>
    </row>
    <row r="41" spans="12:40" x14ac:dyDescent="0.25">
      <c r="AK41" s="2">
        <f>AVERAGE(AJ45:AJ70)</f>
        <v>1304400000</v>
      </c>
      <c r="AL41" s="2">
        <f>STDEV(AJ45:AJ70)</f>
        <v>2929388583.1688495</v>
      </c>
      <c r="AM41">
        <f>AVERAGE(AK45:AK70)</f>
        <v>8.3199558491941463</v>
      </c>
      <c r="AN41">
        <f>STDEV(AK45:AK70)</f>
        <v>0.97094374596175204</v>
      </c>
    </row>
    <row r="42" spans="12:40" x14ac:dyDescent="0.25">
      <c r="L42" t="s">
        <v>3033</v>
      </c>
    </row>
    <row r="44" spans="12:40" x14ac:dyDescent="0.25">
      <c r="N44" t="s">
        <v>3005</v>
      </c>
      <c r="O44" t="s">
        <v>3034</v>
      </c>
      <c r="P44" t="s">
        <v>3035</v>
      </c>
      <c r="Q44" t="s">
        <v>3039</v>
      </c>
      <c r="R44" t="s">
        <v>3040</v>
      </c>
      <c r="Z44" t="s">
        <v>3844</v>
      </c>
      <c r="AA44" t="s">
        <v>3844</v>
      </c>
      <c r="AJ44" t="s">
        <v>3853</v>
      </c>
      <c r="AK44" t="s">
        <v>3854</v>
      </c>
    </row>
    <row r="45" spans="12:40" x14ac:dyDescent="0.25">
      <c r="M45" t="s">
        <v>3036</v>
      </c>
      <c r="N45">
        <v>10</v>
      </c>
      <c r="O45">
        <v>11.8</v>
      </c>
      <c r="P45">
        <v>2.4</v>
      </c>
      <c r="Q45">
        <f>N45*O45</f>
        <v>118</v>
      </c>
      <c r="R45">
        <f>((P45^2)*(N45-1))+((Q45^2)/N45)</f>
        <v>1444.24</v>
      </c>
      <c r="X45" t="s">
        <v>11</v>
      </c>
      <c r="Y45" t="s">
        <v>3845</v>
      </c>
      <c r="Z45" t="s">
        <v>3846</v>
      </c>
      <c r="AA45" t="s">
        <v>3846</v>
      </c>
      <c r="AB45" t="s">
        <v>3034</v>
      </c>
      <c r="AC45" t="s">
        <v>3850</v>
      </c>
      <c r="AD45" t="s">
        <v>3851</v>
      </c>
      <c r="AE45" t="s">
        <v>3852</v>
      </c>
      <c r="AJ45" s="2">
        <v>3900000</v>
      </c>
      <c r="AK45">
        <f>LOG10(AJ45)</f>
        <v>6.5910646070264995</v>
      </c>
    </row>
    <row r="46" spans="12:40" x14ac:dyDescent="0.25">
      <c r="M46" t="s">
        <v>3037</v>
      </c>
      <c r="N46">
        <v>20</v>
      </c>
      <c r="O46">
        <v>15.3</v>
      </c>
      <c r="P46">
        <v>3.2</v>
      </c>
      <c r="Q46">
        <f>N46*O46</f>
        <v>306</v>
      </c>
      <c r="R46">
        <f>((P46^2)*(N46-1))+((Q46^2)/N46)</f>
        <v>4876.3600000000006</v>
      </c>
      <c r="X46" t="s">
        <v>3847</v>
      </c>
      <c r="Y46" t="s">
        <v>3848</v>
      </c>
      <c r="Z46">
        <v>8.3000000000000007</v>
      </c>
      <c r="AA46">
        <v>0.95</v>
      </c>
      <c r="AB46" s="2">
        <f>10^Z46</f>
        <v>199526231.49688843</v>
      </c>
      <c r="AC46" s="2">
        <f>10^AA46</f>
        <v>8.9125093813374576</v>
      </c>
      <c r="AJ46" s="2">
        <v>229999999.99999997</v>
      </c>
      <c r="AK46">
        <f t="shared" ref="AK46:AK70" si="5">LOG10(AJ46)</f>
        <v>8.3617278360175931</v>
      </c>
    </row>
    <row r="47" spans="12:40" x14ac:dyDescent="0.25">
      <c r="M47" t="s">
        <v>3038</v>
      </c>
      <c r="N47">
        <v>15</v>
      </c>
      <c r="O47">
        <v>8.4</v>
      </c>
      <c r="P47">
        <v>4.0999999999999996</v>
      </c>
      <c r="Q47">
        <f>N47*O47</f>
        <v>126</v>
      </c>
      <c r="R47">
        <f>((P47^2)*(N47-1))+((Q47^2)/N47)</f>
        <v>1293.74</v>
      </c>
      <c r="X47" t="s">
        <v>3069</v>
      </c>
      <c r="Y47" t="s">
        <v>3849</v>
      </c>
      <c r="Z47">
        <v>3.3</v>
      </c>
      <c r="AA47">
        <v>6</v>
      </c>
      <c r="AD47" s="2">
        <f>10^Z47</f>
        <v>1995.2623149688804</v>
      </c>
      <c r="AE47" s="2">
        <f>10^AA47</f>
        <v>1000000</v>
      </c>
      <c r="AJ47" s="2">
        <v>43000000</v>
      </c>
      <c r="AK47">
        <f t="shared" si="5"/>
        <v>7.6334684555795862</v>
      </c>
    </row>
    <row r="48" spans="12:40" x14ac:dyDescent="0.25">
      <c r="M48" t="s">
        <v>3041</v>
      </c>
      <c r="N48">
        <f>SUM(N45:N47)</f>
        <v>45</v>
      </c>
      <c r="Q48">
        <f>SUM(Q45:Q47)</f>
        <v>550</v>
      </c>
      <c r="R48">
        <f>SUM(R45:R47)</f>
        <v>7614.34</v>
      </c>
      <c r="X48" t="s">
        <v>1033</v>
      </c>
      <c r="Y48" t="s">
        <v>3849</v>
      </c>
      <c r="Z48">
        <v>2.2999999999999998</v>
      </c>
      <c r="AA48">
        <v>9</v>
      </c>
      <c r="AD48" s="2">
        <f>10^Z48</f>
        <v>199.52623149688802</v>
      </c>
      <c r="AE48" s="2">
        <f>10^AA48</f>
        <v>1000000000</v>
      </c>
      <c r="AJ48" s="2">
        <v>110000000.00000001</v>
      </c>
      <c r="AK48">
        <f t="shared" si="5"/>
        <v>8.0413926851582254</v>
      </c>
    </row>
    <row r="49" spans="13:37" x14ac:dyDescent="0.25">
      <c r="M49" t="s">
        <v>3042</v>
      </c>
      <c r="O49">
        <f>Q48/N48</f>
        <v>12.222222222222221</v>
      </c>
      <c r="P49">
        <f>SQRT((R48-((Q48^2)/N48))/(N48-1))</f>
        <v>4.5028217864361491</v>
      </c>
      <c r="AJ49" s="2">
        <v>2300000000</v>
      </c>
      <c r="AK49">
        <f t="shared" si="5"/>
        <v>9.3617278360175931</v>
      </c>
    </row>
    <row r="50" spans="13:37" x14ac:dyDescent="0.25">
      <c r="AJ50" s="2">
        <v>430000000</v>
      </c>
      <c r="AK50">
        <f t="shared" si="5"/>
        <v>8.6334684555795871</v>
      </c>
    </row>
    <row r="51" spans="13:37" x14ac:dyDescent="0.25">
      <c r="P51">
        <f>(R48-(Q48^2))/N48</f>
        <v>-6553.014666666666</v>
      </c>
      <c r="Q51">
        <f>((R48-(Q48^2))/N48)/(N48-1)</f>
        <v>-148.9321515151515</v>
      </c>
      <c r="R51" t="e">
        <f>Q51^0.5</f>
        <v>#NUM!</v>
      </c>
      <c r="AJ51" s="2">
        <v>750000000</v>
      </c>
      <c r="AK51">
        <f t="shared" si="5"/>
        <v>8.8750612633917001</v>
      </c>
    </row>
    <row r="52" spans="13:37" x14ac:dyDescent="0.25">
      <c r="N52">
        <f>R48-O54</f>
        <v>-294885.65999999997</v>
      </c>
      <c r="AJ52" s="2">
        <v>430000000</v>
      </c>
      <c r="AK52">
        <f t="shared" si="5"/>
        <v>8.6334684555795871</v>
      </c>
    </row>
    <row r="53" spans="13:37" x14ac:dyDescent="0.25">
      <c r="O53">
        <f>P53*N48</f>
        <v>40180.581619200013</v>
      </c>
      <c r="P53">
        <f>Q53*(N48-1)</f>
        <v>892.90181376000021</v>
      </c>
      <c r="Q53">
        <f>4.5048^2</f>
        <v>20.293223040000004</v>
      </c>
      <c r="AJ53" s="2">
        <v>930000000.00000012</v>
      </c>
      <c r="AK53">
        <f t="shared" si="5"/>
        <v>8.9684829485539357</v>
      </c>
    </row>
    <row r="54" spans="13:37" x14ac:dyDescent="0.25">
      <c r="O54">
        <f>Q48^2</f>
        <v>302500</v>
      </c>
      <c r="P54">
        <f>O54/45</f>
        <v>6722.2222222222226</v>
      </c>
      <c r="AJ54" s="2">
        <v>2400000000</v>
      </c>
      <c r="AK54">
        <f t="shared" si="5"/>
        <v>9.3802112417116064</v>
      </c>
    </row>
    <row r="55" spans="13:37" x14ac:dyDescent="0.25">
      <c r="N55">
        <f>O55-R48</f>
        <v>115821.66</v>
      </c>
      <c r="O55">
        <f>((Q45^2)+(Q46^2)+(Q47^2))</f>
        <v>123436</v>
      </c>
      <c r="AJ55" s="2">
        <v>150000000</v>
      </c>
      <c r="AK55">
        <f t="shared" si="5"/>
        <v>8.1760912590556813</v>
      </c>
    </row>
    <row r="56" spans="13:37" x14ac:dyDescent="0.25">
      <c r="Q56">
        <f>Q48^2</f>
        <v>302500</v>
      </c>
      <c r="R56">
        <f>Q56/N48</f>
        <v>6722.2222222222226</v>
      </c>
      <c r="AJ56" s="2">
        <v>750000000</v>
      </c>
      <c r="AK56">
        <f t="shared" si="5"/>
        <v>8.8750612633917001</v>
      </c>
    </row>
    <row r="57" spans="13:37" x14ac:dyDescent="0.25">
      <c r="R57">
        <f>R48-R56</f>
        <v>892.11777777777752</v>
      </c>
      <c r="AJ57" s="2">
        <v>1500000000</v>
      </c>
      <c r="AK57">
        <f t="shared" si="5"/>
        <v>9.1760912590556813</v>
      </c>
    </row>
    <row r="58" spans="13:37" x14ac:dyDescent="0.25">
      <c r="R58">
        <f>R57/(N48-1)</f>
        <v>20.275404040404034</v>
      </c>
      <c r="AJ58" s="2">
        <v>930000000.00000012</v>
      </c>
      <c r="AK58">
        <f t="shared" si="5"/>
        <v>8.9684829485539357</v>
      </c>
    </row>
    <row r="59" spans="13:37" x14ac:dyDescent="0.25">
      <c r="AJ59" s="2">
        <v>229999999.99999997</v>
      </c>
      <c r="AK59">
        <f t="shared" si="5"/>
        <v>8.3617278360175931</v>
      </c>
    </row>
    <row r="60" spans="13:37" x14ac:dyDescent="0.25">
      <c r="AJ60" s="2">
        <v>4300000</v>
      </c>
      <c r="AK60">
        <f t="shared" si="5"/>
        <v>6.6334684555795862</v>
      </c>
    </row>
    <row r="61" spans="13:37" x14ac:dyDescent="0.25">
      <c r="AJ61" s="2">
        <v>120000000</v>
      </c>
      <c r="AK61">
        <f t="shared" si="5"/>
        <v>8.0791812460476251</v>
      </c>
    </row>
    <row r="62" spans="13:37" x14ac:dyDescent="0.25">
      <c r="AJ62" s="2">
        <v>150000000</v>
      </c>
      <c r="AK62">
        <f t="shared" si="5"/>
        <v>8.1760912590556813</v>
      </c>
    </row>
    <row r="63" spans="13:37" x14ac:dyDescent="0.25">
      <c r="AJ63" s="2">
        <v>1200000</v>
      </c>
      <c r="AK63">
        <f t="shared" si="5"/>
        <v>6.0791812460476251</v>
      </c>
    </row>
    <row r="64" spans="13:37" x14ac:dyDescent="0.25">
      <c r="AJ64" s="2">
        <v>43000000</v>
      </c>
      <c r="AK64">
        <f t="shared" si="5"/>
        <v>7.6334684555795862</v>
      </c>
    </row>
    <row r="65" spans="5:37" x14ac:dyDescent="0.25">
      <c r="E65" s="49">
        <v>5000</v>
      </c>
      <c r="F65" s="2">
        <v>5200000</v>
      </c>
      <c r="AJ65" s="2">
        <v>229999999.99999997</v>
      </c>
      <c r="AK65">
        <f t="shared" si="5"/>
        <v>8.3617278360175931</v>
      </c>
    </row>
    <row r="66" spans="5:37" x14ac:dyDescent="0.25">
      <c r="AJ66" s="2">
        <v>93000000</v>
      </c>
      <c r="AK66">
        <f t="shared" si="5"/>
        <v>7.9684829485539348</v>
      </c>
    </row>
    <row r="67" spans="5:37" x14ac:dyDescent="0.25">
      <c r="AJ67" s="2">
        <v>43000000</v>
      </c>
      <c r="AK67">
        <f t="shared" si="5"/>
        <v>7.6334684555795862</v>
      </c>
    </row>
    <row r="68" spans="5:37" x14ac:dyDescent="0.25">
      <c r="E68" s="2">
        <v>11.990679999999999</v>
      </c>
      <c r="F68">
        <v>11.990679999999999</v>
      </c>
      <c r="I68">
        <f>EXP(E68+((E69^2)/2))</f>
        <v>89569562066903.375</v>
      </c>
      <c r="AJ68" s="2">
        <v>43000000</v>
      </c>
      <c r="AK68">
        <f t="shared" si="5"/>
        <v>7.6334684555795862</v>
      </c>
    </row>
    <row r="69" spans="5:37" x14ac:dyDescent="0.25">
      <c r="E69" s="2">
        <v>6.3459209999999997</v>
      </c>
      <c r="F69">
        <v>6.3459209999999997</v>
      </c>
      <c r="I69">
        <f>(EXP(F69^2)-1)*EXP((2*F68)+(F69^2))</f>
        <v>2.4755373702582409E+45</v>
      </c>
      <c r="AJ69" s="2">
        <v>11000000000</v>
      </c>
      <c r="AK69">
        <f t="shared" si="5"/>
        <v>10.041392685158225</v>
      </c>
    </row>
    <row r="70" spans="5:37" x14ac:dyDescent="0.25">
      <c r="AJ70" s="2">
        <v>11000000000</v>
      </c>
      <c r="AK70">
        <f t="shared" si="5"/>
        <v>10.041392685158225</v>
      </c>
    </row>
  </sheetData>
  <phoneticPr fontId="1"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43F24-B022-49C6-A624-9C158560E3E0}">
  <dimension ref="A1:BL211"/>
  <sheetViews>
    <sheetView topLeftCell="I1" zoomScaleNormal="100" workbookViewId="0">
      <pane ySplit="1" topLeftCell="A92" activePane="bottomLeft" state="frozen"/>
      <selection activeCell="I1" sqref="I1"/>
      <selection pane="bottomLeft" activeCell="P27" sqref="P27"/>
    </sheetView>
  </sheetViews>
  <sheetFormatPr defaultRowHeight="15" x14ac:dyDescent="0.25"/>
  <cols>
    <col min="1" max="1" width="26.140625" bestFit="1" customWidth="1"/>
    <col min="2" max="2" width="5" bestFit="1" customWidth="1"/>
    <col min="3" max="3" width="13.42578125" customWidth="1"/>
    <col min="4" max="4" width="21" bestFit="1" customWidth="1"/>
    <col min="5" max="5" width="15.85546875" bestFit="1" customWidth="1"/>
    <col min="6" max="6" width="62" bestFit="1" customWidth="1"/>
    <col min="7" max="7" width="4.5703125" bestFit="1" customWidth="1"/>
    <col min="8" max="8" width="14.85546875" bestFit="1" customWidth="1"/>
    <col min="9" max="9" width="40" bestFit="1" customWidth="1"/>
    <col min="10" max="10" width="38.5703125" bestFit="1" customWidth="1"/>
    <col min="11" max="11" width="38.85546875" bestFit="1" customWidth="1"/>
    <col min="12" max="12" width="10.85546875" bestFit="1" customWidth="1"/>
    <col min="13" max="13" width="16.42578125" bestFit="1" customWidth="1"/>
    <col min="14" max="14" width="53" bestFit="1" customWidth="1"/>
    <col min="15" max="15" width="10.42578125" customWidth="1"/>
    <col min="16" max="16" width="8.7109375" customWidth="1"/>
    <col min="17" max="17" width="15.7109375" bestFit="1" customWidth="1"/>
    <col min="18" max="18" width="10.85546875" bestFit="1" customWidth="1"/>
    <col min="19" max="19" width="15.7109375" bestFit="1" customWidth="1"/>
    <col min="20" max="20" width="22.7109375" bestFit="1" customWidth="1"/>
    <col min="21" max="21" width="21.140625" bestFit="1" customWidth="1"/>
    <col min="22" max="22" width="21.140625" customWidth="1"/>
    <col min="23" max="23" width="14.42578125" bestFit="1" customWidth="1"/>
    <col min="24" max="24" width="18.42578125" bestFit="1" customWidth="1"/>
    <col min="25" max="25" width="38.42578125" bestFit="1" customWidth="1"/>
    <col min="27" max="27" width="11.85546875" bestFit="1" customWidth="1"/>
    <col min="28" max="28" width="16.42578125" bestFit="1" customWidth="1"/>
    <col min="29" max="29" width="14" bestFit="1" customWidth="1"/>
    <col min="30" max="30" width="17.85546875" bestFit="1" customWidth="1"/>
    <col min="31" max="31" width="5.42578125" bestFit="1" customWidth="1"/>
    <col min="32" max="32" width="7.85546875" bestFit="1" customWidth="1"/>
    <col min="33" max="33" width="17" bestFit="1" customWidth="1"/>
    <col min="34" max="34" width="8.5703125" bestFit="1" customWidth="1"/>
    <col min="35" max="35" width="15.85546875" bestFit="1" customWidth="1"/>
    <col min="36" max="36" width="18" bestFit="1" customWidth="1"/>
    <col min="37" max="37" width="8.5703125" bestFit="1" customWidth="1"/>
    <col min="38" max="38" width="12" bestFit="1" customWidth="1"/>
    <col min="39" max="39" width="8.5703125" bestFit="1" customWidth="1"/>
    <col min="40" max="40" width="8.28515625" bestFit="1" customWidth="1"/>
    <col min="41" max="41" width="8.85546875" bestFit="1" customWidth="1"/>
    <col min="42" max="42" width="22.42578125" bestFit="1" customWidth="1"/>
    <col min="43" max="43" width="81.85546875" bestFit="1" customWidth="1"/>
    <col min="44" max="44" width="25.5703125" bestFit="1" customWidth="1"/>
    <col min="45" max="45" width="14.85546875" bestFit="1" customWidth="1"/>
    <col min="46" max="46" width="15.28515625" bestFit="1" customWidth="1"/>
    <col min="47" max="47" width="11.42578125" bestFit="1" customWidth="1"/>
    <col min="48" max="48" width="11.85546875" bestFit="1" customWidth="1"/>
    <col min="49" max="49" width="11.7109375" bestFit="1" customWidth="1"/>
    <col min="50" max="50" width="12.140625" bestFit="1" customWidth="1"/>
    <col min="51" max="51" width="10.7109375" bestFit="1" customWidth="1"/>
    <col min="52" max="52" width="8" bestFit="1" customWidth="1"/>
    <col min="56" max="56" width="16.42578125" bestFit="1" customWidth="1"/>
    <col min="61" max="64" width="8.5703125" bestFit="1" customWidth="1"/>
  </cols>
  <sheetData>
    <row r="1" spans="1:64" x14ac:dyDescent="0.25">
      <c r="A1" t="s">
        <v>0</v>
      </c>
      <c r="B1" t="s">
        <v>1</v>
      </c>
      <c r="C1" t="s">
        <v>4530</v>
      </c>
      <c r="D1" t="s">
        <v>2</v>
      </c>
      <c r="E1" t="s">
        <v>3</v>
      </c>
      <c r="F1" t="s">
        <v>4</v>
      </c>
      <c r="G1" t="s">
        <v>26</v>
      </c>
      <c r="H1" t="s">
        <v>3389</v>
      </c>
      <c r="I1" t="s">
        <v>5</v>
      </c>
      <c r="J1" t="s">
        <v>2135</v>
      </c>
      <c r="K1" t="s">
        <v>3831</v>
      </c>
      <c r="L1" t="s">
        <v>6</v>
      </c>
      <c r="M1" t="s">
        <v>3832</v>
      </c>
      <c r="N1" t="s">
        <v>7</v>
      </c>
      <c r="O1" t="s">
        <v>3908</v>
      </c>
      <c r="P1" t="s">
        <v>3895</v>
      </c>
      <c r="Q1" t="s">
        <v>3896</v>
      </c>
      <c r="R1" t="s">
        <v>3897</v>
      </c>
      <c r="S1" t="s">
        <v>3898</v>
      </c>
      <c r="T1" t="s">
        <v>8</v>
      </c>
      <c r="U1" t="s">
        <v>9</v>
      </c>
      <c r="V1" t="s">
        <v>3995</v>
      </c>
      <c r="W1" t="s">
        <v>10</v>
      </c>
      <c r="X1" t="s">
        <v>11</v>
      </c>
      <c r="Y1" t="s">
        <v>12</v>
      </c>
      <c r="Z1" t="s">
        <v>2899</v>
      </c>
      <c r="AA1" t="s">
        <v>2900</v>
      </c>
      <c r="AB1" t="s">
        <v>3830</v>
      </c>
      <c r="AC1" t="s">
        <v>3863</v>
      </c>
      <c r="AD1" s="38" t="s">
        <v>13</v>
      </c>
      <c r="AE1" s="38" t="s">
        <v>3624</v>
      </c>
      <c r="AF1" s="1" t="s">
        <v>14</v>
      </c>
      <c r="AG1" s="21" t="s">
        <v>3871</v>
      </c>
      <c r="AH1" t="s">
        <v>3877</v>
      </c>
      <c r="AI1" t="s">
        <v>3815</v>
      </c>
      <c r="AJ1" t="s">
        <v>15</v>
      </c>
      <c r="AK1" t="s">
        <v>16</v>
      </c>
      <c r="AL1" t="s">
        <v>17</v>
      </c>
      <c r="AM1" t="s">
        <v>18</v>
      </c>
      <c r="AN1" t="s">
        <v>19</v>
      </c>
      <c r="AO1" t="s">
        <v>20</v>
      </c>
      <c r="AP1" t="s">
        <v>21</v>
      </c>
      <c r="AQ1" t="s">
        <v>22</v>
      </c>
      <c r="AR1" t="s">
        <v>22</v>
      </c>
      <c r="AS1" t="s">
        <v>3881</v>
      </c>
      <c r="AT1" t="s">
        <v>3882</v>
      </c>
      <c r="AU1" t="s">
        <v>3884</v>
      </c>
      <c r="AV1" t="s">
        <v>3883</v>
      </c>
      <c r="AW1" t="s">
        <v>3886</v>
      </c>
      <c r="AX1" t="s">
        <v>3887</v>
      </c>
      <c r="AY1" t="s">
        <v>3890</v>
      </c>
      <c r="AZ1" t="s">
        <v>3891</v>
      </c>
    </row>
    <row r="2" spans="1:64" x14ac:dyDescent="0.25">
      <c r="A2" t="s">
        <v>112</v>
      </c>
      <c r="B2">
        <v>1999</v>
      </c>
      <c r="C2" t="str">
        <f t="shared" ref="C2:C33" si="0">A2&amp;" "&amp;B2</f>
        <v>Jones and Obiri-Danso 1999</v>
      </c>
      <c r="D2" t="s">
        <v>113</v>
      </c>
      <c r="E2" t="s">
        <v>25</v>
      </c>
      <c r="F2" t="s">
        <v>114</v>
      </c>
      <c r="G2" t="s">
        <v>2901</v>
      </c>
      <c r="H2" t="s">
        <v>3504</v>
      </c>
      <c r="I2" t="s">
        <v>115</v>
      </c>
      <c r="J2" t="s">
        <v>2117</v>
      </c>
      <c r="K2" t="s">
        <v>28</v>
      </c>
      <c r="L2" t="s">
        <v>28</v>
      </c>
      <c r="N2" t="s">
        <v>28</v>
      </c>
      <c r="O2" t="s">
        <v>744</v>
      </c>
      <c r="P2" t="s">
        <v>3901</v>
      </c>
      <c r="Q2" t="s">
        <v>2614</v>
      </c>
      <c r="R2" t="s">
        <v>3903</v>
      </c>
      <c r="S2" t="s">
        <v>3902</v>
      </c>
      <c r="T2" t="s">
        <v>116</v>
      </c>
      <c r="U2" t="s">
        <v>117</v>
      </c>
      <c r="W2" t="s">
        <v>40</v>
      </c>
      <c r="X2" t="s">
        <v>2898</v>
      </c>
      <c r="Y2" t="s">
        <v>80</v>
      </c>
      <c r="Z2" t="s">
        <v>2901</v>
      </c>
      <c r="AA2" t="s">
        <v>35</v>
      </c>
      <c r="AB2" t="s">
        <v>3807</v>
      </c>
      <c r="AC2" t="s">
        <v>2901</v>
      </c>
      <c r="AI2" s="2">
        <v>708000000000</v>
      </c>
      <c r="AL2" s="2">
        <v>115000</v>
      </c>
      <c r="AM2" s="2">
        <v>3310000000000</v>
      </c>
      <c r="AP2" t="s">
        <v>72</v>
      </c>
    </row>
    <row r="3" spans="1:64" x14ac:dyDescent="0.25">
      <c r="A3" s="12" t="s">
        <v>98</v>
      </c>
      <c r="B3" s="12">
        <v>1978</v>
      </c>
      <c r="C3" t="str">
        <f t="shared" si="0"/>
        <v>Gould and Fletch 1978</v>
      </c>
      <c r="D3" s="12" t="s">
        <v>35</v>
      </c>
      <c r="E3" s="12" t="s">
        <v>25</v>
      </c>
      <c r="F3" s="12" t="s">
        <v>99</v>
      </c>
      <c r="G3" s="12" t="s">
        <v>2901</v>
      </c>
      <c r="H3" s="12" t="s">
        <v>3504</v>
      </c>
      <c r="I3" s="12" t="s">
        <v>100</v>
      </c>
      <c r="J3" s="12" t="s">
        <v>2117</v>
      </c>
      <c r="K3" s="12" t="s">
        <v>28</v>
      </c>
      <c r="L3" s="12"/>
      <c r="M3" s="12" t="s">
        <v>3833</v>
      </c>
      <c r="N3" s="12"/>
      <c r="O3" s="55" t="s">
        <v>744</v>
      </c>
      <c r="P3" s="55" t="s">
        <v>3901</v>
      </c>
      <c r="Q3" s="38" t="s">
        <v>2614</v>
      </c>
      <c r="R3" s="38" t="s">
        <v>118</v>
      </c>
      <c r="S3" s="38" t="s">
        <v>3974</v>
      </c>
      <c r="T3" s="12" t="s">
        <v>1069</v>
      </c>
      <c r="U3" s="12" t="s">
        <v>101</v>
      </c>
      <c r="V3" s="12"/>
      <c r="W3" s="12" t="s">
        <v>102</v>
      </c>
      <c r="X3" s="12" t="s">
        <v>2898</v>
      </c>
      <c r="Y3" s="12" t="s">
        <v>80</v>
      </c>
      <c r="Z3" s="12" t="s">
        <v>2901</v>
      </c>
      <c r="AA3" s="12" t="s">
        <v>35</v>
      </c>
      <c r="AB3" t="s">
        <v>3860</v>
      </c>
      <c r="AC3" t="s">
        <v>2901</v>
      </c>
      <c r="AD3" s="12"/>
      <c r="AE3" s="12">
        <v>52</v>
      </c>
      <c r="AF3" s="12"/>
      <c r="AG3" s="12"/>
      <c r="AH3" s="16">
        <v>26964285.714285716</v>
      </c>
      <c r="AI3" s="16"/>
      <c r="AJ3" s="12"/>
      <c r="AK3" s="12"/>
      <c r="AL3" s="16">
        <v>70000</v>
      </c>
      <c r="AM3" s="16">
        <v>73200000</v>
      </c>
      <c r="AN3" s="12"/>
      <c r="AO3" s="12"/>
      <c r="AP3" s="12" t="s">
        <v>81</v>
      </c>
      <c r="AQ3" s="12" t="s">
        <v>3841</v>
      </c>
      <c r="AR3" s="12" t="s">
        <v>105</v>
      </c>
      <c r="AS3" s="12"/>
      <c r="AT3" s="12"/>
      <c r="AU3" s="12"/>
      <c r="AV3" s="12"/>
      <c r="AW3" s="12"/>
      <c r="AX3" s="12"/>
      <c r="AY3" s="12"/>
      <c r="AZ3" s="12"/>
      <c r="BA3" s="12"/>
      <c r="BB3" s="12"/>
      <c r="BC3" s="12"/>
      <c r="BD3" s="12"/>
      <c r="BE3" s="12"/>
      <c r="BF3" s="12"/>
      <c r="BG3" s="12"/>
      <c r="BH3" s="12"/>
      <c r="BI3" s="12"/>
      <c r="BJ3" s="12"/>
      <c r="BK3" s="12"/>
      <c r="BL3" s="16"/>
    </row>
    <row r="4" spans="1:64" x14ac:dyDescent="0.25">
      <c r="A4" s="12" t="s">
        <v>98</v>
      </c>
      <c r="B4" s="12">
        <v>1978</v>
      </c>
      <c r="C4" t="str">
        <f t="shared" si="0"/>
        <v>Gould and Fletch 1978</v>
      </c>
      <c r="D4" s="12" t="s">
        <v>35</v>
      </c>
      <c r="E4" s="12" t="s">
        <v>25</v>
      </c>
      <c r="F4" s="12" t="s">
        <v>99</v>
      </c>
      <c r="G4" s="12" t="s">
        <v>2901</v>
      </c>
      <c r="H4" s="12" t="s">
        <v>3504</v>
      </c>
      <c r="I4" s="12" t="s">
        <v>100</v>
      </c>
      <c r="J4" s="12" t="s">
        <v>2117</v>
      </c>
      <c r="K4" s="12" t="s">
        <v>28</v>
      </c>
      <c r="L4" s="12"/>
      <c r="M4" s="12" t="s">
        <v>3833</v>
      </c>
      <c r="N4" s="12"/>
      <c r="O4" s="55" t="s">
        <v>744</v>
      </c>
      <c r="P4" s="55" t="s">
        <v>3901</v>
      </c>
      <c r="Q4" s="38" t="s">
        <v>2614</v>
      </c>
      <c r="R4" s="38" t="s">
        <v>118</v>
      </c>
      <c r="S4" s="38" t="s">
        <v>3974</v>
      </c>
      <c r="T4" s="12" t="s">
        <v>1069</v>
      </c>
      <c r="U4" s="12" t="s">
        <v>101</v>
      </c>
      <c r="V4" s="12"/>
      <c r="W4" s="12" t="s">
        <v>102</v>
      </c>
      <c r="X4" s="12" t="s">
        <v>2897</v>
      </c>
      <c r="Y4" s="12" t="s">
        <v>80</v>
      </c>
      <c r="Z4" s="12" t="s">
        <v>2901</v>
      </c>
      <c r="AA4" s="12" t="s">
        <v>35</v>
      </c>
      <c r="AB4" t="s">
        <v>3860</v>
      </c>
      <c r="AC4" t="s">
        <v>2901</v>
      </c>
      <c r="AD4" s="12"/>
      <c r="AE4" s="12">
        <v>52</v>
      </c>
      <c r="AF4" s="12"/>
      <c r="AG4" s="12"/>
      <c r="AH4" s="16">
        <v>25892857.142857146</v>
      </c>
      <c r="AI4" s="16"/>
      <c r="AJ4" s="12"/>
      <c r="AK4" s="12"/>
      <c r="AL4" s="16">
        <v>30000</v>
      </c>
      <c r="AM4" s="16">
        <v>73200000</v>
      </c>
      <c r="AN4" s="12"/>
      <c r="AO4" s="12"/>
      <c r="AP4" s="12" t="s">
        <v>81</v>
      </c>
      <c r="AQ4" s="12" t="s">
        <v>3841</v>
      </c>
      <c r="AR4" s="12" t="s">
        <v>105</v>
      </c>
      <c r="AS4" s="12"/>
      <c r="AT4" s="12"/>
      <c r="AU4" s="12"/>
      <c r="AV4" s="12"/>
      <c r="AW4" s="12"/>
      <c r="AX4" s="12"/>
      <c r="AY4" s="12"/>
      <c r="AZ4" s="12"/>
      <c r="BA4" s="12"/>
      <c r="BB4" s="12"/>
      <c r="BC4" s="12"/>
      <c r="BD4" s="12"/>
      <c r="BE4" s="12"/>
      <c r="BF4" s="12"/>
      <c r="BG4" s="12"/>
      <c r="BH4" s="12"/>
      <c r="BI4" s="12"/>
      <c r="BJ4" s="12"/>
      <c r="BK4" s="12"/>
      <c r="BL4" s="16"/>
    </row>
    <row r="5" spans="1:64" x14ac:dyDescent="0.25">
      <c r="A5" t="s">
        <v>74</v>
      </c>
      <c r="B5">
        <v>1999</v>
      </c>
      <c r="C5" t="str">
        <f t="shared" si="0"/>
        <v>Alderisio and DeLuca 1999</v>
      </c>
      <c r="D5" t="s">
        <v>35</v>
      </c>
      <c r="E5" t="s">
        <v>25</v>
      </c>
      <c r="F5" t="s">
        <v>75</v>
      </c>
      <c r="G5" t="s">
        <v>35</v>
      </c>
      <c r="H5" t="s">
        <v>3503</v>
      </c>
      <c r="I5" t="s">
        <v>76</v>
      </c>
      <c r="J5" t="s">
        <v>2117</v>
      </c>
      <c r="K5">
        <v>300</v>
      </c>
      <c r="L5" t="s">
        <v>28</v>
      </c>
      <c r="M5" t="s">
        <v>44</v>
      </c>
      <c r="N5" t="s">
        <v>78</v>
      </c>
      <c r="O5" t="s">
        <v>744</v>
      </c>
      <c r="P5" t="s">
        <v>3901</v>
      </c>
      <c r="Q5" t="s">
        <v>3919</v>
      </c>
      <c r="R5" t="s">
        <v>2600</v>
      </c>
      <c r="S5" s="56" t="s">
        <v>3977</v>
      </c>
      <c r="T5" t="s">
        <v>631</v>
      </c>
      <c r="U5" t="s">
        <v>79</v>
      </c>
      <c r="W5" t="s">
        <v>40</v>
      </c>
      <c r="X5" t="s">
        <v>2898</v>
      </c>
      <c r="Y5" t="s">
        <v>80</v>
      </c>
      <c r="Z5" t="s">
        <v>2901</v>
      </c>
      <c r="AA5" t="s">
        <v>35</v>
      </c>
      <c r="AB5" t="s">
        <v>3860</v>
      </c>
      <c r="AC5" t="s">
        <v>2901</v>
      </c>
      <c r="AE5">
        <v>236</v>
      </c>
      <c r="AH5" s="2">
        <v>15300</v>
      </c>
      <c r="AI5" s="2"/>
      <c r="AP5" t="s">
        <v>81</v>
      </c>
    </row>
    <row r="6" spans="1:64" x14ac:dyDescent="0.25">
      <c r="A6" s="12" t="s">
        <v>177</v>
      </c>
      <c r="B6" s="12">
        <v>1979</v>
      </c>
      <c r="C6" t="str">
        <f t="shared" si="0"/>
        <v>Hussong et al.  1979</v>
      </c>
      <c r="D6" s="12" t="s">
        <v>35</v>
      </c>
      <c r="E6" s="12" t="s">
        <v>25</v>
      </c>
      <c r="F6" s="12" t="s">
        <v>178</v>
      </c>
      <c r="G6" s="12" t="s">
        <v>35</v>
      </c>
      <c r="H6" s="12" t="s">
        <v>3503</v>
      </c>
      <c r="I6" s="12" t="s">
        <v>3793</v>
      </c>
      <c r="J6" s="12" t="s">
        <v>2117</v>
      </c>
      <c r="K6" s="12" t="s">
        <v>28</v>
      </c>
      <c r="L6" s="12" t="s">
        <v>28</v>
      </c>
      <c r="M6" s="12"/>
      <c r="N6" s="12" t="s">
        <v>29</v>
      </c>
      <c r="O6" t="s">
        <v>744</v>
      </c>
      <c r="P6" s="12" t="s">
        <v>3901</v>
      </c>
      <c r="Q6" t="s">
        <v>3919</v>
      </c>
      <c r="R6" t="s">
        <v>2600</v>
      </c>
      <c r="S6" s="56" t="s">
        <v>3977</v>
      </c>
      <c r="T6" t="s">
        <v>631</v>
      </c>
      <c r="U6" t="s">
        <v>79</v>
      </c>
      <c r="W6" s="12" t="s">
        <v>40</v>
      </c>
      <c r="X6" s="12" t="s">
        <v>2898</v>
      </c>
      <c r="Y6" s="12" t="s">
        <v>80</v>
      </c>
      <c r="Z6" s="12" t="s">
        <v>35</v>
      </c>
      <c r="AA6" s="12" t="s">
        <v>35</v>
      </c>
      <c r="AB6" t="s">
        <v>3860</v>
      </c>
      <c r="AC6" t="s">
        <v>2901</v>
      </c>
      <c r="AD6" s="12">
        <v>20</v>
      </c>
      <c r="AE6" s="12">
        <v>20</v>
      </c>
      <c r="AF6" s="12"/>
      <c r="AG6" s="12"/>
      <c r="AH6" s="16">
        <v>36000</v>
      </c>
      <c r="AI6" s="16"/>
      <c r="AJ6" s="16">
        <v>19100</v>
      </c>
      <c r="AK6" s="12"/>
      <c r="AL6" s="12"/>
      <c r="AM6" s="12"/>
      <c r="AN6" s="12"/>
      <c r="AO6" s="12"/>
      <c r="AP6" s="12" t="s">
        <v>181</v>
      </c>
      <c r="AQ6" s="12" t="s">
        <v>182</v>
      </c>
      <c r="AR6" s="12"/>
      <c r="AS6" s="12"/>
      <c r="AT6" s="12"/>
      <c r="AU6" s="12"/>
      <c r="AV6" s="12"/>
      <c r="AW6" s="12"/>
      <c r="AX6" s="12"/>
      <c r="AY6" s="12"/>
      <c r="AZ6" s="12"/>
      <c r="BA6" s="12"/>
      <c r="BB6" s="12"/>
      <c r="BC6" s="12"/>
    </row>
    <row r="7" spans="1:64" x14ac:dyDescent="0.25">
      <c r="A7" t="s">
        <v>184</v>
      </c>
      <c r="B7">
        <v>1998</v>
      </c>
      <c r="C7" t="str">
        <f t="shared" si="0"/>
        <v>Ricca and Cooney 1998</v>
      </c>
      <c r="D7" t="s">
        <v>35</v>
      </c>
      <c r="E7" t="s">
        <v>25</v>
      </c>
      <c r="F7" t="s">
        <v>185</v>
      </c>
      <c r="G7" t="s">
        <v>35</v>
      </c>
      <c r="H7" t="s">
        <v>3503</v>
      </c>
      <c r="I7" t="s">
        <v>2144</v>
      </c>
      <c r="J7" t="s">
        <v>2117</v>
      </c>
      <c r="K7">
        <v>1</v>
      </c>
      <c r="L7" t="s">
        <v>187</v>
      </c>
      <c r="M7" t="s">
        <v>176</v>
      </c>
      <c r="N7" t="s">
        <v>188</v>
      </c>
      <c r="O7" t="s">
        <v>744</v>
      </c>
      <c r="P7" t="s">
        <v>3901</v>
      </c>
      <c r="Q7" t="s">
        <v>3919</v>
      </c>
      <c r="R7" t="s">
        <v>2600</v>
      </c>
      <c r="S7" s="56" t="s">
        <v>3977</v>
      </c>
      <c r="T7" t="s">
        <v>631</v>
      </c>
      <c r="U7" t="s">
        <v>79</v>
      </c>
      <c r="W7" t="s">
        <v>40</v>
      </c>
      <c r="X7" t="s">
        <v>2898</v>
      </c>
      <c r="Y7" t="s">
        <v>80</v>
      </c>
      <c r="Z7" t="s">
        <v>35</v>
      </c>
      <c r="AA7" t="s">
        <v>35</v>
      </c>
      <c r="AB7" t="s">
        <v>3810</v>
      </c>
      <c r="AC7" s="12" t="s">
        <v>2901</v>
      </c>
      <c r="AD7">
        <v>0</v>
      </c>
      <c r="AE7">
        <v>32</v>
      </c>
      <c r="AL7">
        <v>0</v>
      </c>
      <c r="AM7">
        <v>1</v>
      </c>
      <c r="AP7" t="s">
        <v>176</v>
      </c>
      <c r="AQ7" t="s">
        <v>190</v>
      </c>
      <c r="AR7" t="s">
        <v>2896</v>
      </c>
    </row>
    <row r="8" spans="1:64" x14ac:dyDescent="0.25">
      <c r="A8" t="s">
        <v>184</v>
      </c>
      <c r="B8">
        <v>1998</v>
      </c>
      <c r="C8" t="str">
        <f t="shared" si="0"/>
        <v>Ricca and Cooney 1998</v>
      </c>
      <c r="D8" t="s">
        <v>35</v>
      </c>
      <c r="E8" t="s">
        <v>25</v>
      </c>
      <c r="F8" t="s">
        <v>185</v>
      </c>
      <c r="G8" t="s">
        <v>35</v>
      </c>
      <c r="H8" t="s">
        <v>3503</v>
      </c>
      <c r="I8" t="s">
        <v>2144</v>
      </c>
      <c r="J8" t="s">
        <v>2117</v>
      </c>
      <c r="K8">
        <v>1</v>
      </c>
      <c r="L8" t="s">
        <v>187</v>
      </c>
      <c r="M8" t="s">
        <v>176</v>
      </c>
      <c r="N8" t="s">
        <v>188</v>
      </c>
      <c r="O8" t="s">
        <v>744</v>
      </c>
      <c r="P8" t="s">
        <v>3901</v>
      </c>
      <c r="Q8" t="s">
        <v>3919</v>
      </c>
      <c r="R8" t="s">
        <v>2600</v>
      </c>
      <c r="S8" s="56" t="s">
        <v>3977</v>
      </c>
      <c r="T8" t="s">
        <v>631</v>
      </c>
      <c r="U8" t="s">
        <v>79</v>
      </c>
      <c r="W8" t="s">
        <v>40</v>
      </c>
      <c r="X8" t="s">
        <v>2898</v>
      </c>
      <c r="Y8" t="s">
        <v>80</v>
      </c>
      <c r="Z8" t="s">
        <v>35</v>
      </c>
      <c r="AA8" t="s">
        <v>35</v>
      </c>
      <c r="AB8" t="s">
        <v>3810</v>
      </c>
      <c r="AC8" s="12" t="s">
        <v>2901</v>
      </c>
      <c r="AD8">
        <v>0</v>
      </c>
      <c r="AE8">
        <v>32</v>
      </c>
      <c r="AL8" s="2">
        <v>1</v>
      </c>
      <c r="AM8" s="2">
        <v>10</v>
      </c>
      <c r="AP8" t="s">
        <v>176</v>
      </c>
      <c r="AQ8" t="s">
        <v>190</v>
      </c>
      <c r="AR8" t="s">
        <v>2896</v>
      </c>
    </row>
    <row r="9" spans="1:64" x14ac:dyDescent="0.25">
      <c r="A9" t="s">
        <v>184</v>
      </c>
      <c r="B9">
        <v>1998</v>
      </c>
      <c r="C9" t="str">
        <f t="shared" si="0"/>
        <v>Ricca and Cooney 1998</v>
      </c>
      <c r="D9" t="s">
        <v>35</v>
      </c>
      <c r="E9" t="s">
        <v>25</v>
      </c>
      <c r="F9" t="s">
        <v>185</v>
      </c>
      <c r="G9" t="s">
        <v>35</v>
      </c>
      <c r="H9" t="s">
        <v>3503</v>
      </c>
      <c r="I9" t="s">
        <v>2144</v>
      </c>
      <c r="J9" t="s">
        <v>2117</v>
      </c>
      <c r="K9">
        <v>1</v>
      </c>
      <c r="L9" t="s">
        <v>187</v>
      </c>
      <c r="M9" t="s">
        <v>176</v>
      </c>
      <c r="N9" t="s">
        <v>188</v>
      </c>
      <c r="O9" t="s">
        <v>744</v>
      </c>
      <c r="P9" t="s">
        <v>3901</v>
      </c>
      <c r="Q9" t="s">
        <v>3919</v>
      </c>
      <c r="R9" t="s">
        <v>2600</v>
      </c>
      <c r="S9" s="56" t="s">
        <v>3977</v>
      </c>
      <c r="T9" t="s">
        <v>631</v>
      </c>
      <c r="U9" t="s">
        <v>79</v>
      </c>
      <c r="W9" t="s">
        <v>40</v>
      </c>
      <c r="X9" t="s">
        <v>2898</v>
      </c>
      <c r="Y9" t="s">
        <v>80</v>
      </c>
      <c r="Z9" t="s">
        <v>35</v>
      </c>
      <c r="AA9" t="s">
        <v>35</v>
      </c>
      <c r="AB9" t="s">
        <v>3810</v>
      </c>
      <c r="AC9" s="12" t="s">
        <v>2901</v>
      </c>
      <c r="AD9">
        <v>1</v>
      </c>
      <c r="AE9">
        <v>32</v>
      </c>
      <c r="AL9" s="2">
        <v>10</v>
      </c>
      <c r="AM9" s="2">
        <v>100</v>
      </c>
      <c r="AP9" t="s">
        <v>176</v>
      </c>
      <c r="AQ9" t="s">
        <v>190</v>
      </c>
      <c r="AR9" t="s">
        <v>2896</v>
      </c>
    </row>
    <row r="10" spans="1:64" x14ac:dyDescent="0.25">
      <c r="A10" t="s">
        <v>184</v>
      </c>
      <c r="B10">
        <v>1998</v>
      </c>
      <c r="C10" t="str">
        <f t="shared" si="0"/>
        <v>Ricca and Cooney 1998</v>
      </c>
      <c r="D10" t="s">
        <v>35</v>
      </c>
      <c r="E10" t="s">
        <v>25</v>
      </c>
      <c r="F10" t="s">
        <v>185</v>
      </c>
      <c r="G10" t="s">
        <v>35</v>
      </c>
      <c r="H10" t="s">
        <v>3503</v>
      </c>
      <c r="I10" t="s">
        <v>2144</v>
      </c>
      <c r="J10" t="s">
        <v>2117</v>
      </c>
      <c r="K10">
        <v>1</v>
      </c>
      <c r="L10" t="s">
        <v>187</v>
      </c>
      <c r="M10" t="s">
        <v>176</v>
      </c>
      <c r="N10" t="s">
        <v>188</v>
      </c>
      <c r="O10" t="s">
        <v>744</v>
      </c>
      <c r="P10" t="s">
        <v>3901</v>
      </c>
      <c r="Q10" t="s">
        <v>3919</v>
      </c>
      <c r="R10" t="s">
        <v>2600</v>
      </c>
      <c r="S10" s="56" t="s">
        <v>3977</v>
      </c>
      <c r="T10" t="s">
        <v>631</v>
      </c>
      <c r="U10" t="s">
        <v>79</v>
      </c>
      <c r="W10" t="s">
        <v>40</v>
      </c>
      <c r="X10" t="s">
        <v>2898</v>
      </c>
      <c r="Y10" t="s">
        <v>80</v>
      </c>
      <c r="Z10" t="s">
        <v>35</v>
      </c>
      <c r="AA10" t="s">
        <v>35</v>
      </c>
      <c r="AB10" t="s">
        <v>3810</v>
      </c>
      <c r="AC10" s="12" t="s">
        <v>2901</v>
      </c>
      <c r="AD10">
        <v>5</v>
      </c>
      <c r="AE10">
        <v>32</v>
      </c>
      <c r="AL10" s="2">
        <v>100</v>
      </c>
      <c r="AM10" s="2">
        <v>1000</v>
      </c>
      <c r="AP10" t="s">
        <v>176</v>
      </c>
      <c r="AQ10" t="s">
        <v>190</v>
      </c>
      <c r="AR10" t="s">
        <v>2896</v>
      </c>
    </row>
    <row r="11" spans="1:64" s="12" customFormat="1" x14ac:dyDescent="0.25">
      <c r="A11" t="s">
        <v>184</v>
      </c>
      <c r="B11">
        <v>1998</v>
      </c>
      <c r="C11" t="str">
        <f t="shared" si="0"/>
        <v>Ricca and Cooney 1998</v>
      </c>
      <c r="D11" t="s">
        <v>35</v>
      </c>
      <c r="E11" t="s">
        <v>25</v>
      </c>
      <c r="F11" t="s">
        <v>185</v>
      </c>
      <c r="G11" t="s">
        <v>35</v>
      </c>
      <c r="H11" t="s">
        <v>3503</v>
      </c>
      <c r="I11" t="s">
        <v>2144</v>
      </c>
      <c r="J11" t="s">
        <v>2117</v>
      </c>
      <c r="K11">
        <v>1</v>
      </c>
      <c r="L11" t="s">
        <v>187</v>
      </c>
      <c r="M11" t="s">
        <v>176</v>
      </c>
      <c r="N11" t="s">
        <v>188</v>
      </c>
      <c r="O11" t="s">
        <v>744</v>
      </c>
      <c r="P11" t="s">
        <v>3901</v>
      </c>
      <c r="Q11" t="s">
        <v>3919</v>
      </c>
      <c r="R11" t="s">
        <v>2600</v>
      </c>
      <c r="S11" s="56" t="s">
        <v>3977</v>
      </c>
      <c r="T11" t="s">
        <v>631</v>
      </c>
      <c r="U11" t="s">
        <v>79</v>
      </c>
      <c r="V11"/>
      <c r="W11" t="s">
        <v>40</v>
      </c>
      <c r="X11" t="s">
        <v>2898</v>
      </c>
      <c r="Y11" t="s">
        <v>80</v>
      </c>
      <c r="Z11" t="s">
        <v>35</v>
      </c>
      <c r="AA11" t="s">
        <v>35</v>
      </c>
      <c r="AB11" t="s">
        <v>3810</v>
      </c>
      <c r="AC11" s="12" t="s">
        <v>2901</v>
      </c>
      <c r="AD11">
        <v>11</v>
      </c>
      <c r="AE11">
        <v>32</v>
      </c>
      <c r="AF11"/>
      <c r="AG11"/>
      <c r="AH11"/>
      <c r="AI11"/>
      <c r="AJ11"/>
      <c r="AK11"/>
      <c r="AL11" s="2">
        <v>1000</v>
      </c>
      <c r="AM11" s="2">
        <v>10000</v>
      </c>
      <c r="AN11"/>
      <c r="AO11"/>
      <c r="AP11" t="s">
        <v>176</v>
      </c>
      <c r="AQ11" t="s">
        <v>190</v>
      </c>
      <c r="AR11" t="s">
        <v>2896</v>
      </c>
      <c r="AS11"/>
      <c r="AT11"/>
      <c r="AU11"/>
      <c r="AV11"/>
      <c r="AW11"/>
      <c r="AX11"/>
      <c r="AY11"/>
      <c r="AZ11"/>
      <c r="BA11"/>
      <c r="BB11"/>
      <c r="BC11"/>
      <c r="BD11"/>
      <c r="BE11"/>
      <c r="BF11"/>
      <c r="BG11"/>
      <c r="BH11"/>
      <c r="BI11"/>
      <c r="BJ11"/>
      <c r="BK11"/>
      <c r="BL11"/>
    </row>
    <row r="12" spans="1:64" s="12" customFormat="1" x14ac:dyDescent="0.25">
      <c r="A12" t="s">
        <v>184</v>
      </c>
      <c r="B12">
        <v>1998</v>
      </c>
      <c r="C12" t="str">
        <f t="shared" si="0"/>
        <v>Ricca and Cooney 1998</v>
      </c>
      <c r="D12" t="s">
        <v>35</v>
      </c>
      <c r="E12" t="s">
        <v>25</v>
      </c>
      <c r="F12" t="s">
        <v>185</v>
      </c>
      <c r="G12" t="s">
        <v>35</v>
      </c>
      <c r="H12" t="s">
        <v>3503</v>
      </c>
      <c r="I12" t="s">
        <v>2144</v>
      </c>
      <c r="J12" t="s">
        <v>2117</v>
      </c>
      <c r="K12">
        <v>1</v>
      </c>
      <c r="L12" t="s">
        <v>187</v>
      </c>
      <c r="M12" t="s">
        <v>176</v>
      </c>
      <c r="N12" t="s">
        <v>188</v>
      </c>
      <c r="O12" t="s">
        <v>744</v>
      </c>
      <c r="P12" t="s">
        <v>3901</v>
      </c>
      <c r="Q12" t="s">
        <v>3919</v>
      </c>
      <c r="R12" t="s">
        <v>2600</v>
      </c>
      <c r="S12" s="56" t="s">
        <v>3977</v>
      </c>
      <c r="T12" t="s">
        <v>631</v>
      </c>
      <c r="U12" t="s">
        <v>79</v>
      </c>
      <c r="V12"/>
      <c r="W12" t="s">
        <v>40</v>
      </c>
      <c r="X12" t="s">
        <v>2898</v>
      </c>
      <c r="Y12" t="s">
        <v>80</v>
      </c>
      <c r="Z12" t="s">
        <v>35</v>
      </c>
      <c r="AA12" t="s">
        <v>35</v>
      </c>
      <c r="AB12" t="s">
        <v>3810</v>
      </c>
      <c r="AC12" s="12" t="s">
        <v>2901</v>
      </c>
      <c r="AD12">
        <v>8</v>
      </c>
      <c r="AE12">
        <v>32</v>
      </c>
      <c r="AF12"/>
      <c r="AG12"/>
      <c r="AH12"/>
      <c r="AI12"/>
      <c r="AJ12"/>
      <c r="AK12"/>
      <c r="AL12" s="2">
        <v>10000</v>
      </c>
      <c r="AM12" s="2">
        <v>100000</v>
      </c>
      <c r="AN12"/>
      <c r="AO12"/>
      <c r="AP12" t="s">
        <v>176</v>
      </c>
      <c r="AQ12" t="s">
        <v>190</v>
      </c>
      <c r="AR12" t="s">
        <v>2896</v>
      </c>
      <c r="AS12"/>
      <c r="AT12"/>
      <c r="AU12"/>
      <c r="AV12"/>
      <c r="AW12"/>
      <c r="AX12"/>
      <c r="AY12"/>
      <c r="AZ12"/>
      <c r="BA12"/>
      <c r="BB12"/>
      <c r="BC12"/>
      <c r="BD12"/>
      <c r="BE12"/>
      <c r="BF12"/>
      <c r="BG12"/>
      <c r="BH12"/>
      <c r="BI12"/>
      <c r="BJ12"/>
      <c r="BK12"/>
      <c r="BL12"/>
    </row>
    <row r="13" spans="1:64" s="12" customFormat="1" x14ac:dyDescent="0.25">
      <c r="A13" t="s">
        <v>184</v>
      </c>
      <c r="B13">
        <v>1998</v>
      </c>
      <c r="C13" t="str">
        <f t="shared" si="0"/>
        <v>Ricca and Cooney 1998</v>
      </c>
      <c r="D13" t="s">
        <v>35</v>
      </c>
      <c r="E13" t="s">
        <v>25</v>
      </c>
      <c r="F13" t="s">
        <v>185</v>
      </c>
      <c r="G13" t="s">
        <v>35</v>
      </c>
      <c r="H13" t="s">
        <v>3503</v>
      </c>
      <c r="I13" t="s">
        <v>2144</v>
      </c>
      <c r="J13" t="s">
        <v>2117</v>
      </c>
      <c r="K13">
        <v>1</v>
      </c>
      <c r="L13" t="s">
        <v>187</v>
      </c>
      <c r="M13" t="s">
        <v>176</v>
      </c>
      <c r="N13" t="s">
        <v>188</v>
      </c>
      <c r="O13" t="s">
        <v>744</v>
      </c>
      <c r="P13" t="s">
        <v>3901</v>
      </c>
      <c r="Q13" t="s">
        <v>3919</v>
      </c>
      <c r="R13" t="s">
        <v>2600</v>
      </c>
      <c r="S13" s="56" t="s">
        <v>3977</v>
      </c>
      <c r="T13" t="s">
        <v>631</v>
      </c>
      <c r="U13" t="s">
        <v>79</v>
      </c>
      <c r="V13"/>
      <c r="W13" t="s">
        <v>40</v>
      </c>
      <c r="X13" t="s">
        <v>2898</v>
      </c>
      <c r="Y13" t="s">
        <v>80</v>
      </c>
      <c r="Z13" t="s">
        <v>35</v>
      </c>
      <c r="AA13" t="s">
        <v>35</v>
      </c>
      <c r="AB13" t="s">
        <v>3810</v>
      </c>
      <c r="AC13" s="12" t="s">
        <v>2901</v>
      </c>
      <c r="AD13">
        <v>7</v>
      </c>
      <c r="AE13">
        <v>32</v>
      </c>
      <c r="AF13"/>
      <c r="AG13"/>
      <c r="AH13"/>
      <c r="AI13"/>
      <c r="AJ13"/>
      <c r="AK13"/>
      <c r="AL13" s="2">
        <v>100000</v>
      </c>
      <c r="AM13" s="2">
        <v>1000000</v>
      </c>
      <c r="AN13"/>
      <c r="AO13"/>
      <c r="AP13" t="s">
        <v>176</v>
      </c>
      <c r="AQ13" t="s">
        <v>190</v>
      </c>
      <c r="AR13" t="s">
        <v>2896</v>
      </c>
      <c r="AS13"/>
      <c r="AT13"/>
      <c r="AU13"/>
      <c r="AV13"/>
      <c r="AW13"/>
      <c r="AX13"/>
      <c r="AY13"/>
      <c r="AZ13"/>
      <c r="BA13"/>
      <c r="BB13"/>
      <c r="BC13"/>
      <c r="BD13"/>
      <c r="BE13"/>
      <c r="BF13"/>
      <c r="BG13"/>
      <c r="BH13"/>
      <c r="BI13"/>
      <c r="BJ13"/>
      <c r="BK13"/>
      <c r="BL13"/>
    </row>
    <row r="14" spans="1:64" s="12" customFormat="1" x14ac:dyDescent="0.25">
      <c r="A14" s="12" t="s">
        <v>98</v>
      </c>
      <c r="B14" s="12">
        <v>1978</v>
      </c>
      <c r="C14" t="str">
        <f t="shared" si="0"/>
        <v>Gould and Fletch 1978</v>
      </c>
      <c r="D14" s="12" t="s">
        <v>35</v>
      </c>
      <c r="E14" s="12" t="s">
        <v>25</v>
      </c>
      <c r="F14" s="12" t="s">
        <v>99</v>
      </c>
      <c r="G14" s="12" t="s">
        <v>2901</v>
      </c>
      <c r="H14" s="12" t="s">
        <v>3504</v>
      </c>
      <c r="I14" s="12" t="s">
        <v>100</v>
      </c>
      <c r="J14" s="12" t="s">
        <v>2117</v>
      </c>
      <c r="K14" s="12" t="s">
        <v>28</v>
      </c>
      <c r="M14" s="12" t="s">
        <v>3833</v>
      </c>
      <c r="O14" t="s">
        <v>744</v>
      </c>
      <c r="P14" s="12" t="s">
        <v>3901</v>
      </c>
      <c r="Q14" s="12" t="s">
        <v>2614</v>
      </c>
      <c r="R14" s="12" t="s">
        <v>118</v>
      </c>
      <c r="S14" s="57" t="s">
        <v>3980</v>
      </c>
      <c r="T14" s="12" t="s">
        <v>1071</v>
      </c>
      <c r="U14" s="12" t="s">
        <v>106</v>
      </c>
      <c r="W14" s="12" t="s">
        <v>102</v>
      </c>
      <c r="X14" s="12" t="s">
        <v>2898</v>
      </c>
      <c r="Y14" s="12" t="s">
        <v>80</v>
      </c>
      <c r="Z14" s="12" t="s">
        <v>2901</v>
      </c>
      <c r="AA14" s="12" t="s">
        <v>35</v>
      </c>
      <c r="AB14" t="s">
        <v>3860</v>
      </c>
      <c r="AC14" t="s">
        <v>2901</v>
      </c>
      <c r="AE14" s="12">
        <v>62</v>
      </c>
      <c r="AH14" s="16">
        <v>52542372.881355926</v>
      </c>
      <c r="AI14" s="16"/>
      <c r="AL14" s="16">
        <v>60000</v>
      </c>
      <c r="AM14" s="16">
        <v>126000000</v>
      </c>
      <c r="AP14" s="12" t="s">
        <v>81</v>
      </c>
      <c r="AQ14" s="12" t="s">
        <v>3841</v>
      </c>
      <c r="AR14" s="12" t="s">
        <v>105</v>
      </c>
      <c r="BL14" s="16"/>
    </row>
    <row r="15" spans="1:64" s="12" customFormat="1" x14ac:dyDescent="0.25">
      <c r="A15" s="12" t="s">
        <v>98</v>
      </c>
      <c r="B15" s="12">
        <v>1978</v>
      </c>
      <c r="C15" t="str">
        <f t="shared" si="0"/>
        <v>Gould and Fletch 1978</v>
      </c>
      <c r="D15" s="12" t="s">
        <v>35</v>
      </c>
      <c r="E15" s="12" t="s">
        <v>25</v>
      </c>
      <c r="F15" s="12" t="s">
        <v>99</v>
      </c>
      <c r="G15" s="12" t="s">
        <v>2901</v>
      </c>
      <c r="H15" s="12" t="s">
        <v>3504</v>
      </c>
      <c r="I15" s="12" t="s">
        <v>100</v>
      </c>
      <c r="J15" s="12" t="s">
        <v>2117</v>
      </c>
      <c r="K15" s="12" t="s">
        <v>28</v>
      </c>
      <c r="M15" s="12" t="s">
        <v>3833</v>
      </c>
      <c r="O15" t="s">
        <v>744</v>
      </c>
      <c r="P15" s="12" t="s">
        <v>3901</v>
      </c>
      <c r="Q15" s="12" t="s">
        <v>2614</v>
      </c>
      <c r="R15" s="12" t="s">
        <v>118</v>
      </c>
      <c r="S15" s="57" t="s">
        <v>3980</v>
      </c>
      <c r="T15" s="12" t="s">
        <v>1071</v>
      </c>
      <c r="U15" s="12" t="s">
        <v>106</v>
      </c>
      <c r="W15" s="12" t="s">
        <v>102</v>
      </c>
      <c r="X15" s="12" t="s">
        <v>2897</v>
      </c>
      <c r="Y15" s="12" t="s">
        <v>80</v>
      </c>
      <c r="Z15" s="12" t="s">
        <v>2901</v>
      </c>
      <c r="AA15" s="12" t="s">
        <v>35</v>
      </c>
      <c r="AB15" t="s">
        <v>3860</v>
      </c>
      <c r="AC15" t="s">
        <v>2901</v>
      </c>
      <c r="AE15" s="12">
        <v>62</v>
      </c>
      <c r="AH15" s="16">
        <v>61016949.152542368</v>
      </c>
      <c r="AI15" s="16"/>
      <c r="AL15" s="16">
        <v>60000</v>
      </c>
      <c r="AM15" s="16">
        <v>126000000</v>
      </c>
      <c r="AP15" s="12" t="s">
        <v>81</v>
      </c>
      <c r="AQ15" s="12" t="s">
        <v>3841</v>
      </c>
      <c r="AR15" s="12" t="s">
        <v>105</v>
      </c>
      <c r="BL15" s="16"/>
    </row>
    <row r="16" spans="1:64" s="12" customFormat="1" x14ac:dyDescent="0.25">
      <c r="A16" s="12" t="s">
        <v>171</v>
      </c>
      <c r="B16" s="12">
        <v>1962</v>
      </c>
      <c r="C16" t="str">
        <f t="shared" si="0"/>
        <v>Geldreich et al. 1962</v>
      </c>
      <c r="D16" s="12" t="s">
        <v>172</v>
      </c>
      <c r="E16" s="12" t="s">
        <v>25</v>
      </c>
      <c r="F16" s="12" t="s">
        <v>26</v>
      </c>
      <c r="G16" s="12" t="s">
        <v>35</v>
      </c>
      <c r="H16" s="12" t="s">
        <v>3503</v>
      </c>
      <c r="I16" s="12" t="s">
        <v>173</v>
      </c>
      <c r="J16" s="12" t="s">
        <v>2117</v>
      </c>
      <c r="K16" s="12">
        <v>1000</v>
      </c>
      <c r="L16" s="12" t="s">
        <v>28</v>
      </c>
      <c r="M16" s="12" t="s">
        <v>3833</v>
      </c>
      <c r="N16" s="12" t="s">
        <v>28</v>
      </c>
      <c r="O16" t="s">
        <v>744</v>
      </c>
      <c r="P16" s="12" t="s">
        <v>3901</v>
      </c>
      <c r="Q16" s="12" t="s">
        <v>3919</v>
      </c>
      <c r="R16" s="12" t="s">
        <v>2600</v>
      </c>
      <c r="S16" s="12" t="s">
        <v>3982</v>
      </c>
      <c r="W16" s="12" t="s">
        <v>31</v>
      </c>
      <c r="X16" s="12" t="s">
        <v>2898</v>
      </c>
      <c r="Y16" s="12" t="s">
        <v>80</v>
      </c>
      <c r="Z16" s="12" t="s">
        <v>2901</v>
      </c>
      <c r="AA16" s="12" t="s">
        <v>35</v>
      </c>
      <c r="AB16" t="s">
        <v>3860</v>
      </c>
      <c r="AC16" t="s">
        <v>2901</v>
      </c>
      <c r="AE16" s="12">
        <v>8</v>
      </c>
      <c r="AH16" s="16">
        <v>33000000</v>
      </c>
      <c r="AI16" s="16"/>
      <c r="AP16" s="12" t="s">
        <v>176</v>
      </c>
      <c r="AQ16" s="12" t="s">
        <v>175</v>
      </c>
    </row>
    <row r="17" spans="1:64" s="12" customFormat="1" x14ac:dyDescent="0.25">
      <c r="A17" s="12" t="s">
        <v>34</v>
      </c>
      <c r="B17" s="12">
        <v>1959</v>
      </c>
      <c r="C17" t="str">
        <f t="shared" si="0"/>
        <v>Sieburth, J. M. 1959</v>
      </c>
      <c r="D17" s="12" t="s">
        <v>35</v>
      </c>
      <c r="E17" s="12" t="s">
        <v>25</v>
      </c>
      <c r="F17" s="12" t="s">
        <v>36</v>
      </c>
      <c r="G17" s="12" t="s">
        <v>2901</v>
      </c>
      <c r="H17" s="12" t="s">
        <v>3508</v>
      </c>
      <c r="I17" s="12" t="s">
        <v>37</v>
      </c>
      <c r="J17" s="12" t="s">
        <v>2117</v>
      </c>
      <c r="K17" s="12">
        <v>100</v>
      </c>
      <c r="L17" s="12" t="s">
        <v>28</v>
      </c>
      <c r="M17" s="12" t="s">
        <v>44</v>
      </c>
      <c r="N17" s="12" t="s">
        <v>29</v>
      </c>
      <c r="O17" t="s">
        <v>744</v>
      </c>
      <c r="P17" s="12" t="s">
        <v>3901</v>
      </c>
      <c r="Q17" t="s">
        <v>3985</v>
      </c>
      <c r="R17" t="s">
        <v>3986</v>
      </c>
      <c r="S17" t="s">
        <v>3987</v>
      </c>
      <c r="T17" s="12" t="s">
        <v>39</v>
      </c>
      <c r="U17" s="12" t="s">
        <v>3984</v>
      </c>
      <c r="W17" s="12" t="s">
        <v>40</v>
      </c>
      <c r="X17" s="12" t="s">
        <v>2897</v>
      </c>
      <c r="Y17" s="12" t="s">
        <v>47</v>
      </c>
      <c r="Z17" s="12" t="s">
        <v>2901</v>
      </c>
      <c r="AA17" s="12" t="s">
        <v>35</v>
      </c>
      <c r="AB17" s="12" t="s">
        <v>3862</v>
      </c>
      <c r="AC17" s="12" t="s">
        <v>35</v>
      </c>
      <c r="AE17" s="12">
        <v>1</v>
      </c>
      <c r="AG17" s="16" t="s">
        <v>43</v>
      </c>
      <c r="AI17" s="16"/>
      <c r="AL17" s="16">
        <v>0</v>
      </c>
      <c r="AM17" s="16">
        <v>100</v>
      </c>
      <c r="AP17" s="12" t="s">
        <v>44</v>
      </c>
      <c r="AQ17" s="16" t="s">
        <v>48</v>
      </c>
      <c r="AR17" s="12" t="s">
        <v>41</v>
      </c>
    </row>
    <row r="18" spans="1:64" s="12" customFormat="1" x14ac:dyDescent="0.25">
      <c r="A18" s="12" t="s">
        <v>65</v>
      </c>
      <c r="B18" s="12">
        <v>1972</v>
      </c>
      <c r="C18" t="str">
        <f t="shared" si="0"/>
        <v>Wood and Trust 1972</v>
      </c>
      <c r="D18" s="12" t="s">
        <v>35</v>
      </c>
      <c r="E18" s="12" t="s">
        <v>25</v>
      </c>
      <c r="F18" s="12" t="s">
        <v>70</v>
      </c>
      <c r="G18" s="12" t="s">
        <v>2901</v>
      </c>
      <c r="H18" s="12" t="s">
        <v>3503</v>
      </c>
      <c r="I18" s="12" t="s">
        <v>71</v>
      </c>
      <c r="J18" s="12" t="s">
        <v>2117</v>
      </c>
      <c r="K18" s="12">
        <v>1000</v>
      </c>
      <c r="L18" s="12" t="s">
        <v>28</v>
      </c>
      <c r="M18" s="12" t="s">
        <v>44</v>
      </c>
      <c r="N18" s="12" t="s">
        <v>29</v>
      </c>
      <c r="O18" t="s">
        <v>744</v>
      </c>
      <c r="P18" s="12" t="s">
        <v>3901</v>
      </c>
      <c r="Q18" s="12" t="s">
        <v>2614</v>
      </c>
      <c r="R18" s="12" t="s">
        <v>118</v>
      </c>
      <c r="S18" s="12" t="s">
        <v>3980</v>
      </c>
      <c r="T18" s="12" t="s">
        <v>2551</v>
      </c>
      <c r="U18" s="12" t="s">
        <v>68</v>
      </c>
      <c r="W18" s="12" t="s">
        <v>40</v>
      </c>
      <c r="X18" s="12" t="s">
        <v>2898</v>
      </c>
      <c r="Y18" s="12" t="s">
        <v>69</v>
      </c>
      <c r="Z18" s="12" t="s">
        <v>2901</v>
      </c>
      <c r="AA18" s="12" t="s">
        <v>35</v>
      </c>
      <c r="AB18" t="s">
        <v>3860</v>
      </c>
      <c r="AC18" s="12" t="s">
        <v>35</v>
      </c>
      <c r="AE18" s="12">
        <v>13</v>
      </c>
      <c r="AL18" s="16"/>
      <c r="AM18" s="16">
        <v>8300000</v>
      </c>
      <c r="AP18" s="12" t="s">
        <v>72</v>
      </c>
      <c r="AQ18" s="12" t="s">
        <v>73</v>
      </c>
      <c r="AU18" s="12">
        <v>0</v>
      </c>
      <c r="AV18" s="12">
        <v>1000</v>
      </c>
    </row>
    <row r="19" spans="1:64" s="12" customFormat="1" x14ac:dyDescent="0.25">
      <c r="A19" s="12" t="s">
        <v>65</v>
      </c>
      <c r="B19" s="12">
        <v>1972</v>
      </c>
      <c r="C19" t="str">
        <f t="shared" si="0"/>
        <v>Wood and Trust 1972</v>
      </c>
      <c r="D19" s="12" t="s">
        <v>35</v>
      </c>
      <c r="E19" s="12" t="s">
        <v>25</v>
      </c>
      <c r="F19" s="12" t="s">
        <v>66</v>
      </c>
      <c r="G19" s="12" t="s">
        <v>2901</v>
      </c>
      <c r="H19" s="12" t="s">
        <v>3503</v>
      </c>
      <c r="I19" s="12" t="s">
        <v>71</v>
      </c>
      <c r="J19" s="12" t="s">
        <v>2117</v>
      </c>
      <c r="K19" s="12">
        <v>1000</v>
      </c>
      <c r="L19" s="12" t="s">
        <v>28</v>
      </c>
      <c r="M19" s="12" t="s">
        <v>44</v>
      </c>
      <c r="N19" s="12" t="s">
        <v>29</v>
      </c>
      <c r="O19" t="s">
        <v>744</v>
      </c>
      <c r="P19" s="12" t="s">
        <v>3901</v>
      </c>
      <c r="Q19" s="12" t="s">
        <v>2614</v>
      </c>
      <c r="R19" s="12" t="s">
        <v>118</v>
      </c>
      <c r="S19" s="12" t="s">
        <v>3980</v>
      </c>
      <c r="T19" s="12" t="s">
        <v>2551</v>
      </c>
      <c r="U19" s="12" t="s">
        <v>68</v>
      </c>
      <c r="W19" s="12" t="s">
        <v>40</v>
      </c>
      <c r="X19" s="12" t="s">
        <v>2898</v>
      </c>
      <c r="Y19" s="12" t="s">
        <v>69</v>
      </c>
      <c r="Z19" s="12" t="s">
        <v>2901</v>
      </c>
      <c r="AA19" s="12" t="s">
        <v>35</v>
      </c>
      <c r="AB19" t="s">
        <v>3860</v>
      </c>
      <c r="AC19" s="12" t="s">
        <v>2901</v>
      </c>
      <c r="AE19" s="12">
        <v>33</v>
      </c>
      <c r="AH19" s="16">
        <v>1700000</v>
      </c>
      <c r="AI19" s="16"/>
      <c r="AL19" s="16">
        <v>5000</v>
      </c>
      <c r="AM19" s="16">
        <v>5200000</v>
      </c>
      <c r="AP19" s="12" t="s">
        <v>72</v>
      </c>
    </row>
    <row r="20" spans="1:64" s="12" customFormat="1" x14ac:dyDescent="0.25">
      <c r="A20" t="s">
        <v>65</v>
      </c>
      <c r="B20">
        <v>1972</v>
      </c>
      <c r="C20" t="str">
        <f t="shared" si="0"/>
        <v>Wood and Trust 1972</v>
      </c>
      <c r="D20" t="s">
        <v>35</v>
      </c>
      <c r="E20" t="s">
        <v>25</v>
      </c>
      <c r="F20" t="s">
        <v>70</v>
      </c>
      <c r="G20" t="s">
        <v>2901</v>
      </c>
      <c r="H20" t="s">
        <v>3503</v>
      </c>
      <c r="I20" t="s">
        <v>67</v>
      </c>
      <c r="J20" t="s">
        <v>2117</v>
      </c>
      <c r="K20" s="12">
        <v>1000</v>
      </c>
      <c r="L20" s="12" t="s">
        <v>28</v>
      </c>
      <c r="M20" s="12" t="s">
        <v>44</v>
      </c>
      <c r="N20" s="12" t="s">
        <v>29</v>
      </c>
      <c r="O20" t="s">
        <v>744</v>
      </c>
      <c r="P20" t="s">
        <v>3901</v>
      </c>
      <c r="Q20" s="12" t="s">
        <v>2614</v>
      </c>
      <c r="R20" s="12" t="s">
        <v>118</v>
      </c>
      <c r="S20" s="12" t="s">
        <v>3980</v>
      </c>
      <c r="T20" s="12" t="s">
        <v>2551</v>
      </c>
      <c r="U20" t="s">
        <v>68</v>
      </c>
      <c r="V20"/>
      <c r="W20" t="s">
        <v>40</v>
      </c>
      <c r="X20" t="s">
        <v>2897</v>
      </c>
      <c r="Y20" t="s">
        <v>69</v>
      </c>
      <c r="Z20" t="s">
        <v>2901</v>
      </c>
      <c r="AA20" t="s">
        <v>35</v>
      </c>
      <c r="AB20" t="s">
        <v>3860</v>
      </c>
      <c r="AC20" s="12" t="s">
        <v>2901</v>
      </c>
      <c r="AD20"/>
      <c r="AE20">
        <v>13</v>
      </c>
      <c r="AF20"/>
      <c r="AG20"/>
      <c r="AH20" s="2">
        <v>680000</v>
      </c>
      <c r="AI20" s="2"/>
      <c r="AJ20"/>
      <c r="AK20"/>
      <c r="AL20" s="2">
        <v>1000</v>
      </c>
      <c r="AM20" s="2">
        <v>4100000</v>
      </c>
      <c r="AN20"/>
      <c r="AO20"/>
      <c r="AP20" t="s">
        <v>44</v>
      </c>
      <c r="AQ20"/>
      <c r="AR20" t="s">
        <v>41</v>
      </c>
      <c r="AS20"/>
      <c r="AT20"/>
      <c r="AU20"/>
      <c r="AV20"/>
      <c r="AW20"/>
      <c r="AX20"/>
      <c r="AY20"/>
      <c r="AZ20"/>
      <c r="BA20"/>
      <c r="BB20"/>
      <c r="BC20"/>
      <c r="BD20"/>
      <c r="BE20"/>
      <c r="BF20"/>
      <c r="BG20"/>
      <c r="BH20"/>
      <c r="BI20"/>
      <c r="BJ20"/>
      <c r="BK20"/>
      <c r="BL20"/>
    </row>
    <row r="21" spans="1:64" x14ac:dyDescent="0.25">
      <c r="A21" t="s">
        <v>65</v>
      </c>
      <c r="B21">
        <v>1972</v>
      </c>
      <c r="C21" t="str">
        <f t="shared" si="0"/>
        <v>Wood and Trust 1972</v>
      </c>
      <c r="D21" t="s">
        <v>35</v>
      </c>
      <c r="E21" t="s">
        <v>25</v>
      </c>
      <c r="F21" t="s">
        <v>66</v>
      </c>
      <c r="G21" t="s">
        <v>2901</v>
      </c>
      <c r="H21" t="s">
        <v>3503</v>
      </c>
      <c r="I21" t="s">
        <v>67</v>
      </c>
      <c r="J21" t="s">
        <v>2117</v>
      </c>
      <c r="K21" s="12">
        <v>1000</v>
      </c>
      <c r="L21" s="12" t="s">
        <v>28</v>
      </c>
      <c r="M21" s="12" t="s">
        <v>44</v>
      </c>
      <c r="N21" s="12" t="s">
        <v>29</v>
      </c>
      <c r="O21" t="s">
        <v>744</v>
      </c>
      <c r="P21" t="s">
        <v>3901</v>
      </c>
      <c r="Q21" s="12" t="s">
        <v>2614</v>
      </c>
      <c r="R21" s="12" t="s">
        <v>118</v>
      </c>
      <c r="S21" s="12" t="s">
        <v>3980</v>
      </c>
      <c r="T21" s="12" t="s">
        <v>2551</v>
      </c>
      <c r="U21" t="s">
        <v>68</v>
      </c>
      <c r="W21" t="s">
        <v>40</v>
      </c>
      <c r="X21" t="s">
        <v>2897</v>
      </c>
      <c r="Y21" t="s">
        <v>69</v>
      </c>
      <c r="Z21" t="s">
        <v>2901</v>
      </c>
      <c r="AA21" t="s">
        <v>35</v>
      </c>
      <c r="AB21" t="s">
        <v>3860</v>
      </c>
      <c r="AC21" s="12" t="s">
        <v>2901</v>
      </c>
      <c r="AE21">
        <v>33</v>
      </c>
      <c r="AH21" s="2">
        <v>1700000</v>
      </c>
      <c r="AI21" s="2"/>
      <c r="AL21" s="2">
        <v>20000</v>
      </c>
      <c r="AM21" s="2">
        <v>7700000</v>
      </c>
      <c r="AP21" t="s">
        <v>44</v>
      </c>
      <c r="AR21" t="s">
        <v>41</v>
      </c>
    </row>
    <row r="22" spans="1:64" x14ac:dyDescent="0.25">
      <c r="A22" t="s">
        <v>112</v>
      </c>
      <c r="B22">
        <v>1999</v>
      </c>
      <c r="C22" t="str">
        <f t="shared" si="0"/>
        <v>Jones and Obiri-Danso 1999</v>
      </c>
      <c r="D22" t="s">
        <v>113</v>
      </c>
      <c r="E22" t="s">
        <v>25</v>
      </c>
      <c r="F22" t="s">
        <v>114</v>
      </c>
      <c r="G22" t="s">
        <v>2901</v>
      </c>
      <c r="H22" t="s">
        <v>3504</v>
      </c>
      <c r="I22" t="s">
        <v>115</v>
      </c>
      <c r="J22" t="s">
        <v>2117</v>
      </c>
      <c r="K22" t="s">
        <v>28</v>
      </c>
      <c r="L22" t="s">
        <v>28</v>
      </c>
      <c r="N22" t="s">
        <v>28</v>
      </c>
      <c r="O22" t="s">
        <v>744</v>
      </c>
      <c r="P22" t="s">
        <v>3901</v>
      </c>
      <c r="Q22" s="12" t="s">
        <v>2614</v>
      </c>
      <c r="R22" s="12" t="s">
        <v>118</v>
      </c>
      <c r="U22" t="s">
        <v>118</v>
      </c>
      <c r="W22" t="s">
        <v>40</v>
      </c>
      <c r="X22" t="s">
        <v>2898</v>
      </c>
      <c r="Y22" t="s">
        <v>80</v>
      </c>
      <c r="Z22" t="s">
        <v>2901</v>
      </c>
      <c r="AA22" t="s">
        <v>35</v>
      </c>
      <c r="AB22" t="s">
        <v>3807</v>
      </c>
      <c r="AC22" t="s">
        <v>2901</v>
      </c>
      <c r="AI22" s="2">
        <v>17500000</v>
      </c>
      <c r="AL22" s="2">
        <v>2360000</v>
      </c>
      <c r="AM22" s="2">
        <v>32400000</v>
      </c>
      <c r="AP22" t="s">
        <v>72</v>
      </c>
    </row>
    <row r="23" spans="1:64" x14ac:dyDescent="0.25">
      <c r="A23" t="s">
        <v>112</v>
      </c>
      <c r="B23">
        <v>1999</v>
      </c>
      <c r="C23" t="str">
        <f t="shared" si="0"/>
        <v>Jones and Obiri-Danso 1999</v>
      </c>
      <c r="D23" t="s">
        <v>113</v>
      </c>
      <c r="E23" t="s">
        <v>25</v>
      </c>
      <c r="F23" t="s">
        <v>114</v>
      </c>
      <c r="G23" t="s">
        <v>2901</v>
      </c>
      <c r="H23" t="s">
        <v>3504</v>
      </c>
      <c r="I23" t="s">
        <v>115</v>
      </c>
      <c r="J23" t="s">
        <v>2117</v>
      </c>
      <c r="K23" t="s">
        <v>28</v>
      </c>
      <c r="L23" t="s">
        <v>28</v>
      </c>
      <c r="N23" t="s">
        <v>28</v>
      </c>
      <c r="O23" t="s">
        <v>744</v>
      </c>
      <c r="P23" t="s">
        <v>3901</v>
      </c>
      <c r="Q23" s="12" t="s">
        <v>2614</v>
      </c>
      <c r="R23" s="12" t="s">
        <v>118</v>
      </c>
      <c r="U23" t="s">
        <v>118</v>
      </c>
      <c r="W23" t="s">
        <v>40</v>
      </c>
      <c r="X23" t="s">
        <v>2898</v>
      </c>
      <c r="Y23" t="s">
        <v>80</v>
      </c>
      <c r="Z23" t="s">
        <v>2901</v>
      </c>
      <c r="AA23" t="s">
        <v>35</v>
      </c>
      <c r="AB23" t="s">
        <v>3807</v>
      </c>
      <c r="AC23" t="s">
        <v>35</v>
      </c>
      <c r="AI23" s="2">
        <v>10000000000</v>
      </c>
      <c r="AP23" t="s">
        <v>72</v>
      </c>
    </row>
    <row r="24" spans="1:64" x14ac:dyDescent="0.25">
      <c r="A24" s="12" t="s">
        <v>98</v>
      </c>
      <c r="B24" s="12">
        <v>1978</v>
      </c>
      <c r="C24" t="str">
        <f t="shared" si="0"/>
        <v>Gould and Fletch 1978</v>
      </c>
      <c r="D24" s="12" t="s">
        <v>35</v>
      </c>
      <c r="E24" s="12" t="s">
        <v>25</v>
      </c>
      <c r="F24" s="12" t="s">
        <v>99</v>
      </c>
      <c r="G24" s="12" t="s">
        <v>2901</v>
      </c>
      <c r="H24" s="12" t="s">
        <v>3504</v>
      </c>
      <c r="I24" s="12" t="s">
        <v>100</v>
      </c>
      <c r="J24" s="12" t="s">
        <v>2117</v>
      </c>
      <c r="K24" s="12" t="s">
        <v>28</v>
      </c>
      <c r="L24" s="12"/>
      <c r="M24" s="12" t="s">
        <v>3833</v>
      </c>
      <c r="N24" s="12"/>
      <c r="O24" t="s">
        <v>744</v>
      </c>
      <c r="P24" s="12" t="s">
        <v>3901</v>
      </c>
      <c r="Q24" s="12" t="s">
        <v>2614</v>
      </c>
      <c r="R24" s="12" t="s">
        <v>118</v>
      </c>
      <c r="S24" s="12" t="s">
        <v>3980</v>
      </c>
      <c r="T24" s="12" t="s">
        <v>373</v>
      </c>
      <c r="U24" s="12" t="s">
        <v>108</v>
      </c>
      <c r="V24" s="12"/>
      <c r="W24" s="12" t="s">
        <v>102</v>
      </c>
      <c r="X24" s="12" t="s">
        <v>2897</v>
      </c>
      <c r="Y24" s="12" t="s">
        <v>80</v>
      </c>
      <c r="Z24" s="12" t="s">
        <v>2901</v>
      </c>
      <c r="AA24" s="12" t="s">
        <v>35</v>
      </c>
      <c r="AB24" t="s">
        <v>3860</v>
      </c>
      <c r="AC24" t="s">
        <v>2901</v>
      </c>
      <c r="AD24" s="12"/>
      <c r="AE24" s="12">
        <v>39</v>
      </c>
      <c r="AF24" s="12"/>
      <c r="AG24" s="12"/>
      <c r="AH24" s="16">
        <v>29142857.142857142</v>
      </c>
      <c r="AI24" s="16"/>
      <c r="AJ24" s="12"/>
      <c r="AK24" s="12"/>
      <c r="AL24" s="16">
        <v>860000</v>
      </c>
      <c r="AM24" s="16">
        <v>46000000</v>
      </c>
      <c r="AN24" s="12"/>
      <c r="AO24" s="12"/>
      <c r="AP24" s="12" t="s">
        <v>81</v>
      </c>
      <c r="AQ24" s="12" t="s">
        <v>3841</v>
      </c>
      <c r="AR24" s="12" t="s">
        <v>105</v>
      </c>
      <c r="AS24" s="12"/>
      <c r="AT24" s="12"/>
      <c r="AU24" s="12"/>
      <c r="AV24" s="12"/>
      <c r="AW24" s="12"/>
      <c r="AX24" s="12"/>
      <c r="AY24" s="12"/>
      <c r="AZ24" s="12"/>
      <c r="BA24" s="12"/>
      <c r="BB24" s="12"/>
      <c r="BC24" s="12"/>
      <c r="BD24" s="12"/>
      <c r="BE24" s="12"/>
      <c r="BF24" s="12"/>
      <c r="BG24" s="12"/>
      <c r="BH24" s="12"/>
      <c r="BI24" s="12"/>
      <c r="BJ24" s="12"/>
      <c r="BK24" s="12"/>
      <c r="BL24" s="16"/>
    </row>
    <row r="25" spans="1:64" x14ac:dyDescent="0.25">
      <c r="A25" s="12" t="s">
        <v>98</v>
      </c>
      <c r="B25" s="12">
        <v>1978</v>
      </c>
      <c r="C25" t="str">
        <f t="shared" si="0"/>
        <v>Gould and Fletch 1978</v>
      </c>
      <c r="D25" s="12" t="s">
        <v>35</v>
      </c>
      <c r="E25" s="12" t="s">
        <v>25</v>
      </c>
      <c r="F25" s="12" t="s">
        <v>99</v>
      </c>
      <c r="G25" s="12" t="s">
        <v>2901</v>
      </c>
      <c r="H25" s="12" t="s">
        <v>3504</v>
      </c>
      <c r="I25" s="12" t="s">
        <v>100</v>
      </c>
      <c r="J25" s="12" t="s">
        <v>2117</v>
      </c>
      <c r="K25" s="12" t="s">
        <v>28</v>
      </c>
      <c r="L25" s="12"/>
      <c r="M25" s="12" t="s">
        <v>3833</v>
      </c>
      <c r="N25" s="12"/>
      <c r="O25" t="s">
        <v>744</v>
      </c>
      <c r="P25" s="12" t="s">
        <v>3901</v>
      </c>
      <c r="Q25" s="12" t="s">
        <v>2614</v>
      </c>
      <c r="R25" s="12" t="s">
        <v>118</v>
      </c>
      <c r="S25" s="12" t="s">
        <v>3980</v>
      </c>
      <c r="T25" s="12" t="s">
        <v>373</v>
      </c>
      <c r="U25" s="12" t="s">
        <v>108</v>
      </c>
      <c r="V25" s="12"/>
      <c r="W25" s="12" t="s">
        <v>102</v>
      </c>
      <c r="X25" s="12" t="s">
        <v>2897</v>
      </c>
      <c r="Y25" s="12" t="s">
        <v>80</v>
      </c>
      <c r="Z25" s="12" t="s">
        <v>2901</v>
      </c>
      <c r="AA25" s="12" t="s">
        <v>35</v>
      </c>
      <c r="AB25" t="s">
        <v>3860</v>
      </c>
      <c r="AC25" t="s">
        <v>2901</v>
      </c>
      <c r="AD25" s="12"/>
      <c r="AE25" s="12">
        <v>34</v>
      </c>
      <c r="AF25" s="12"/>
      <c r="AG25" s="12"/>
      <c r="AH25" s="16">
        <v>70682730.923694789</v>
      </c>
      <c r="AI25" s="16"/>
      <c r="AJ25" s="12"/>
      <c r="AK25" s="12"/>
      <c r="AL25" s="16">
        <v>560000</v>
      </c>
      <c r="AM25" s="16">
        <v>315000000</v>
      </c>
      <c r="AN25" s="12"/>
      <c r="AO25" s="12"/>
      <c r="AP25" s="12" t="s">
        <v>81</v>
      </c>
      <c r="AQ25" s="12" t="s">
        <v>3841</v>
      </c>
      <c r="AR25" s="12" t="s">
        <v>105</v>
      </c>
      <c r="AS25" s="12"/>
      <c r="AT25" s="12"/>
      <c r="AU25" s="12"/>
      <c r="AV25" s="12"/>
      <c r="AW25" s="12"/>
      <c r="AX25" s="12"/>
      <c r="AY25" s="12"/>
      <c r="AZ25" s="12"/>
      <c r="BA25" s="12"/>
      <c r="BB25" s="12"/>
      <c r="BC25" s="12"/>
      <c r="BD25" s="12"/>
      <c r="BE25" s="12"/>
      <c r="BF25" s="12"/>
      <c r="BG25" s="12"/>
      <c r="BH25" s="12"/>
      <c r="BI25" s="12"/>
      <c r="BJ25" s="12"/>
      <c r="BK25" s="12"/>
      <c r="BL25" s="16"/>
    </row>
    <row r="26" spans="1:64" x14ac:dyDescent="0.25">
      <c r="A26" t="s">
        <v>184</v>
      </c>
      <c r="B26">
        <v>1998</v>
      </c>
      <c r="C26" t="str">
        <f t="shared" si="0"/>
        <v>Ricca and Cooney 1998</v>
      </c>
      <c r="D26" t="s">
        <v>35</v>
      </c>
      <c r="E26" t="s">
        <v>25</v>
      </c>
      <c r="F26" t="s">
        <v>192</v>
      </c>
      <c r="G26" t="s">
        <v>35</v>
      </c>
      <c r="H26" t="s">
        <v>3503</v>
      </c>
      <c r="I26" t="s">
        <v>2144</v>
      </c>
      <c r="J26" t="s">
        <v>2117</v>
      </c>
      <c r="K26">
        <v>1</v>
      </c>
      <c r="L26" t="s">
        <v>187</v>
      </c>
      <c r="M26" t="s">
        <v>176</v>
      </c>
      <c r="N26" t="s">
        <v>29</v>
      </c>
      <c r="O26" t="s">
        <v>744</v>
      </c>
      <c r="P26" t="s">
        <v>3901</v>
      </c>
      <c r="Q26" s="12" t="s">
        <v>2614</v>
      </c>
      <c r="R26" s="12" t="s">
        <v>118</v>
      </c>
      <c r="S26" s="12" t="s">
        <v>3980</v>
      </c>
      <c r="T26" s="12" t="s">
        <v>373</v>
      </c>
      <c r="U26" t="s">
        <v>108</v>
      </c>
      <c r="W26" t="s">
        <v>40</v>
      </c>
      <c r="X26" t="s">
        <v>2898</v>
      </c>
      <c r="Y26" t="s">
        <v>80</v>
      </c>
      <c r="Z26" t="s">
        <v>35</v>
      </c>
      <c r="AA26" t="s">
        <v>35</v>
      </c>
      <c r="AB26" t="s">
        <v>3810</v>
      </c>
      <c r="AC26" s="12" t="s">
        <v>2901</v>
      </c>
      <c r="AD26">
        <v>0</v>
      </c>
      <c r="AE26">
        <v>32</v>
      </c>
      <c r="AL26" s="2">
        <v>0</v>
      </c>
      <c r="AM26">
        <v>1</v>
      </c>
      <c r="AP26" t="s">
        <v>176</v>
      </c>
      <c r="AQ26" t="s">
        <v>190</v>
      </c>
      <c r="AR26" t="s">
        <v>2896</v>
      </c>
    </row>
    <row r="27" spans="1:64" x14ac:dyDescent="0.25">
      <c r="A27" t="s">
        <v>184</v>
      </c>
      <c r="B27">
        <v>1998</v>
      </c>
      <c r="C27" t="str">
        <f t="shared" si="0"/>
        <v>Ricca and Cooney 1998</v>
      </c>
      <c r="D27" t="s">
        <v>35</v>
      </c>
      <c r="E27" t="s">
        <v>25</v>
      </c>
      <c r="F27" t="s">
        <v>192</v>
      </c>
      <c r="G27" t="s">
        <v>35</v>
      </c>
      <c r="H27" t="s">
        <v>3503</v>
      </c>
      <c r="I27" t="s">
        <v>2144</v>
      </c>
      <c r="J27" t="s">
        <v>2117</v>
      </c>
      <c r="K27">
        <v>1</v>
      </c>
      <c r="L27" t="s">
        <v>187</v>
      </c>
      <c r="M27" t="s">
        <v>176</v>
      </c>
      <c r="N27" t="s">
        <v>29</v>
      </c>
      <c r="O27" t="s">
        <v>744</v>
      </c>
      <c r="P27" t="s">
        <v>3901</v>
      </c>
      <c r="Q27" s="12" t="s">
        <v>2614</v>
      </c>
      <c r="R27" s="12" t="s">
        <v>118</v>
      </c>
      <c r="S27" s="12" t="s">
        <v>3980</v>
      </c>
      <c r="T27" s="12" t="s">
        <v>373</v>
      </c>
      <c r="U27" t="s">
        <v>108</v>
      </c>
      <c r="W27" t="s">
        <v>40</v>
      </c>
      <c r="X27" t="s">
        <v>2898</v>
      </c>
      <c r="Y27" t="s">
        <v>80</v>
      </c>
      <c r="Z27" t="s">
        <v>35</v>
      </c>
      <c r="AA27" t="s">
        <v>35</v>
      </c>
      <c r="AB27" t="s">
        <v>3810</v>
      </c>
      <c r="AC27" s="12" t="s">
        <v>2901</v>
      </c>
      <c r="AD27">
        <v>0</v>
      </c>
      <c r="AE27">
        <v>32</v>
      </c>
      <c r="AL27" s="2">
        <v>1</v>
      </c>
      <c r="AM27" s="2">
        <v>10</v>
      </c>
      <c r="AP27" t="s">
        <v>176</v>
      </c>
      <c r="AQ27" t="s">
        <v>190</v>
      </c>
      <c r="AR27" t="s">
        <v>2896</v>
      </c>
    </row>
    <row r="28" spans="1:64" x14ac:dyDescent="0.25">
      <c r="A28" t="s">
        <v>184</v>
      </c>
      <c r="B28">
        <v>1998</v>
      </c>
      <c r="C28" t="str">
        <f t="shared" si="0"/>
        <v>Ricca and Cooney 1998</v>
      </c>
      <c r="D28" t="s">
        <v>35</v>
      </c>
      <c r="E28" t="s">
        <v>25</v>
      </c>
      <c r="F28" t="s">
        <v>192</v>
      </c>
      <c r="G28" t="s">
        <v>35</v>
      </c>
      <c r="H28" t="s">
        <v>3503</v>
      </c>
      <c r="I28" t="s">
        <v>2144</v>
      </c>
      <c r="J28" t="s">
        <v>2117</v>
      </c>
      <c r="K28">
        <v>1</v>
      </c>
      <c r="L28" t="s">
        <v>187</v>
      </c>
      <c r="M28" t="s">
        <v>176</v>
      </c>
      <c r="N28" t="s">
        <v>29</v>
      </c>
      <c r="O28" t="s">
        <v>744</v>
      </c>
      <c r="P28" t="s">
        <v>3901</v>
      </c>
      <c r="Q28" s="12" t="s">
        <v>2614</v>
      </c>
      <c r="R28" s="12" t="s">
        <v>118</v>
      </c>
      <c r="S28" s="12" t="s">
        <v>3980</v>
      </c>
      <c r="T28" s="12" t="s">
        <v>373</v>
      </c>
      <c r="U28" t="s">
        <v>108</v>
      </c>
      <c r="W28" t="s">
        <v>40</v>
      </c>
      <c r="X28" t="s">
        <v>2898</v>
      </c>
      <c r="Y28" t="s">
        <v>80</v>
      </c>
      <c r="Z28" t="s">
        <v>35</v>
      </c>
      <c r="AA28" t="s">
        <v>35</v>
      </c>
      <c r="AB28" t="s">
        <v>3810</v>
      </c>
      <c r="AC28" s="12" t="s">
        <v>2901</v>
      </c>
      <c r="AD28">
        <v>0</v>
      </c>
      <c r="AE28">
        <v>32</v>
      </c>
      <c r="AL28" s="2">
        <v>10</v>
      </c>
      <c r="AM28" s="2">
        <v>100</v>
      </c>
      <c r="AP28" t="s">
        <v>176</v>
      </c>
      <c r="AQ28" t="s">
        <v>190</v>
      </c>
      <c r="AR28" t="s">
        <v>2896</v>
      </c>
    </row>
    <row r="29" spans="1:64" x14ac:dyDescent="0.25">
      <c r="A29" t="s">
        <v>184</v>
      </c>
      <c r="B29">
        <v>1998</v>
      </c>
      <c r="C29" t="str">
        <f t="shared" si="0"/>
        <v>Ricca and Cooney 1998</v>
      </c>
      <c r="D29" t="s">
        <v>35</v>
      </c>
      <c r="E29" t="s">
        <v>25</v>
      </c>
      <c r="F29" t="s">
        <v>192</v>
      </c>
      <c r="G29" t="s">
        <v>35</v>
      </c>
      <c r="H29" t="s">
        <v>3503</v>
      </c>
      <c r="I29" t="s">
        <v>2144</v>
      </c>
      <c r="J29" t="s">
        <v>2117</v>
      </c>
      <c r="K29">
        <v>1</v>
      </c>
      <c r="L29" t="s">
        <v>187</v>
      </c>
      <c r="M29" t="s">
        <v>176</v>
      </c>
      <c r="N29" t="s">
        <v>29</v>
      </c>
      <c r="O29" t="s">
        <v>744</v>
      </c>
      <c r="P29" t="s">
        <v>3901</v>
      </c>
      <c r="Q29" s="12" t="s">
        <v>2614</v>
      </c>
      <c r="R29" s="12" t="s">
        <v>118</v>
      </c>
      <c r="S29" s="12" t="s">
        <v>3980</v>
      </c>
      <c r="T29" s="12" t="s">
        <v>373</v>
      </c>
      <c r="U29" t="s">
        <v>108</v>
      </c>
      <c r="W29" t="s">
        <v>40</v>
      </c>
      <c r="X29" t="s">
        <v>2898</v>
      </c>
      <c r="Y29" t="s">
        <v>80</v>
      </c>
      <c r="Z29" t="s">
        <v>35</v>
      </c>
      <c r="AA29" t="s">
        <v>35</v>
      </c>
      <c r="AB29" t="s">
        <v>3810</v>
      </c>
      <c r="AC29" s="12" t="s">
        <v>2901</v>
      </c>
      <c r="AD29">
        <v>0</v>
      </c>
      <c r="AE29">
        <v>32</v>
      </c>
      <c r="AL29" s="2">
        <v>100</v>
      </c>
      <c r="AM29" s="2">
        <v>1000</v>
      </c>
      <c r="AP29" t="s">
        <v>176</v>
      </c>
      <c r="AQ29" t="s">
        <v>190</v>
      </c>
      <c r="AR29" t="s">
        <v>2896</v>
      </c>
    </row>
    <row r="30" spans="1:64" x14ac:dyDescent="0.25">
      <c r="A30" t="s">
        <v>184</v>
      </c>
      <c r="B30">
        <v>1998</v>
      </c>
      <c r="C30" t="str">
        <f t="shared" si="0"/>
        <v>Ricca and Cooney 1998</v>
      </c>
      <c r="D30" t="s">
        <v>35</v>
      </c>
      <c r="E30" t="s">
        <v>25</v>
      </c>
      <c r="F30" t="s">
        <v>192</v>
      </c>
      <c r="G30" t="s">
        <v>35</v>
      </c>
      <c r="H30" t="s">
        <v>3503</v>
      </c>
      <c r="I30" t="s">
        <v>2144</v>
      </c>
      <c r="J30" t="s">
        <v>2117</v>
      </c>
      <c r="K30">
        <v>1</v>
      </c>
      <c r="L30" t="s">
        <v>187</v>
      </c>
      <c r="M30" t="s">
        <v>176</v>
      </c>
      <c r="N30" t="s">
        <v>29</v>
      </c>
      <c r="O30" t="s">
        <v>744</v>
      </c>
      <c r="P30" t="s">
        <v>3901</v>
      </c>
      <c r="Q30" s="12" t="s">
        <v>2614</v>
      </c>
      <c r="R30" s="12" t="s">
        <v>118</v>
      </c>
      <c r="S30" s="12" t="s">
        <v>3980</v>
      </c>
      <c r="T30" s="12" t="s">
        <v>373</v>
      </c>
      <c r="U30" t="s">
        <v>108</v>
      </c>
      <c r="W30" t="s">
        <v>40</v>
      </c>
      <c r="X30" t="s">
        <v>2898</v>
      </c>
      <c r="Y30" t="s">
        <v>80</v>
      </c>
      <c r="Z30" t="s">
        <v>35</v>
      </c>
      <c r="AA30" t="s">
        <v>35</v>
      </c>
      <c r="AB30" t="s">
        <v>3810</v>
      </c>
      <c r="AC30" s="12" t="s">
        <v>2901</v>
      </c>
      <c r="AD30">
        <v>1</v>
      </c>
      <c r="AE30">
        <v>32</v>
      </c>
      <c r="AL30" s="2">
        <v>1000</v>
      </c>
      <c r="AM30" s="2">
        <v>10000</v>
      </c>
      <c r="AP30" t="s">
        <v>176</v>
      </c>
      <c r="AQ30" t="s">
        <v>190</v>
      </c>
      <c r="AR30" t="s">
        <v>2896</v>
      </c>
    </row>
    <row r="31" spans="1:64" s="12" customFormat="1" x14ac:dyDescent="0.25">
      <c r="A31" t="s">
        <v>184</v>
      </c>
      <c r="B31">
        <v>1998</v>
      </c>
      <c r="C31" t="str">
        <f t="shared" si="0"/>
        <v>Ricca and Cooney 1998</v>
      </c>
      <c r="D31" t="s">
        <v>35</v>
      </c>
      <c r="E31" t="s">
        <v>25</v>
      </c>
      <c r="F31" t="s">
        <v>192</v>
      </c>
      <c r="G31" t="s">
        <v>35</v>
      </c>
      <c r="H31" t="s">
        <v>3503</v>
      </c>
      <c r="I31" t="s">
        <v>2144</v>
      </c>
      <c r="J31" t="s">
        <v>2117</v>
      </c>
      <c r="K31">
        <v>1</v>
      </c>
      <c r="L31" t="s">
        <v>187</v>
      </c>
      <c r="M31" t="s">
        <v>176</v>
      </c>
      <c r="N31" t="s">
        <v>29</v>
      </c>
      <c r="O31" t="s">
        <v>744</v>
      </c>
      <c r="P31" t="s">
        <v>3901</v>
      </c>
      <c r="Q31" s="12" t="s">
        <v>2614</v>
      </c>
      <c r="R31" s="12" t="s">
        <v>118</v>
      </c>
      <c r="S31" s="12" t="s">
        <v>3980</v>
      </c>
      <c r="T31" s="12" t="s">
        <v>373</v>
      </c>
      <c r="U31" t="s">
        <v>108</v>
      </c>
      <c r="V31"/>
      <c r="W31" t="s">
        <v>40</v>
      </c>
      <c r="X31" t="s">
        <v>2898</v>
      </c>
      <c r="Y31" t="s">
        <v>80</v>
      </c>
      <c r="Z31" t="s">
        <v>35</v>
      </c>
      <c r="AA31" t="s">
        <v>35</v>
      </c>
      <c r="AB31" t="s">
        <v>3810</v>
      </c>
      <c r="AC31" s="12" t="s">
        <v>2901</v>
      </c>
      <c r="AD31">
        <v>0</v>
      </c>
      <c r="AE31">
        <v>32</v>
      </c>
      <c r="AF31"/>
      <c r="AG31"/>
      <c r="AH31"/>
      <c r="AI31"/>
      <c r="AJ31"/>
      <c r="AK31"/>
      <c r="AL31" s="2">
        <v>10000</v>
      </c>
      <c r="AM31" s="2">
        <v>100000</v>
      </c>
      <c r="AN31"/>
      <c r="AO31"/>
      <c r="AP31" t="s">
        <v>176</v>
      </c>
      <c r="AQ31" t="s">
        <v>190</v>
      </c>
      <c r="AR31" t="s">
        <v>2896</v>
      </c>
      <c r="AS31"/>
      <c r="AT31"/>
      <c r="AU31"/>
      <c r="AV31"/>
      <c r="AW31"/>
      <c r="AX31"/>
      <c r="AY31"/>
      <c r="AZ31"/>
      <c r="BA31"/>
      <c r="BB31"/>
      <c r="BC31"/>
      <c r="BD31"/>
      <c r="BE31"/>
      <c r="BF31"/>
      <c r="BG31"/>
      <c r="BH31"/>
      <c r="BI31"/>
      <c r="BJ31"/>
      <c r="BK31"/>
      <c r="BL31"/>
    </row>
    <row r="32" spans="1:64" s="12" customFormat="1" x14ac:dyDescent="0.25">
      <c r="A32" t="s">
        <v>184</v>
      </c>
      <c r="B32">
        <v>1998</v>
      </c>
      <c r="C32" t="str">
        <f t="shared" si="0"/>
        <v>Ricca and Cooney 1998</v>
      </c>
      <c r="D32" t="s">
        <v>35</v>
      </c>
      <c r="E32" t="s">
        <v>25</v>
      </c>
      <c r="F32" t="s">
        <v>192</v>
      </c>
      <c r="G32" t="s">
        <v>35</v>
      </c>
      <c r="H32" t="s">
        <v>3503</v>
      </c>
      <c r="I32" t="s">
        <v>2144</v>
      </c>
      <c r="J32" t="s">
        <v>2117</v>
      </c>
      <c r="K32">
        <v>1</v>
      </c>
      <c r="L32" t="s">
        <v>187</v>
      </c>
      <c r="M32" t="s">
        <v>176</v>
      </c>
      <c r="N32" t="s">
        <v>29</v>
      </c>
      <c r="O32" t="s">
        <v>744</v>
      </c>
      <c r="P32" t="s">
        <v>3901</v>
      </c>
      <c r="Q32" s="12" t="s">
        <v>2614</v>
      </c>
      <c r="R32" s="12" t="s">
        <v>118</v>
      </c>
      <c r="S32" s="12" t="s">
        <v>3980</v>
      </c>
      <c r="T32" s="12" t="s">
        <v>373</v>
      </c>
      <c r="U32" t="s">
        <v>108</v>
      </c>
      <c r="V32"/>
      <c r="W32" t="s">
        <v>40</v>
      </c>
      <c r="X32" t="s">
        <v>2898</v>
      </c>
      <c r="Y32" t="s">
        <v>80</v>
      </c>
      <c r="Z32" t="s">
        <v>35</v>
      </c>
      <c r="AA32" t="s">
        <v>35</v>
      </c>
      <c r="AB32" t="s">
        <v>3810</v>
      </c>
      <c r="AC32" s="12" t="s">
        <v>2901</v>
      </c>
      <c r="AD32">
        <v>9</v>
      </c>
      <c r="AE32">
        <v>32</v>
      </c>
      <c r="AF32"/>
      <c r="AG32"/>
      <c r="AH32"/>
      <c r="AI32"/>
      <c r="AJ32"/>
      <c r="AK32"/>
      <c r="AL32" s="2">
        <v>100000</v>
      </c>
      <c r="AM32" s="2">
        <v>1000000</v>
      </c>
      <c r="AN32"/>
      <c r="AO32"/>
      <c r="AP32" t="s">
        <v>176</v>
      </c>
      <c r="AQ32" t="s">
        <v>190</v>
      </c>
      <c r="AR32" t="s">
        <v>2896</v>
      </c>
      <c r="AS32"/>
      <c r="AT32"/>
      <c r="AU32"/>
      <c r="AV32"/>
      <c r="AW32"/>
      <c r="AX32"/>
      <c r="AY32"/>
      <c r="AZ32"/>
      <c r="BA32"/>
      <c r="BB32"/>
      <c r="BC32"/>
      <c r="BD32"/>
      <c r="BE32"/>
      <c r="BF32"/>
      <c r="BG32"/>
      <c r="BH32"/>
      <c r="BI32"/>
      <c r="BJ32"/>
      <c r="BK32"/>
      <c r="BL32"/>
    </row>
    <row r="33" spans="1:64" s="12" customFormat="1" x14ac:dyDescent="0.25">
      <c r="A33" t="s">
        <v>184</v>
      </c>
      <c r="B33">
        <v>1998</v>
      </c>
      <c r="C33" t="str">
        <f t="shared" si="0"/>
        <v>Ricca and Cooney 1998</v>
      </c>
      <c r="D33" t="s">
        <v>35</v>
      </c>
      <c r="E33" t="s">
        <v>25</v>
      </c>
      <c r="F33" t="s">
        <v>192</v>
      </c>
      <c r="G33" t="s">
        <v>35</v>
      </c>
      <c r="H33" t="s">
        <v>3503</v>
      </c>
      <c r="I33" t="s">
        <v>2144</v>
      </c>
      <c r="J33" t="s">
        <v>2117</v>
      </c>
      <c r="K33">
        <v>1</v>
      </c>
      <c r="L33" t="s">
        <v>187</v>
      </c>
      <c r="M33" t="s">
        <v>176</v>
      </c>
      <c r="N33" t="s">
        <v>29</v>
      </c>
      <c r="O33" t="s">
        <v>744</v>
      </c>
      <c r="P33" t="s">
        <v>3901</v>
      </c>
      <c r="Q33" s="12" t="s">
        <v>2614</v>
      </c>
      <c r="R33" s="12" t="s">
        <v>118</v>
      </c>
      <c r="S33" s="12" t="s">
        <v>3980</v>
      </c>
      <c r="T33" s="12" t="s">
        <v>373</v>
      </c>
      <c r="U33" t="s">
        <v>108</v>
      </c>
      <c r="V33"/>
      <c r="W33" t="s">
        <v>40</v>
      </c>
      <c r="X33" t="s">
        <v>2898</v>
      </c>
      <c r="Y33" t="s">
        <v>80</v>
      </c>
      <c r="Z33" t="s">
        <v>35</v>
      </c>
      <c r="AA33" t="s">
        <v>35</v>
      </c>
      <c r="AB33" t="s">
        <v>3810</v>
      </c>
      <c r="AC33" s="12" t="s">
        <v>2901</v>
      </c>
      <c r="AD33">
        <v>12</v>
      </c>
      <c r="AE33">
        <v>32</v>
      </c>
      <c r="AF33"/>
      <c r="AG33"/>
      <c r="AH33"/>
      <c r="AI33"/>
      <c r="AJ33"/>
      <c r="AK33"/>
      <c r="AL33" s="2">
        <v>1000000</v>
      </c>
      <c r="AM33" s="2">
        <v>10000000</v>
      </c>
      <c r="AN33"/>
      <c r="AO33"/>
      <c r="AP33" t="s">
        <v>176</v>
      </c>
      <c r="AQ33" t="s">
        <v>190</v>
      </c>
      <c r="AR33" t="s">
        <v>2896</v>
      </c>
      <c r="AS33"/>
      <c r="AT33"/>
      <c r="AU33"/>
      <c r="AV33"/>
      <c r="AW33"/>
      <c r="AX33"/>
      <c r="AY33"/>
      <c r="AZ33"/>
      <c r="BA33"/>
      <c r="BB33"/>
      <c r="BC33"/>
      <c r="BD33"/>
      <c r="BE33"/>
      <c r="BF33"/>
      <c r="BG33"/>
      <c r="BH33"/>
      <c r="BI33"/>
      <c r="BJ33"/>
      <c r="BK33"/>
      <c r="BL33"/>
    </row>
    <row r="34" spans="1:64" x14ac:dyDescent="0.25">
      <c r="A34" t="s">
        <v>184</v>
      </c>
      <c r="B34">
        <v>1998</v>
      </c>
      <c r="C34" t="str">
        <f t="shared" ref="C34:C65" si="1">A34&amp;" "&amp;B34</f>
        <v>Ricca and Cooney 1998</v>
      </c>
      <c r="D34" t="s">
        <v>35</v>
      </c>
      <c r="E34" t="s">
        <v>25</v>
      </c>
      <c r="F34" t="s">
        <v>192</v>
      </c>
      <c r="G34" t="s">
        <v>35</v>
      </c>
      <c r="H34" t="s">
        <v>3503</v>
      </c>
      <c r="I34" t="s">
        <v>2144</v>
      </c>
      <c r="J34" t="s">
        <v>2117</v>
      </c>
      <c r="K34">
        <v>1</v>
      </c>
      <c r="L34" t="s">
        <v>187</v>
      </c>
      <c r="M34" t="s">
        <v>176</v>
      </c>
      <c r="N34" t="s">
        <v>29</v>
      </c>
      <c r="O34" t="s">
        <v>744</v>
      </c>
      <c r="P34" t="s">
        <v>3901</v>
      </c>
      <c r="Q34" s="12" t="s">
        <v>2614</v>
      </c>
      <c r="R34" s="12" t="s">
        <v>118</v>
      </c>
      <c r="S34" s="12" t="s">
        <v>3980</v>
      </c>
      <c r="T34" s="12" t="s">
        <v>373</v>
      </c>
      <c r="U34" t="s">
        <v>108</v>
      </c>
      <c r="W34" t="s">
        <v>40</v>
      </c>
      <c r="X34" t="s">
        <v>2898</v>
      </c>
      <c r="Y34" t="s">
        <v>80</v>
      </c>
      <c r="Z34" t="s">
        <v>35</v>
      </c>
      <c r="AA34" t="s">
        <v>35</v>
      </c>
      <c r="AB34" t="s">
        <v>3810</v>
      </c>
      <c r="AC34" s="12" t="s">
        <v>2901</v>
      </c>
      <c r="AD34">
        <v>7</v>
      </c>
      <c r="AE34">
        <v>32</v>
      </c>
      <c r="AL34" s="2">
        <v>10000000</v>
      </c>
      <c r="AM34" s="2">
        <v>100000000</v>
      </c>
      <c r="AP34" t="s">
        <v>176</v>
      </c>
      <c r="AQ34" t="s">
        <v>190</v>
      </c>
      <c r="AR34" t="s">
        <v>2896</v>
      </c>
    </row>
    <row r="35" spans="1:64" x14ac:dyDescent="0.25">
      <c r="A35" t="s">
        <v>184</v>
      </c>
      <c r="B35">
        <v>1998</v>
      </c>
      <c r="C35" t="str">
        <f t="shared" si="1"/>
        <v>Ricca and Cooney 1998</v>
      </c>
      <c r="D35" t="s">
        <v>35</v>
      </c>
      <c r="E35" t="s">
        <v>25</v>
      </c>
      <c r="F35" t="s">
        <v>192</v>
      </c>
      <c r="G35" t="s">
        <v>35</v>
      </c>
      <c r="H35" t="s">
        <v>3503</v>
      </c>
      <c r="I35" t="s">
        <v>2144</v>
      </c>
      <c r="J35" t="s">
        <v>2117</v>
      </c>
      <c r="K35">
        <v>1</v>
      </c>
      <c r="L35" t="s">
        <v>187</v>
      </c>
      <c r="M35" t="s">
        <v>176</v>
      </c>
      <c r="N35" t="s">
        <v>29</v>
      </c>
      <c r="O35" t="s">
        <v>744</v>
      </c>
      <c r="P35" t="s">
        <v>3901</v>
      </c>
      <c r="Q35" s="12" t="s">
        <v>2614</v>
      </c>
      <c r="R35" s="12" t="s">
        <v>118</v>
      </c>
      <c r="S35" s="12" t="s">
        <v>3980</v>
      </c>
      <c r="T35" s="12" t="s">
        <v>373</v>
      </c>
      <c r="U35" t="s">
        <v>108</v>
      </c>
      <c r="W35" t="s">
        <v>40</v>
      </c>
      <c r="X35" t="s">
        <v>2898</v>
      </c>
      <c r="Y35" t="s">
        <v>80</v>
      </c>
      <c r="Z35" t="s">
        <v>35</v>
      </c>
      <c r="AA35" t="s">
        <v>35</v>
      </c>
      <c r="AB35" t="s">
        <v>3810</v>
      </c>
      <c r="AC35" s="12" t="s">
        <v>2901</v>
      </c>
      <c r="AD35">
        <v>3</v>
      </c>
      <c r="AE35">
        <v>32</v>
      </c>
      <c r="AL35" s="2">
        <v>100000000</v>
      </c>
      <c r="AM35" s="2">
        <v>1000000000</v>
      </c>
      <c r="AP35" t="s">
        <v>176</v>
      </c>
      <c r="AQ35" t="s">
        <v>190</v>
      </c>
      <c r="AR35" t="s">
        <v>2896</v>
      </c>
    </row>
    <row r="36" spans="1:64" x14ac:dyDescent="0.25">
      <c r="A36" s="12" t="s">
        <v>98</v>
      </c>
      <c r="B36" s="12">
        <v>1978</v>
      </c>
      <c r="C36" t="str">
        <f t="shared" si="1"/>
        <v>Gould and Fletch 1978</v>
      </c>
      <c r="D36" s="12" t="s">
        <v>35</v>
      </c>
      <c r="E36" s="12" t="s">
        <v>25</v>
      </c>
      <c r="F36" s="12" t="s">
        <v>99</v>
      </c>
      <c r="G36" s="12" t="s">
        <v>2901</v>
      </c>
      <c r="H36" s="12" t="s">
        <v>3504</v>
      </c>
      <c r="I36" s="12" t="s">
        <v>100</v>
      </c>
      <c r="J36" s="12" t="s">
        <v>2117</v>
      </c>
      <c r="K36" s="12" t="s">
        <v>28</v>
      </c>
      <c r="L36" s="12"/>
      <c r="M36" s="12" t="s">
        <v>3833</v>
      </c>
      <c r="N36" s="12"/>
      <c r="O36" t="s">
        <v>744</v>
      </c>
      <c r="P36" s="12" t="s">
        <v>3901</v>
      </c>
      <c r="Q36" s="12" t="s">
        <v>2614</v>
      </c>
      <c r="R36" s="12" t="s">
        <v>118</v>
      </c>
      <c r="S36" s="12" t="s">
        <v>3980</v>
      </c>
      <c r="T36" s="12" t="s">
        <v>373</v>
      </c>
      <c r="U36" s="12" t="s">
        <v>108</v>
      </c>
      <c r="V36" s="12"/>
      <c r="W36" s="12" t="s">
        <v>102</v>
      </c>
      <c r="X36" s="12" t="s">
        <v>2898</v>
      </c>
      <c r="Y36" s="12" t="s">
        <v>80</v>
      </c>
      <c r="Z36" s="12" t="s">
        <v>2901</v>
      </c>
      <c r="AA36" s="12" t="s">
        <v>35</v>
      </c>
      <c r="AB36" t="s">
        <v>3860</v>
      </c>
      <c r="AC36" t="s">
        <v>2901</v>
      </c>
      <c r="AD36" s="12"/>
      <c r="AE36" s="12">
        <v>39</v>
      </c>
      <c r="AF36" s="12"/>
      <c r="AG36" s="12"/>
      <c r="AH36" s="16">
        <v>29714285.714285713</v>
      </c>
      <c r="AI36" s="16"/>
      <c r="AJ36" s="12"/>
      <c r="AK36" s="12"/>
      <c r="AL36" s="16">
        <v>790000</v>
      </c>
      <c r="AM36" s="16">
        <v>46300000</v>
      </c>
      <c r="AN36" s="12"/>
      <c r="AO36" s="12"/>
      <c r="AP36" s="12" t="s">
        <v>81</v>
      </c>
      <c r="AQ36" s="12" t="s">
        <v>3841</v>
      </c>
      <c r="AR36" s="12" t="s">
        <v>105</v>
      </c>
      <c r="AS36" s="12"/>
      <c r="AT36" s="12"/>
      <c r="AU36" s="12"/>
      <c r="AV36" s="12"/>
      <c r="AW36" s="12"/>
      <c r="AX36" s="12"/>
      <c r="AY36" s="12"/>
      <c r="AZ36" s="12"/>
      <c r="BA36" s="12"/>
      <c r="BB36" s="12"/>
      <c r="BC36" s="12"/>
      <c r="BD36" s="12"/>
      <c r="BE36" s="12"/>
      <c r="BF36" s="12"/>
      <c r="BG36" s="12"/>
      <c r="BH36" s="12"/>
      <c r="BI36" s="12"/>
      <c r="BJ36" s="12"/>
      <c r="BK36" s="12"/>
      <c r="BL36" s="16"/>
    </row>
    <row r="37" spans="1:64" x14ac:dyDescent="0.25">
      <c r="A37" t="s">
        <v>112</v>
      </c>
      <c r="B37">
        <v>1999</v>
      </c>
      <c r="C37" t="str">
        <f t="shared" si="1"/>
        <v>Jones and Obiri-Danso 1999</v>
      </c>
      <c r="D37" t="s">
        <v>113</v>
      </c>
      <c r="E37" t="s">
        <v>25</v>
      </c>
      <c r="F37" t="s">
        <v>114</v>
      </c>
      <c r="G37" t="s">
        <v>2901</v>
      </c>
      <c r="H37" t="s">
        <v>3504</v>
      </c>
      <c r="I37" t="s">
        <v>115</v>
      </c>
      <c r="J37" t="s">
        <v>2117</v>
      </c>
      <c r="K37" t="s">
        <v>28</v>
      </c>
      <c r="L37" t="s">
        <v>28</v>
      </c>
      <c r="N37" t="s">
        <v>28</v>
      </c>
      <c r="O37" t="s">
        <v>744</v>
      </c>
      <c r="P37" t="s">
        <v>3901</v>
      </c>
      <c r="Q37" t="s">
        <v>2614</v>
      </c>
      <c r="R37" t="s">
        <v>3990</v>
      </c>
      <c r="S37" t="s">
        <v>3981</v>
      </c>
      <c r="T37" t="s">
        <v>121</v>
      </c>
      <c r="U37" t="s">
        <v>122</v>
      </c>
      <c r="W37" t="s">
        <v>40</v>
      </c>
      <c r="X37" t="s">
        <v>2898</v>
      </c>
      <c r="Y37" t="s">
        <v>80</v>
      </c>
      <c r="Z37" t="s">
        <v>2901</v>
      </c>
      <c r="AA37" t="s">
        <v>35</v>
      </c>
      <c r="AB37" t="s">
        <v>3807</v>
      </c>
      <c r="AC37" t="s">
        <v>2901</v>
      </c>
      <c r="AI37" s="2">
        <v>255000</v>
      </c>
      <c r="AL37" s="2">
        <v>155000</v>
      </c>
      <c r="AM37" s="2">
        <v>355000</v>
      </c>
      <c r="AP37" t="s">
        <v>72</v>
      </c>
    </row>
    <row r="38" spans="1:64" x14ac:dyDescent="0.25">
      <c r="A38" s="12" t="s">
        <v>98</v>
      </c>
      <c r="B38" s="12">
        <v>1978</v>
      </c>
      <c r="C38" t="str">
        <f t="shared" si="1"/>
        <v>Gould and Fletch 1978</v>
      </c>
      <c r="D38" s="12" t="s">
        <v>35</v>
      </c>
      <c r="E38" s="12" t="s">
        <v>25</v>
      </c>
      <c r="F38" s="12" t="s">
        <v>99</v>
      </c>
      <c r="G38" s="12" t="s">
        <v>2901</v>
      </c>
      <c r="H38" s="12" t="s">
        <v>3504</v>
      </c>
      <c r="I38" s="12" t="s">
        <v>100</v>
      </c>
      <c r="J38" s="12" t="s">
        <v>2117</v>
      </c>
      <c r="K38" s="12" t="s">
        <v>28</v>
      </c>
      <c r="L38" s="12"/>
      <c r="M38" s="12" t="s">
        <v>3833</v>
      </c>
      <c r="N38" s="12"/>
      <c r="O38" t="s">
        <v>744</v>
      </c>
      <c r="P38" s="12" t="s">
        <v>3901</v>
      </c>
      <c r="Q38" t="s">
        <v>2614</v>
      </c>
      <c r="R38" t="s">
        <v>118</v>
      </c>
      <c r="S38" t="s">
        <v>3980</v>
      </c>
      <c r="T38" s="12" t="s">
        <v>109</v>
      </c>
      <c r="U38" s="12" t="s">
        <v>110</v>
      </c>
      <c r="V38" s="12"/>
      <c r="W38" s="12" t="s">
        <v>102</v>
      </c>
      <c r="X38" s="12" t="s">
        <v>2898</v>
      </c>
      <c r="Y38" s="12" t="s">
        <v>80</v>
      </c>
      <c r="Z38" s="12" t="s">
        <v>2901</v>
      </c>
      <c r="AA38" s="12" t="s">
        <v>35</v>
      </c>
      <c r="AB38" t="s">
        <v>3860</v>
      </c>
      <c r="AC38" t="s">
        <v>2901</v>
      </c>
      <c r="AD38" s="12"/>
      <c r="AE38" s="12">
        <v>41</v>
      </c>
      <c r="AF38" s="12"/>
      <c r="AG38" s="12"/>
      <c r="AH38" s="16">
        <v>373134328.35820895</v>
      </c>
      <c r="AI38" s="16"/>
      <c r="AJ38" s="12"/>
      <c r="AK38" s="12"/>
      <c r="AL38" s="16">
        <v>120000</v>
      </c>
      <c r="AM38" s="16">
        <v>4800000000</v>
      </c>
      <c r="AN38" s="12"/>
      <c r="AO38" s="12"/>
      <c r="AP38" s="12" t="s">
        <v>81</v>
      </c>
      <c r="AQ38" s="12" t="s">
        <v>3841</v>
      </c>
      <c r="AR38" s="12" t="s">
        <v>105</v>
      </c>
      <c r="AS38" s="12"/>
      <c r="AT38" s="12"/>
      <c r="AU38" s="12"/>
      <c r="AV38" s="12"/>
      <c r="AW38" s="12"/>
      <c r="AX38" s="12"/>
      <c r="AY38" s="12"/>
      <c r="AZ38" s="12"/>
      <c r="BA38" s="12"/>
      <c r="BB38" s="12"/>
      <c r="BC38" s="12"/>
      <c r="BD38" s="12"/>
      <c r="BE38" s="12"/>
      <c r="BF38" s="12"/>
      <c r="BG38" s="12"/>
      <c r="BH38" s="12"/>
      <c r="BI38" s="12"/>
      <c r="BJ38" s="12"/>
      <c r="BK38" s="12"/>
      <c r="BL38" s="16"/>
    </row>
    <row r="39" spans="1:64" x14ac:dyDescent="0.25">
      <c r="A39" s="12" t="s">
        <v>98</v>
      </c>
      <c r="B39" s="12">
        <v>1978</v>
      </c>
      <c r="C39" t="str">
        <f t="shared" si="1"/>
        <v>Gould and Fletch 1978</v>
      </c>
      <c r="D39" s="12" t="s">
        <v>35</v>
      </c>
      <c r="E39" s="12" t="s">
        <v>25</v>
      </c>
      <c r="F39" s="12" t="s">
        <v>99</v>
      </c>
      <c r="G39" s="12" t="s">
        <v>2901</v>
      </c>
      <c r="H39" s="12" t="s">
        <v>3504</v>
      </c>
      <c r="I39" s="12" t="s">
        <v>100</v>
      </c>
      <c r="J39" s="12" t="s">
        <v>2117</v>
      </c>
      <c r="K39" s="12" t="s">
        <v>28</v>
      </c>
      <c r="L39" s="12"/>
      <c r="M39" s="12" t="s">
        <v>3833</v>
      </c>
      <c r="N39" s="12"/>
      <c r="O39" t="s">
        <v>744</v>
      </c>
      <c r="P39" s="12" t="s">
        <v>3901</v>
      </c>
      <c r="Q39" t="s">
        <v>2614</v>
      </c>
      <c r="R39" t="s">
        <v>118</v>
      </c>
      <c r="S39" t="s">
        <v>3980</v>
      </c>
      <c r="T39" s="12" t="s">
        <v>109</v>
      </c>
      <c r="U39" s="12" t="s">
        <v>110</v>
      </c>
      <c r="V39" s="12"/>
      <c r="W39" s="12" t="s">
        <v>102</v>
      </c>
      <c r="X39" s="12" t="s">
        <v>2897</v>
      </c>
      <c r="Y39" s="12" t="s">
        <v>80</v>
      </c>
      <c r="Z39" s="12" t="s">
        <v>2901</v>
      </c>
      <c r="AA39" s="12" t="s">
        <v>35</v>
      </c>
      <c r="AB39" t="s">
        <v>3860</v>
      </c>
      <c r="AC39" t="s">
        <v>2901</v>
      </c>
      <c r="AD39" s="12"/>
      <c r="AE39" s="12">
        <v>41</v>
      </c>
      <c r="AF39" s="12"/>
      <c r="AG39" s="12"/>
      <c r="AH39" s="16">
        <v>350746268.65671641</v>
      </c>
      <c r="AI39" s="16"/>
      <c r="AJ39" s="12"/>
      <c r="AK39" s="12"/>
      <c r="AL39" s="16">
        <v>130000</v>
      </c>
      <c r="AM39" s="16">
        <v>5650000000</v>
      </c>
      <c r="AN39" s="12"/>
      <c r="AO39" s="12"/>
      <c r="AP39" s="12" t="s">
        <v>81</v>
      </c>
      <c r="AQ39" s="12" t="s">
        <v>3841</v>
      </c>
      <c r="AR39" s="12" t="s">
        <v>105</v>
      </c>
      <c r="AS39" s="12"/>
      <c r="AT39" s="12"/>
      <c r="AU39" s="12"/>
      <c r="AV39" s="12"/>
      <c r="AW39" s="12"/>
      <c r="AX39" s="12"/>
      <c r="AY39" s="12"/>
      <c r="AZ39" s="12"/>
      <c r="BA39" s="12"/>
      <c r="BB39" s="12"/>
      <c r="BC39" s="12"/>
      <c r="BD39" s="12"/>
      <c r="BE39" s="12"/>
      <c r="BF39" s="12"/>
      <c r="BG39" s="12"/>
      <c r="BH39" s="12"/>
      <c r="BI39" s="12"/>
      <c r="BJ39" s="12"/>
      <c r="BK39" s="12"/>
      <c r="BL39" s="16"/>
    </row>
    <row r="40" spans="1:64" x14ac:dyDescent="0.25">
      <c r="A40" t="s">
        <v>112</v>
      </c>
      <c r="B40">
        <v>1999</v>
      </c>
      <c r="C40" t="str">
        <f t="shared" si="1"/>
        <v>Jones and Obiri-Danso 1999</v>
      </c>
      <c r="D40" t="s">
        <v>113</v>
      </c>
      <c r="E40" t="s">
        <v>25</v>
      </c>
      <c r="F40" t="s">
        <v>114</v>
      </c>
      <c r="G40" t="s">
        <v>2901</v>
      </c>
      <c r="H40" t="s">
        <v>3504</v>
      </c>
      <c r="I40" t="s">
        <v>115</v>
      </c>
      <c r="J40" t="s">
        <v>2117</v>
      </c>
      <c r="K40" t="s">
        <v>28</v>
      </c>
      <c r="L40" t="s">
        <v>28</v>
      </c>
      <c r="N40" t="s">
        <v>28</v>
      </c>
      <c r="O40" t="s">
        <v>744</v>
      </c>
      <c r="P40" t="s">
        <v>3901</v>
      </c>
      <c r="Q40" t="s">
        <v>3919</v>
      </c>
      <c r="R40" t="s">
        <v>2600</v>
      </c>
      <c r="S40" t="s">
        <v>3982</v>
      </c>
      <c r="T40" t="s">
        <v>1793</v>
      </c>
      <c r="U40" t="s">
        <v>1794</v>
      </c>
      <c r="W40" t="s">
        <v>40</v>
      </c>
      <c r="X40" t="s">
        <v>2898</v>
      </c>
      <c r="Y40" t="s">
        <v>80</v>
      </c>
      <c r="Z40" t="s">
        <v>2901</v>
      </c>
      <c r="AA40" t="s">
        <v>35</v>
      </c>
      <c r="AB40" t="s">
        <v>3807</v>
      </c>
      <c r="AC40" t="s">
        <v>2901</v>
      </c>
      <c r="AI40" s="2">
        <v>78300000000</v>
      </c>
      <c r="AL40" s="2">
        <v>15000000000</v>
      </c>
      <c r="AM40" s="2">
        <v>110000000000</v>
      </c>
      <c r="AP40" t="s">
        <v>72</v>
      </c>
    </row>
    <row r="41" spans="1:64" x14ac:dyDescent="0.25">
      <c r="A41" t="s">
        <v>112</v>
      </c>
      <c r="B41">
        <v>1999</v>
      </c>
      <c r="C41" t="str">
        <f t="shared" si="1"/>
        <v>Jones and Obiri-Danso 1999</v>
      </c>
      <c r="D41" t="s">
        <v>113</v>
      </c>
      <c r="E41" t="s">
        <v>25</v>
      </c>
      <c r="F41" t="s">
        <v>114</v>
      </c>
      <c r="G41" t="s">
        <v>2901</v>
      </c>
      <c r="H41" t="s">
        <v>3504</v>
      </c>
      <c r="I41" t="s">
        <v>115</v>
      </c>
      <c r="J41" t="s">
        <v>2117</v>
      </c>
      <c r="K41" t="s">
        <v>28</v>
      </c>
      <c r="L41" t="s">
        <v>28</v>
      </c>
      <c r="N41" t="s">
        <v>28</v>
      </c>
      <c r="O41" t="s">
        <v>744</v>
      </c>
      <c r="P41" t="s">
        <v>3901</v>
      </c>
      <c r="Q41" t="s">
        <v>2614</v>
      </c>
      <c r="R41" s="12" t="s">
        <v>3991</v>
      </c>
      <c r="S41" s="12" t="s">
        <v>3921</v>
      </c>
      <c r="U41" t="s">
        <v>125</v>
      </c>
      <c r="V41" t="s">
        <v>3994</v>
      </c>
      <c r="W41" t="s">
        <v>40</v>
      </c>
      <c r="X41" t="s">
        <v>2898</v>
      </c>
      <c r="Y41" t="s">
        <v>80</v>
      </c>
      <c r="Z41" t="s">
        <v>2901</v>
      </c>
      <c r="AA41" t="s">
        <v>35</v>
      </c>
      <c r="AB41" t="s">
        <v>3807</v>
      </c>
      <c r="AC41" t="s">
        <v>2901</v>
      </c>
      <c r="AI41" s="2">
        <v>470000000000</v>
      </c>
      <c r="AL41" s="2">
        <v>35500</v>
      </c>
      <c r="AM41" s="2">
        <v>5630000000000</v>
      </c>
      <c r="AP41" t="s">
        <v>72</v>
      </c>
    </row>
    <row r="42" spans="1:64" x14ac:dyDescent="0.25">
      <c r="A42" s="12" t="s">
        <v>184</v>
      </c>
      <c r="B42" s="12">
        <v>1998</v>
      </c>
      <c r="C42" t="str">
        <f t="shared" si="1"/>
        <v>Ricca and Cooney 1998</v>
      </c>
      <c r="D42" s="12" t="s">
        <v>35</v>
      </c>
      <c r="E42" s="12" t="s">
        <v>25</v>
      </c>
      <c r="F42" s="12" t="s">
        <v>193</v>
      </c>
      <c r="G42" s="12" t="s">
        <v>35</v>
      </c>
      <c r="H42" s="12" t="s">
        <v>3503</v>
      </c>
      <c r="I42" s="12" t="s">
        <v>2144</v>
      </c>
      <c r="J42" s="12" t="s">
        <v>2117</v>
      </c>
      <c r="K42" s="12">
        <v>1</v>
      </c>
      <c r="L42" s="12" t="s">
        <v>187</v>
      </c>
      <c r="M42" s="12" t="s">
        <v>176</v>
      </c>
      <c r="N42" s="12" t="s">
        <v>29</v>
      </c>
      <c r="O42" t="s">
        <v>744</v>
      </c>
      <c r="P42" s="12" t="s">
        <v>3901</v>
      </c>
      <c r="Q42" s="12" t="s">
        <v>3993</v>
      </c>
      <c r="R42" s="12" t="s">
        <v>3992</v>
      </c>
      <c r="S42" s="12" t="s">
        <v>3983</v>
      </c>
      <c r="T42" s="12" t="s">
        <v>625</v>
      </c>
      <c r="U42" s="12" t="s">
        <v>195</v>
      </c>
      <c r="V42" s="12"/>
      <c r="W42" s="12" t="s">
        <v>40</v>
      </c>
      <c r="X42" s="12" t="s">
        <v>2898</v>
      </c>
      <c r="Y42" s="12" t="s">
        <v>80</v>
      </c>
      <c r="Z42" s="12" t="s">
        <v>35</v>
      </c>
      <c r="AA42" s="12" t="s">
        <v>35</v>
      </c>
      <c r="AB42" s="12" t="s">
        <v>3810</v>
      </c>
      <c r="AC42" s="12" t="s">
        <v>2901</v>
      </c>
      <c r="AD42" s="12">
        <v>0</v>
      </c>
      <c r="AE42" s="12">
        <v>32</v>
      </c>
      <c r="AF42" s="12"/>
      <c r="AG42" s="12"/>
      <c r="AH42" s="12"/>
      <c r="AI42" s="12"/>
      <c r="AJ42" s="12"/>
      <c r="AK42" s="12"/>
      <c r="AL42" s="16">
        <v>0</v>
      </c>
      <c r="AM42" s="12">
        <v>1</v>
      </c>
      <c r="AN42" s="12"/>
      <c r="AO42" s="12"/>
      <c r="AP42" s="12" t="s">
        <v>176</v>
      </c>
      <c r="AQ42" s="12" t="s">
        <v>190</v>
      </c>
      <c r="AR42" s="12" t="s">
        <v>2896</v>
      </c>
      <c r="AS42" s="12"/>
      <c r="AT42" s="12"/>
      <c r="AU42" s="12"/>
      <c r="AV42" s="12"/>
      <c r="AW42" s="12"/>
      <c r="AX42" s="12"/>
      <c r="AY42" s="12"/>
      <c r="AZ42" s="12"/>
      <c r="BA42" s="12"/>
      <c r="BB42" s="12"/>
      <c r="BC42" s="12"/>
      <c r="BD42" s="12"/>
      <c r="BE42" s="12"/>
      <c r="BF42" s="12"/>
      <c r="BG42" s="12"/>
      <c r="BH42" s="12"/>
      <c r="BI42" s="12"/>
      <c r="BJ42" s="12"/>
      <c r="BK42" s="12"/>
      <c r="BL42" s="12"/>
    </row>
    <row r="43" spans="1:64" x14ac:dyDescent="0.25">
      <c r="A43" s="12" t="s">
        <v>184</v>
      </c>
      <c r="B43" s="12">
        <v>1998</v>
      </c>
      <c r="C43" t="str">
        <f t="shared" si="1"/>
        <v>Ricca and Cooney 1998</v>
      </c>
      <c r="D43" s="12" t="s">
        <v>35</v>
      </c>
      <c r="E43" s="12" t="s">
        <v>25</v>
      </c>
      <c r="F43" s="12" t="s">
        <v>193</v>
      </c>
      <c r="G43" s="12" t="s">
        <v>35</v>
      </c>
      <c r="H43" s="12" t="s">
        <v>3503</v>
      </c>
      <c r="I43" s="12" t="s">
        <v>2144</v>
      </c>
      <c r="J43" s="12" t="s">
        <v>2117</v>
      </c>
      <c r="K43" s="12">
        <v>1</v>
      </c>
      <c r="L43" s="12" t="s">
        <v>187</v>
      </c>
      <c r="M43" s="12" t="s">
        <v>176</v>
      </c>
      <c r="N43" s="12" t="s">
        <v>29</v>
      </c>
      <c r="O43" t="s">
        <v>744</v>
      </c>
      <c r="P43" s="12" t="s">
        <v>3901</v>
      </c>
      <c r="Q43" s="12" t="s">
        <v>3993</v>
      </c>
      <c r="R43" s="12" t="s">
        <v>3992</v>
      </c>
      <c r="S43" s="12" t="s">
        <v>3983</v>
      </c>
      <c r="T43" s="12" t="s">
        <v>625</v>
      </c>
      <c r="U43" s="12" t="s">
        <v>195</v>
      </c>
      <c r="V43" s="12"/>
      <c r="W43" s="12" t="s">
        <v>40</v>
      </c>
      <c r="X43" s="12" t="s">
        <v>2898</v>
      </c>
      <c r="Y43" s="12" t="s">
        <v>80</v>
      </c>
      <c r="Z43" s="12" t="s">
        <v>35</v>
      </c>
      <c r="AA43" s="12" t="s">
        <v>35</v>
      </c>
      <c r="AB43" s="12" t="s">
        <v>3810</v>
      </c>
      <c r="AC43" s="12" t="s">
        <v>2901</v>
      </c>
      <c r="AD43" s="12">
        <v>0</v>
      </c>
      <c r="AE43" s="12">
        <v>32</v>
      </c>
      <c r="AF43" s="12"/>
      <c r="AG43" s="12"/>
      <c r="AH43" s="12"/>
      <c r="AI43" s="12"/>
      <c r="AJ43" s="12"/>
      <c r="AK43" s="12"/>
      <c r="AL43" s="16">
        <v>1</v>
      </c>
      <c r="AM43" s="16">
        <v>10</v>
      </c>
      <c r="AN43" s="12"/>
      <c r="AO43" s="12"/>
      <c r="AP43" s="12" t="s">
        <v>176</v>
      </c>
      <c r="AQ43" s="12" t="s">
        <v>190</v>
      </c>
      <c r="AR43" s="12" t="s">
        <v>2896</v>
      </c>
      <c r="AS43" s="12"/>
      <c r="AT43" s="12"/>
      <c r="AU43" s="12"/>
      <c r="AV43" s="12"/>
      <c r="AW43" s="12"/>
      <c r="AX43" s="12"/>
      <c r="AY43" s="12"/>
      <c r="AZ43" s="12"/>
      <c r="BA43" s="12"/>
      <c r="BB43" s="12"/>
      <c r="BC43" s="12"/>
      <c r="BD43" s="12"/>
      <c r="BE43" s="12"/>
      <c r="BF43" s="12"/>
      <c r="BG43" s="12"/>
      <c r="BH43" s="12"/>
      <c r="BI43" s="12"/>
      <c r="BJ43" s="12"/>
      <c r="BK43" s="12"/>
      <c r="BL43" s="12"/>
    </row>
    <row r="44" spans="1:64" x14ac:dyDescent="0.25">
      <c r="A44" s="12" t="s">
        <v>184</v>
      </c>
      <c r="B44" s="12">
        <v>1998</v>
      </c>
      <c r="C44" t="str">
        <f t="shared" si="1"/>
        <v>Ricca and Cooney 1998</v>
      </c>
      <c r="D44" s="12" t="s">
        <v>35</v>
      </c>
      <c r="E44" s="12" t="s">
        <v>25</v>
      </c>
      <c r="F44" s="12" t="s">
        <v>193</v>
      </c>
      <c r="G44" s="12" t="s">
        <v>35</v>
      </c>
      <c r="H44" s="12" t="s">
        <v>3503</v>
      </c>
      <c r="I44" s="12" t="s">
        <v>2144</v>
      </c>
      <c r="J44" s="12" t="s">
        <v>2117</v>
      </c>
      <c r="K44" s="12">
        <v>1</v>
      </c>
      <c r="L44" s="12" t="s">
        <v>187</v>
      </c>
      <c r="M44" s="12" t="s">
        <v>176</v>
      </c>
      <c r="N44" s="12" t="s">
        <v>29</v>
      </c>
      <c r="O44" t="s">
        <v>744</v>
      </c>
      <c r="P44" s="12" t="s">
        <v>3901</v>
      </c>
      <c r="Q44" s="12" t="s">
        <v>3993</v>
      </c>
      <c r="R44" s="12" t="s">
        <v>3992</v>
      </c>
      <c r="S44" s="12" t="s">
        <v>3983</v>
      </c>
      <c r="T44" s="12" t="s">
        <v>625</v>
      </c>
      <c r="U44" s="12" t="s">
        <v>195</v>
      </c>
      <c r="V44" s="12"/>
      <c r="W44" s="12" t="s">
        <v>40</v>
      </c>
      <c r="X44" s="12" t="s">
        <v>2898</v>
      </c>
      <c r="Y44" s="12" t="s">
        <v>80</v>
      </c>
      <c r="Z44" s="12" t="s">
        <v>35</v>
      </c>
      <c r="AA44" s="12" t="s">
        <v>35</v>
      </c>
      <c r="AB44" s="12" t="s">
        <v>3810</v>
      </c>
      <c r="AC44" s="12" t="s">
        <v>2901</v>
      </c>
      <c r="AD44" s="12">
        <v>0</v>
      </c>
      <c r="AE44" s="12">
        <v>32</v>
      </c>
      <c r="AF44" s="12"/>
      <c r="AG44" s="12"/>
      <c r="AH44" s="12"/>
      <c r="AI44" s="12"/>
      <c r="AJ44" s="12"/>
      <c r="AK44" s="12"/>
      <c r="AL44" s="16">
        <v>10</v>
      </c>
      <c r="AM44" s="16">
        <v>100</v>
      </c>
      <c r="AN44" s="12"/>
      <c r="AO44" s="12"/>
      <c r="AP44" s="12" t="s">
        <v>176</v>
      </c>
      <c r="AQ44" s="12" t="s">
        <v>190</v>
      </c>
      <c r="AR44" s="12" t="s">
        <v>2896</v>
      </c>
      <c r="AS44" s="12"/>
      <c r="AT44" s="12"/>
      <c r="AU44" s="12"/>
      <c r="AV44" s="12"/>
      <c r="AW44" s="12"/>
      <c r="AX44" s="12"/>
      <c r="AY44" s="12"/>
      <c r="AZ44" s="12"/>
      <c r="BA44" s="12"/>
      <c r="BB44" s="12"/>
      <c r="BC44" s="12"/>
      <c r="BD44" s="12"/>
      <c r="BE44" s="12"/>
      <c r="BF44" s="12"/>
      <c r="BG44" s="12"/>
      <c r="BH44" s="12"/>
      <c r="BI44" s="12"/>
      <c r="BJ44" s="12"/>
      <c r="BK44" s="12"/>
      <c r="BL44" s="12"/>
    </row>
    <row r="45" spans="1:64" x14ac:dyDescent="0.25">
      <c r="A45" s="12" t="s">
        <v>184</v>
      </c>
      <c r="B45" s="12">
        <v>1998</v>
      </c>
      <c r="C45" t="str">
        <f t="shared" si="1"/>
        <v>Ricca and Cooney 1998</v>
      </c>
      <c r="D45" s="12" t="s">
        <v>35</v>
      </c>
      <c r="E45" s="12" t="s">
        <v>25</v>
      </c>
      <c r="F45" s="12" t="s">
        <v>193</v>
      </c>
      <c r="G45" s="12" t="s">
        <v>35</v>
      </c>
      <c r="H45" s="12" t="s">
        <v>3503</v>
      </c>
      <c r="I45" s="12" t="s">
        <v>2144</v>
      </c>
      <c r="J45" s="12" t="s">
        <v>2117</v>
      </c>
      <c r="K45" s="12">
        <v>1</v>
      </c>
      <c r="L45" s="12" t="s">
        <v>187</v>
      </c>
      <c r="M45" s="12" t="s">
        <v>176</v>
      </c>
      <c r="N45" s="12" t="s">
        <v>29</v>
      </c>
      <c r="O45" t="s">
        <v>744</v>
      </c>
      <c r="P45" s="12" t="s">
        <v>3901</v>
      </c>
      <c r="Q45" s="12" t="s">
        <v>3993</v>
      </c>
      <c r="R45" s="12" t="s">
        <v>3992</v>
      </c>
      <c r="S45" s="12" t="s">
        <v>3983</v>
      </c>
      <c r="T45" s="12" t="s">
        <v>625</v>
      </c>
      <c r="U45" s="12" t="s">
        <v>195</v>
      </c>
      <c r="V45" s="12"/>
      <c r="W45" s="12" t="s">
        <v>40</v>
      </c>
      <c r="X45" s="12" t="s">
        <v>2898</v>
      </c>
      <c r="Y45" s="12" t="s">
        <v>80</v>
      </c>
      <c r="Z45" s="12" t="s">
        <v>35</v>
      </c>
      <c r="AA45" s="12" t="s">
        <v>35</v>
      </c>
      <c r="AB45" s="12" t="s">
        <v>3810</v>
      </c>
      <c r="AC45" s="12" t="s">
        <v>2901</v>
      </c>
      <c r="AD45" s="12">
        <v>0</v>
      </c>
      <c r="AE45" s="12">
        <v>32</v>
      </c>
      <c r="AF45" s="12"/>
      <c r="AG45" s="12"/>
      <c r="AH45" s="12"/>
      <c r="AI45" s="12"/>
      <c r="AJ45" s="12"/>
      <c r="AK45" s="12"/>
      <c r="AL45" s="16">
        <v>100</v>
      </c>
      <c r="AM45" s="16">
        <v>1000</v>
      </c>
      <c r="AN45" s="12"/>
      <c r="AO45" s="12"/>
      <c r="AP45" s="12" t="s">
        <v>176</v>
      </c>
      <c r="AQ45" s="12" t="s">
        <v>190</v>
      </c>
      <c r="AR45" s="12" t="s">
        <v>2896</v>
      </c>
      <c r="AS45" s="12"/>
      <c r="AT45" s="12"/>
      <c r="AU45" s="12"/>
      <c r="AV45" s="12"/>
      <c r="AW45" s="12"/>
      <c r="AX45" s="12"/>
      <c r="AY45" s="12"/>
      <c r="AZ45" s="12"/>
      <c r="BA45" s="12"/>
      <c r="BB45" s="12"/>
      <c r="BC45" s="12"/>
      <c r="BD45" s="12"/>
      <c r="BE45" s="12"/>
      <c r="BF45" s="12"/>
      <c r="BG45" s="12"/>
      <c r="BH45" s="12"/>
      <c r="BI45" s="12"/>
      <c r="BJ45" s="12"/>
      <c r="BK45" s="12"/>
      <c r="BL45" s="12"/>
    </row>
    <row r="46" spans="1:64" x14ac:dyDescent="0.25">
      <c r="A46" s="12" t="s">
        <v>184</v>
      </c>
      <c r="B46" s="12">
        <v>1998</v>
      </c>
      <c r="C46" t="str">
        <f t="shared" si="1"/>
        <v>Ricca and Cooney 1998</v>
      </c>
      <c r="D46" s="12" t="s">
        <v>35</v>
      </c>
      <c r="E46" s="12" t="s">
        <v>25</v>
      </c>
      <c r="F46" s="12" t="s">
        <v>193</v>
      </c>
      <c r="G46" s="12" t="s">
        <v>35</v>
      </c>
      <c r="H46" s="12" t="s">
        <v>3503</v>
      </c>
      <c r="I46" s="12" t="s">
        <v>2144</v>
      </c>
      <c r="J46" s="12" t="s">
        <v>2117</v>
      </c>
      <c r="K46" s="12">
        <v>1</v>
      </c>
      <c r="L46" s="12" t="s">
        <v>187</v>
      </c>
      <c r="M46" s="12" t="s">
        <v>176</v>
      </c>
      <c r="N46" s="12" t="s">
        <v>29</v>
      </c>
      <c r="O46" t="s">
        <v>744</v>
      </c>
      <c r="P46" s="12" t="s">
        <v>3901</v>
      </c>
      <c r="Q46" s="12" t="s">
        <v>3993</v>
      </c>
      <c r="R46" s="12" t="s">
        <v>3992</v>
      </c>
      <c r="S46" s="12" t="s">
        <v>3983</v>
      </c>
      <c r="T46" s="12" t="s">
        <v>625</v>
      </c>
      <c r="U46" s="12" t="s">
        <v>195</v>
      </c>
      <c r="V46" s="12"/>
      <c r="W46" s="12" t="s">
        <v>40</v>
      </c>
      <c r="X46" s="12" t="s">
        <v>2898</v>
      </c>
      <c r="Y46" s="12" t="s">
        <v>80</v>
      </c>
      <c r="Z46" s="12" t="s">
        <v>35</v>
      </c>
      <c r="AA46" s="12" t="s">
        <v>35</v>
      </c>
      <c r="AB46" s="12" t="s">
        <v>3810</v>
      </c>
      <c r="AC46" s="12" t="s">
        <v>2901</v>
      </c>
      <c r="AD46" s="12">
        <v>0</v>
      </c>
      <c r="AE46" s="12">
        <v>32</v>
      </c>
      <c r="AF46" s="12"/>
      <c r="AG46" s="12"/>
      <c r="AH46" s="12"/>
      <c r="AI46" s="12"/>
      <c r="AJ46" s="12"/>
      <c r="AK46" s="12"/>
      <c r="AL46" s="16">
        <v>1000</v>
      </c>
      <c r="AM46" s="16">
        <v>10000</v>
      </c>
      <c r="AN46" s="12"/>
      <c r="AO46" s="12"/>
      <c r="AP46" s="12" t="s">
        <v>176</v>
      </c>
      <c r="AQ46" s="12" t="s">
        <v>190</v>
      </c>
      <c r="AR46" s="12" t="s">
        <v>2896</v>
      </c>
      <c r="AS46" s="12"/>
      <c r="AT46" s="12"/>
      <c r="AU46" s="12"/>
      <c r="AV46" s="12"/>
      <c r="AW46" s="12"/>
      <c r="AX46" s="12"/>
      <c r="AY46" s="12"/>
      <c r="AZ46" s="12"/>
      <c r="BA46" s="12"/>
      <c r="BB46" s="12"/>
      <c r="BC46" s="12"/>
      <c r="BD46" s="12"/>
      <c r="BE46" s="12"/>
      <c r="BF46" s="12"/>
      <c r="BG46" s="12"/>
      <c r="BH46" s="12"/>
      <c r="BI46" s="12"/>
      <c r="BJ46" s="12"/>
      <c r="BK46" s="12"/>
      <c r="BL46" s="12"/>
    </row>
    <row r="47" spans="1:64" x14ac:dyDescent="0.25">
      <c r="A47" s="12" t="s">
        <v>184</v>
      </c>
      <c r="B47" s="12">
        <v>1998</v>
      </c>
      <c r="C47" t="str">
        <f t="shared" si="1"/>
        <v>Ricca and Cooney 1998</v>
      </c>
      <c r="D47" s="12" t="s">
        <v>35</v>
      </c>
      <c r="E47" s="12" t="s">
        <v>25</v>
      </c>
      <c r="F47" s="12" t="s">
        <v>193</v>
      </c>
      <c r="G47" s="12" t="s">
        <v>35</v>
      </c>
      <c r="H47" s="12" t="s">
        <v>3503</v>
      </c>
      <c r="I47" s="12" t="s">
        <v>2144</v>
      </c>
      <c r="J47" s="12" t="s">
        <v>2117</v>
      </c>
      <c r="K47" s="12">
        <v>1</v>
      </c>
      <c r="L47" s="12" t="s">
        <v>187</v>
      </c>
      <c r="M47" s="12" t="s">
        <v>176</v>
      </c>
      <c r="N47" s="12" t="s">
        <v>29</v>
      </c>
      <c r="O47" t="s">
        <v>744</v>
      </c>
      <c r="P47" s="12" t="s">
        <v>3901</v>
      </c>
      <c r="Q47" s="12" t="s">
        <v>3993</v>
      </c>
      <c r="R47" s="12" t="s">
        <v>3992</v>
      </c>
      <c r="S47" s="12" t="s">
        <v>3983</v>
      </c>
      <c r="T47" s="12" t="s">
        <v>625</v>
      </c>
      <c r="U47" s="12" t="s">
        <v>195</v>
      </c>
      <c r="V47" s="12"/>
      <c r="W47" s="12" t="s">
        <v>40</v>
      </c>
      <c r="X47" s="12" t="s">
        <v>2898</v>
      </c>
      <c r="Y47" s="12" t="s">
        <v>80</v>
      </c>
      <c r="Z47" s="12" t="s">
        <v>35</v>
      </c>
      <c r="AA47" s="12" t="s">
        <v>35</v>
      </c>
      <c r="AB47" s="12" t="s">
        <v>3810</v>
      </c>
      <c r="AC47" s="12" t="s">
        <v>2901</v>
      </c>
      <c r="AD47" s="12">
        <v>0</v>
      </c>
      <c r="AE47" s="12">
        <v>32</v>
      </c>
      <c r="AF47" s="12"/>
      <c r="AG47" s="12"/>
      <c r="AH47" s="12"/>
      <c r="AI47" s="12"/>
      <c r="AJ47" s="12"/>
      <c r="AK47" s="12"/>
      <c r="AL47" s="16">
        <v>10000</v>
      </c>
      <c r="AM47" s="16">
        <v>100000</v>
      </c>
      <c r="AN47" s="12"/>
      <c r="AO47" s="12"/>
      <c r="AP47" s="12" t="s">
        <v>176</v>
      </c>
      <c r="AQ47" s="12" t="s">
        <v>190</v>
      </c>
      <c r="AR47" s="12" t="s">
        <v>2896</v>
      </c>
      <c r="AS47" s="12"/>
      <c r="AT47" s="12"/>
      <c r="AU47" s="12"/>
      <c r="AV47" s="12"/>
      <c r="AW47" s="12"/>
      <c r="AX47" s="12"/>
      <c r="AY47" s="12"/>
      <c r="AZ47" s="12"/>
      <c r="BA47" s="12"/>
      <c r="BB47" s="12"/>
      <c r="BC47" s="12"/>
      <c r="BD47" s="12"/>
      <c r="BE47" s="12"/>
      <c r="BF47" s="12"/>
      <c r="BG47" s="12"/>
      <c r="BH47" s="12"/>
      <c r="BI47" s="12"/>
      <c r="BJ47" s="12"/>
      <c r="BK47" s="12"/>
      <c r="BL47" s="12"/>
    </row>
    <row r="48" spans="1:64" x14ac:dyDescent="0.25">
      <c r="A48" s="12" t="s">
        <v>184</v>
      </c>
      <c r="B48" s="12">
        <v>1998</v>
      </c>
      <c r="C48" t="str">
        <f t="shared" si="1"/>
        <v>Ricca and Cooney 1998</v>
      </c>
      <c r="D48" s="12" t="s">
        <v>35</v>
      </c>
      <c r="E48" s="12" t="s">
        <v>25</v>
      </c>
      <c r="F48" s="12" t="s">
        <v>193</v>
      </c>
      <c r="G48" s="12" t="s">
        <v>35</v>
      </c>
      <c r="H48" s="12" t="s">
        <v>3503</v>
      </c>
      <c r="I48" s="12" t="s">
        <v>2144</v>
      </c>
      <c r="J48" s="12" t="s">
        <v>2117</v>
      </c>
      <c r="K48" s="12">
        <v>1</v>
      </c>
      <c r="L48" s="12" t="s">
        <v>187</v>
      </c>
      <c r="M48" s="12" t="s">
        <v>176</v>
      </c>
      <c r="N48" s="12" t="s">
        <v>29</v>
      </c>
      <c r="O48" t="s">
        <v>744</v>
      </c>
      <c r="P48" s="12" t="s">
        <v>3901</v>
      </c>
      <c r="Q48" s="12" t="s">
        <v>3993</v>
      </c>
      <c r="R48" s="12" t="s">
        <v>3992</v>
      </c>
      <c r="S48" s="12" t="s">
        <v>3983</v>
      </c>
      <c r="T48" s="12" t="s">
        <v>625</v>
      </c>
      <c r="U48" s="12" t="s">
        <v>195</v>
      </c>
      <c r="V48" s="12"/>
      <c r="W48" s="12" t="s">
        <v>40</v>
      </c>
      <c r="X48" s="12" t="s">
        <v>2898</v>
      </c>
      <c r="Y48" s="12" t="s">
        <v>80</v>
      </c>
      <c r="Z48" s="12" t="s">
        <v>35</v>
      </c>
      <c r="AA48" s="12" t="s">
        <v>35</v>
      </c>
      <c r="AB48" s="12" t="s">
        <v>3810</v>
      </c>
      <c r="AC48" s="12" t="s">
        <v>2901</v>
      </c>
      <c r="AD48" s="12">
        <v>4</v>
      </c>
      <c r="AE48" s="12">
        <v>32</v>
      </c>
      <c r="AF48" s="12"/>
      <c r="AG48" s="12"/>
      <c r="AH48" s="12"/>
      <c r="AI48" s="12"/>
      <c r="AJ48" s="12"/>
      <c r="AK48" s="12"/>
      <c r="AL48" s="16">
        <v>100000</v>
      </c>
      <c r="AM48" s="16">
        <v>1000000</v>
      </c>
      <c r="AN48" s="12"/>
      <c r="AO48" s="12"/>
      <c r="AP48" s="12" t="s">
        <v>176</v>
      </c>
      <c r="AQ48" s="12" t="s">
        <v>190</v>
      </c>
      <c r="AR48" s="12" t="s">
        <v>2896</v>
      </c>
      <c r="AS48" s="12"/>
      <c r="AT48" s="12"/>
      <c r="AU48" s="12"/>
      <c r="AV48" s="12"/>
      <c r="AW48" s="12"/>
      <c r="AX48" s="12"/>
      <c r="AY48" s="12"/>
      <c r="AZ48" s="12"/>
      <c r="BA48" s="12"/>
      <c r="BB48" s="12"/>
      <c r="BC48" s="12"/>
      <c r="BD48" s="12"/>
      <c r="BE48" s="12"/>
      <c r="BF48" s="12"/>
      <c r="BG48" s="12"/>
      <c r="BH48" s="12"/>
      <c r="BI48" s="12"/>
      <c r="BJ48" s="12"/>
      <c r="BK48" s="12"/>
      <c r="BL48" s="12"/>
    </row>
    <row r="49" spans="1:64" x14ac:dyDescent="0.25">
      <c r="A49" s="12" t="s">
        <v>184</v>
      </c>
      <c r="B49" s="12">
        <v>1998</v>
      </c>
      <c r="C49" t="str">
        <f t="shared" si="1"/>
        <v>Ricca and Cooney 1998</v>
      </c>
      <c r="D49" s="12" t="s">
        <v>35</v>
      </c>
      <c r="E49" s="12" t="s">
        <v>25</v>
      </c>
      <c r="F49" s="12" t="s">
        <v>193</v>
      </c>
      <c r="G49" s="12" t="s">
        <v>35</v>
      </c>
      <c r="H49" s="12" t="s">
        <v>3503</v>
      </c>
      <c r="I49" s="12" t="s">
        <v>2144</v>
      </c>
      <c r="J49" s="12" t="s">
        <v>2117</v>
      </c>
      <c r="K49" s="12">
        <v>1</v>
      </c>
      <c r="L49" s="12" t="s">
        <v>187</v>
      </c>
      <c r="M49" s="12" t="s">
        <v>176</v>
      </c>
      <c r="N49" s="12" t="s">
        <v>29</v>
      </c>
      <c r="O49" t="s">
        <v>744</v>
      </c>
      <c r="P49" s="12" t="s">
        <v>3901</v>
      </c>
      <c r="Q49" s="12" t="s">
        <v>3993</v>
      </c>
      <c r="R49" s="12" t="s">
        <v>3992</v>
      </c>
      <c r="S49" s="12" t="s">
        <v>3983</v>
      </c>
      <c r="T49" s="12" t="s">
        <v>625</v>
      </c>
      <c r="U49" s="12" t="s">
        <v>195</v>
      </c>
      <c r="V49" s="12"/>
      <c r="W49" s="12" t="s">
        <v>40</v>
      </c>
      <c r="X49" s="12" t="s">
        <v>2898</v>
      </c>
      <c r="Y49" s="12" t="s">
        <v>80</v>
      </c>
      <c r="Z49" s="12" t="s">
        <v>35</v>
      </c>
      <c r="AA49" s="12" t="s">
        <v>35</v>
      </c>
      <c r="AB49" s="12" t="s">
        <v>3810</v>
      </c>
      <c r="AC49" s="12" t="s">
        <v>2901</v>
      </c>
      <c r="AD49" s="12">
        <v>8</v>
      </c>
      <c r="AE49" s="12">
        <v>32</v>
      </c>
      <c r="AF49" s="12"/>
      <c r="AG49" s="12"/>
      <c r="AH49" s="12"/>
      <c r="AI49" s="12"/>
      <c r="AJ49" s="12"/>
      <c r="AK49" s="12"/>
      <c r="AL49" s="16">
        <v>1000000</v>
      </c>
      <c r="AM49" s="16">
        <v>10000000</v>
      </c>
      <c r="AN49" s="12"/>
      <c r="AO49" s="12"/>
      <c r="AP49" s="12" t="s">
        <v>176</v>
      </c>
      <c r="AQ49" s="12" t="s">
        <v>190</v>
      </c>
      <c r="AR49" s="12" t="s">
        <v>2896</v>
      </c>
      <c r="AS49" s="12"/>
      <c r="AT49" s="12"/>
      <c r="AU49" s="12"/>
      <c r="AV49" s="12"/>
      <c r="AW49" s="12"/>
      <c r="AX49" s="12"/>
      <c r="AY49" s="12"/>
      <c r="AZ49" s="12"/>
      <c r="BA49" s="12"/>
      <c r="BB49" s="12"/>
      <c r="BC49" s="12"/>
      <c r="BD49" s="12"/>
      <c r="BE49" s="12"/>
      <c r="BF49" s="12"/>
      <c r="BG49" s="12"/>
      <c r="BH49" s="12"/>
      <c r="BI49" s="12"/>
      <c r="BJ49" s="12"/>
      <c r="BK49" s="12"/>
      <c r="BL49" s="12"/>
    </row>
    <row r="50" spans="1:64" x14ac:dyDescent="0.25">
      <c r="A50" s="12" t="s">
        <v>184</v>
      </c>
      <c r="B50" s="12">
        <v>1998</v>
      </c>
      <c r="C50" t="str">
        <f t="shared" si="1"/>
        <v>Ricca and Cooney 1998</v>
      </c>
      <c r="D50" s="12" t="s">
        <v>35</v>
      </c>
      <c r="E50" s="12" t="s">
        <v>25</v>
      </c>
      <c r="F50" s="12" t="s">
        <v>193</v>
      </c>
      <c r="G50" s="12" t="s">
        <v>35</v>
      </c>
      <c r="H50" s="12" t="s">
        <v>3503</v>
      </c>
      <c r="I50" s="12" t="s">
        <v>2144</v>
      </c>
      <c r="J50" s="12" t="s">
        <v>2117</v>
      </c>
      <c r="K50" s="12">
        <v>1</v>
      </c>
      <c r="L50" s="12" t="s">
        <v>187</v>
      </c>
      <c r="M50" s="12" t="s">
        <v>176</v>
      </c>
      <c r="N50" s="12" t="s">
        <v>29</v>
      </c>
      <c r="O50" t="s">
        <v>744</v>
      </c>
      <c r="P50" s="12" t="s">
        <v>3901</v>
      </c>
      <c r="Q50" s="12" t="s">
        <v>3993</v>
      </c>
      <c r="R50" s="12" t="s">
        <v>3992</v>
      </c>
      <c r="S50" s="12" t="s">
        <v>3983</v>
      </c>
      <c r="T50" s="12" t="s">
        <v>625</v>
      </c>
      <c r="U50" s="12" t="s">
        <v>195</v>
      </c>
      <c r="V50" s="12"/>
      <c r="W50" s="12" t="s">
        <v>40</v>
      </c>
      <c r="X50" s="12" t="s">
        <v>2898</v>
      </c>
      <c r="Y50" s="12" t="s">
        <v>80</v>
      </c>
      <c r="Z50" s="12" t="s">
        <v>35</v>
      </c>
      <c r="AA50" s="12" t="s">
        <v>35</v>
      </c>
      <c r="AB50" s="12" t="s">
        <v>3810</v>
      </c>
      <c r="AC50" s="12" t="s">
        <v>2901</v>
      </c>
      <c r="AD50" s="12">
        <v>8</v>
      </c>
      <c r="AE50" s="12">
        <v>32</v>
      </c>
      <c r="AF50" s="12"/>
      <c r="AG50" s="12"/>
      <c r="AH50" s="12"/>
      <c r="AI50" s="12"/>
      <c r="AJ50" s="12"/>
      <c r="AK50" s="12"/>
      <c r="AL50" s="16">
        <v>10000000</v>
      </c>
      <c r="AM50" s="16">
        <v>100000000</v>
      </c>
      <c r="AN50" s="12"/>
      <c r="AO50" s="12"/>
      <c r="AP50" s="12" t="s">
        <v>176</v>
      </c>
      <c r="AQ50" s="12" t="s">
        <v>190</v>
      </c>
      <c r="AR50" s="12" t="s">
        <v>2896</v>
      </c>
      <c r="AS50" s="12"/>
      <c r="AT50" s="12"/>
      <c r="AU50" s="12"/>
      <c r="AV50" s="12"/>
      <c r="AW50" s="12"/>
      <c r="AX50" s="12"/>
      <c r="AY50" s="12"/>
      <c r="AZ50" s="12"/>
      <c r="BA50" s="12"/>
      <c r="BB50" s="12"/>
      <c r="BC50" s="12"/>
      <c r="BD50" s="12"/>
      <c r="BE50" s="12"/>
      <c r="BF50" s="12"/>
      <c r="BG50" s="12"/>
      <c r="BH50" s="12"/>
      <c r="BI50" s="12"/>
      <c r="BJ50" s="12"/>
      <c r="BK50" s="12"/>
      <c r="BL50" s="12"/>
    </row>
    <row r="51" spans="1:64" x14ac:dyDescent="0.25">
      <c r="A51" s="12" t="s">
        <v>184</v>
      </c>
      <c r="B51" s="12">
        <v>1998</v>
      </c>
      <c r="C51" t="str">
        <f t="shared" si="1"/>
        <v>Ricca and Cooney 1998</v>
      </c>
      <c r="D51" s="12" t="s">
        <v>35</v>
      </c>
      <c r="E51" s="12" t="s">
        <v>25</v>
      </c>
      <c r="F51" s="12" t="s">
        <v>193</v>
      </c>
      <c r="G51" s="12" t="s">
        <v>35</v>
      </c>
      <c r="H51" s="12" t="s">
        <v>3503</v>
      </c>
      <c r="I51" s="12" t="s">
        <v>2144</v>
      </c>
      <c r="J51" s="12" t="s">
        <v>2117</v>
      </c>
      <c r="K51" s="12">
        <v>1</v>
      </c>
      <c r="L51" s="12" t="s">
        <v>187</v>
      </c>
      <c r="M51" s="12" t="s">
        <v>176</v>
      </c>
      <c r="N51" s="12" t="s">
        <v>29</v>
      </c>
      <c r="O51" t="s">
        <v>744</v>
      </c>
      <c r="P51" s="12" t="s">
        <v>3901</v>
      </c>
      <c r="Q51" s="12" t="s">
        <v>3993</v>
      </c>
      <c r="R51" s="12" t="s">
        <v>3992</v>
      </c>
      <c r="S51" s="12" t="s">
        <v>3983</v>
      </c>
      <c r="T51" s="12" t="s">
        <v>625</v>
      </c>
      <c r="U51" s="12" t="s">
        <v>195</v>
      </c>
      <c r="V51" s="12"/>
      <c r="W51" s="12" t="s">
        <v>40</v>
      </c>
      <c r="X51" s="12" t="s">
        <v>2898</v>
      </c>
      <c r="Y51" s="12" t="s">
        <v>80</v>
      </c>
      <c r="Z51" s="12" t="s">
        <v>35</v>
      </c>
      <c r="AA51" s="12" t="s">
        <v>35</v>
      </c>
      <c r="AB51" s="12" t="s">
        <v>3810</v>
      </c>
      <c r="AC51" s="12" t="s">
        <v>2901</v>
      </c>
      <c r="AD51" s="12">
        <v>11</v>
      </c>
      <c r="AE51" s="12">
        <v>32</v>
      </c>
      <c r="AF51" s="12"/>
      <c r="AG51" s="12"/>
      <c r="AH51" s="12"/>
      <c r="AI51" s="12"/>
      <c r="AJ51" s="12"/>
      <c r="AK51" s="12"/>
      <c r="AL51" s="16">
        <v>100000000</v>
      </c>
      <c r="AM51" s="16">
        <v>1000000000</v>
      </c>
      <c r="AN51" s="12"/>
      <c r="AO51" s="12"/>
      <c r="AP51" s="12" t="s">
        <v>176</v>
      </c>
      <c r="AQ51" s="12" t="s">
        <v>190</v>
      </c>
      <c r="AR51" s="12" t="s">
        <v>2896</v>
      </c>
      <c r="AS51" s="12"/>
      <c r="AT51" s="12"/>
      <c r="AU51" s="12"/>
      <c r="AV51" s="12"/>
      <c r="AW51" s="12"/>
      <c r="AX51" s="12"/>
      <c r="AY51" s="12"/>
      <c r="AZ51" s="12"/>
      <c r="BA51" s="12"/>
      <c r="BB51" s="12"/>
      <c r="BC51" s="12"/>
      <c r="BD51" s="12"/>
      <c r="BE51" s="12"/>
      <c r="BF51" s="12"/>
      <c r="BG51" s="12"/>
      <c r="BH51" s="12"/>
      <c r="BI51" s="12"/>
      <c r="BJ51" s="12"/>
      <c r="BK51" s="12"/>
      <c r="BL51" s="12"/>
    </row>
    <row r="52" spans="1:64" x14ac:dyDescent="0.25">
      <c r="A52" s="12" t="s">
        <v>184</v>
      </c>
      <c r="B52" s="12">
        <v>1998</v>
      </c>
      <c r="C52" t="str">
        <f t="shared" si="1"/>
        <v>Ricca and Cooney 1998</v>
      </c>
      <c r="D52" s="12" t="s">
        <v>35</v>
      </c>
      <c r="E52" s="12" t="s">
        <v>25</v>
      </c>
      <c r="F52" s="12" t="s">
        <v>193</v>
      </c>
      <c r="G52" s="12" t="s">
        <v>35</v>
      </c>
      <c r="H52" s="12" t="s">
        <v>3503</v>
      </c>
      <c r="I52" s="12" t="s">
        <v>2144</v>
      </c>
      <c r="J52" s="12" t="s">
        <v>2117</v>
      </c>
      <c r="K52" s="12">
        <v>1</v>
      </c>
      <c r="L52" s="12" t="s">
        <v>187</v>
      </c>
      <c r="M52" s="12" t="s">
        <v>176</v>
      </c>
      <c r="N52" s="12" t="s">
        <v>29</v>
      </c>
      <c r="O52" t="s">
        <v>744</v>
      </c>
      <c r="P52" s="12" t="s">
        <v>3901</v>
      </c>
      <c r="Q52" s="12" t="s">
        <v>3993</v>
      </c>
      <c r="R52" s="12" t="s">
        <v>3992</v>
      </c>
      <c r="S52" s="12" t="s">
        <v>3983</v>
      </c>
      <c r="T52" s="12" t="s">
        <v>625</v>
      </c>
      <c r="U52" s="12" t="s">
        <v>195</v>
      </c>
      <c r="V52" s="12"/>
      <c r="W52" s="12" t="s">
        <v>40</v>
      </c>
      <c r="X52" s="12" t="s">
        <v>2898</v>
      </c>
      <c r="Y52" s="12" t="s">
        <v>80</v>
      </c>
      <c r="Z52" s="12" t="s">
        <v>35</v>
      </c>
      <c r="AA52" s="12" t="s">
        <v>35</v>
      </c>
      <c r="AB52" s="12" t="s">
        <v>3810</v>
      </c>
      <c r="AC52" s="12" t="s">
        <v>2901</v>
      </c>
      <c r="AD52" s="12">
        <v>1</v>
      </c>
      <c r="AE52" s="12">
        <v>32</v>
      </c>
      <c r="AF52" s="12"/>
      <c r="AG52" s="12"/>
      <c r="AH52" s="12"/>
      <c r="AI52" s="12"/>
      <c r="AJ52" s="12"/>
      <c r="AK52" s="12"/>
      <c r="AL52" s="16">
        <v>1000000000</v>
      </c>
      <c r="AM52" s="16">
        <v>10000000000</v>
      </c>
      <c r="AN52" s="12"/>
      <c r="AO52" s="12"/>
      <c r="AP52" s="12" t="s">
        <v>176</v>
      </c>
      <c r="AQ52" s="12" t="s">
        <v>190</v>
      </c>
      <c r="AR52" s="12" t="s">
        <v>2896</v>
      </c>
      <c r="AS52" s="12"/>
      <c r="AT52" s="12"/>
      <c r="AU52" s="12"/>
      <c r="AV52" s="12"/>
      <c r="AW52" s="12"/>
      <c r="AX52" s="12"/>
      <c r="AY52" s="12"/>
      <c r="AZ52" s="12"/>
      <c r="BA52" s="12"/>
      <c r="BB52" s="12"/>
      <c r="BC52" s="12"/>
      <c r="BD52" s="12"/>
      <c r="BE52" s="12"/>
      <c r="BF52" s="12"/>
      <c r="BG52" s="12"/>
      <c r="BH52" s="12"/>
      <c r="BI52" s="12"/>
      <c r="BJ52" s="12"/>
      <c r="BK52" s="12"/>
      <c r="BL52" s="12"/>
    </row>
    <row r="53" spans="1:64" x14ac:dyDescent="0.25">
      <c r="A53" t="s">
        <v>112</v>
      </c>
      <c r="B53">
        <v>1999</v>
      </c>
      <c r="C53" t="str">
        <f t="shared" si="1"/>
        <v>Jones and Obiri-Danso 1999</v>
      </c>
      <c r="D53" t="s">
        <v>113</v>
      </c>
      <c r="E53" t="s">
        <v>25</v>
      </c>
      <c r="F53" t="s">
        <v>114</v>
      </c>
      <c r="G53" t="s">
        <v>2901</v>
      </c>
      <c r="H53" t="s">
        <v>3504</v>
      </c>
      <c r="I53" t="s">
        <v>115</v>
      </c>
      <c r="J53" t="s">
        <v>2117</v>
      </c>
      <c r="K53" t="s">
        <v>28</v>
      </c>
      <c r="L53" t="s">
        <v>28</v>
      </c>
      <c r="N53" t="s">
        <v>28</v>
      </c>
      <c r="O53" t="s">
        <v>744</v>
      </c>
      <c r="P53" t="s">
        <v>3901</v>
      </c>
      <c r="Q53" s="12" t="s">
        <v>2614</v>
      </c>
      <c r="R53" t="s">
        <v>3903</v>
      </c>
      <c r="S53" t="s">
        <v>3989</v>
      </c>
      <c r="T53" t="s">
        <v>2556</v>
      </c>
      <c r="U53" t="s">
        <v>120</v>
      </c>
      <c r="W53" t="s">
        <v>40</v>
      </c>
      <c r="X53" t="s">
        <v>2898</v>
      </c>
      <c r="Y53" t="s">
        <v>80</v>
      </c>
      <c r="Z53" t="s">
        <v>2901</v>
      </c>
      <c r="AA53" t="s">
        <v>35</v>
      </c>
      <c r="AB53" t="s">
        <v>3807</v>
      </c>
      <c r="AC53" t="s">
        <v>2901</v>
      </c>
      <c r="AI53" s="2">
        <v>5.2949999999999999</v>
      </c>
      <c r="AL53" s="2">
        <v>191</v>
      </c>
      <c r="AM53" s="2">
        <v>912000</v>
      </c>
      <c r="AP53" t="s">
        <v>72</v>
      </c>
    </row>
    <row r="54" spans="1:64" x14ac:dyDescent="0.25">
      <c r="A54" t="s">
        <v>74</v>
      </c>
      <c r="B54">
        <v>1999</v>
      </c>
      <c r="C54" t="str">
        <f t="shared" si="1"/>
        <v>Alderisio and DeLuca 1999</v>
      </c>
      <c r="D54" t="s">
        <v>35</v>
      </c>
      <c r="E54" t="s">
        <v>25</v>
      </c>
      <c r="F54" t="s">
        <v>75</v>
      </c>
      <c r="G54" t="s">
        <v>35</v>
      </c>
      <c r="H54" t="s">
        <v>3503</v>
      </c>
      <c r="I54" t="s">
        <v>76</v>
      </c>
      <c r="J54" t="s">
        <v>2117</v>
      </c>
      <c r="K54">
        <v>300</v>
      </c>
      <c r="L54" t="s">
        <v>28</v>
      </c>
      <c r="M54" t="s">
        <v>44</v>
      </c>
      <c r="N54" t="s">
        <v>90</v>
      </c>
      <c r="O54" t="s">
        <v>744</v>
      </c>
      <c r="P54" t="s">
        <v>3901</v>
      </c>
      <c r="Q54" t="s">
        <v>2614</v>
      </c>
      <c r="R54" t="s">
        <v>118</v>
      </c>
      <c r="S54" t="s">
        <v>3980</v>
      </c>
      <c r="T54" t="s">
        <v>136</v>
      </c>
      <c r="U54" t="s">
        <v>91</v>
      </c>
      <c r="W54" t="s">
        <v>40</v>
      </c>
      <c r="X54" t="s">
        <v>2898</v>
      </c>
      <c r="Y54" t="s">
        <v>80</v>
      </c>
      <c r="Z54" t="s">
        <v>2901</v>
      </c>
      <c r="AA54" t="s">
        <v>35</v>
      </c>
      <c r="AB54" t="s">
        <v>3860</v>
      </c>
      <c r="AC54" t="s">
        <v>2901</v>
      </c>
      <c r="AE54">
        <v>249</v>
      </c>
      <c r="AH54" s="2">
        <v>368000000</v>
      </c>
      <c r="AI54" s="2"/>
      <c r="AP54" t="s">
        <v>81</v>
      </c>
    </row>
    <row r="55" spans="1:64" x14ac:dyDescent="0.25">
      <c r="A55" s="12" t="s">
        <v>127</v>
      </c>
      <c r="B55" s="12">
        <v>1993</v>
      </c>
      <c r="C55" t="str">
        <f t="shared" si="1"/>
        <v>Levesque et al. 1993</v>
      </c>
      <c r="D55" s="12" t="s">
        <v>35</v>
      </c>
      <c r="E55" s="12" t="s">
        <v>25</v>
      </c>
      <c r="F55" s="12" t="s">
        <v>128</v>
      </c>
      <c r="G55" s="12" t="s">
        <v>2901</v>
      </c>
      <c r="H55" s="12" t="s">
        <v>3503</v>
      </c>
      <c r="I55" s="12" t="s">
        <v>129</v>
      </c>
      <c r="J55" s="12" t="s">
        <v>2117</v>
      </c>
      <c r="K55" s="12">
        <v>0.18</v>
      </c>
      <c r="L55" s="12"/>
      <c r="M55" s="12" t="s">
        <v>44</v>
      </c>
      <c r="N55" s="12" t="s">
        <v>28</v>
      </c>
      <c r="O55" t="s">
        <v>744</v>
      </c>
      <c r="P55" s="12" t="s">
        <v>3901</v>
      </c>
      <c r="Q55" t="s">
        <v>2614</v>
      </c>
      <c r="R55" t="s">
        <v>118</v>
      </c>
      <c r="S55" t="s">
        <v>3980</v>
      </c>
      <c r="T55" t="s">
        <v>136</v>
      </c>
      <c r="U55" s="12" t="s">
        <v>91</v>
      </c>
      <c r="V55" s="12"/>
      <c r="W55" s="12" t="s">
        <v>40</v>
      </c>
      <c r="X55" s="12" t="s">
        <v>2898</v>
      </c>
      <c r="Y55" s="12" t="s">
        <v>80</v>
      </c>
      <c r="Z55" s="12" t="s">
        <v>2901</v>
      </c>
      <c r="AA55" s="12" t="s">
        <v>35</v>
      </c>
      <c r="AB55" s="12" t="s">
        <v>3860</v>
      </c>
      <c r="AC55" s="12" t="s">
        <v>2901</v>
      </c>
      <c r="AD55" s="12"/>
      <c r="AE55" s="12">
        <v>100</v>
      </c>
      <c r="AF55" s="12"/>
      <c r="AG55" s="12"/>
      <c r="AH55" s="12"/>
      <c r="AI55" s="16">
        <v>24000000</v>
      </c>
      <c r="AJ55" s="12"/>
      <c r="AK55" s="12"/>
      <c r="AL55" s="12"/>
      <c r="AM55" s="12"/>
      <c r="AN55" s="12"/>
      <c r="AO55" s="12"/>
      <c r="AP55" s="12" t="s">
        <v>44</v>
      </c>
      <c r="AQ55" s="12" t="s">
        <v>131</v>
      </c>
      <c r="AR55" s="12" t="s">
        <v>3842</v>
      </c>
      <c r="AS55" s="12"/>
      <c r="AT55" s="12"/>
      <c r="AU55" s="12"/>
      <c r="AV55" s="12"/>
      <c r="AW55" s="12"/>
      <c r="AX55" s="12"/>
      <c r="AY55" s="12"/>
      <c r="AZ55" s="12"/>
      <c r="BA55" s="12"/>
      <c r="BB55" s="12"/>
      <c r="BC55" s="12"/>
      <c r="BD55" s="12"/>
      <c r="BE55" s="12"/>
      <c r="BF55" s="12"/>
      <c r="BG55" s="12"/>
      <c r="BH55" s="12"/>
      <c r="BI55" s="12"/>
      <c r="BJ55" s="12"/>
      <c r="BK55" s="12"/>
      <c r="BL55" s="12"/>
    </row>
    <row r="56" spans="1:64" x14ac:dyDescent="0.25">
      <c r="A56" s="12" t="s">
        <v>127</v>
      </c>
      <c r="B56" s="12">
        <v>1993</v>
      </c>
      <c r="C56" t="str">
        <f t="shared" si="1"/>
        <v>Levesque et al. 1993</v>
      </c>
      <c r="D56" s="12" t="s">
        <v>35</v>
      </c>
      <c r="E56" s="12" t="s">
        <v>25</v>
      </c>
      <c r="F56" s="12" t="s">
        <v>128</v>
      </c>
      <c r="G56" s="12" t="s">
        <v>2901</v>
      </c>
      <c r="H56" s="12" t="s">
        <v>3503</v>
      </c>
      <c r="I56" s="12" t="s">
        <v>3858</v>
      </c>
      <c r="J56" s="12" t="s">
        <v>2117</v>
      </c>
      <c r="K56" s="12">
        <v>0.18</v>
      </c>
      <c r="L56" s="12" t="s">
        <v>28</v>
      </c>
      <c r="M56" s="12" t="s">
        <v>44</v>
      </c>
      <c r="N56" s="12" t="s">
        <v>28</v>
      </c>
      <c r="O56" t="s">
        <v>744</v>
      </c>
      <c r="P56" s="12" t="s">
        <v>3901</v>
      </c>
      <c r="Q56" t="s">
        <v>2614</v>
      </c>
      <c r="R56" t="s">
        <v>118</v>
      </c>
      <c r="S56" t="s">
        <v>3980</v>
      </c>
      <c r="T56" t="s">
        <v>136</v>
      </c>
      <c r="U56" s="12" t="s">
        <v>91</v>
      </c>
      <c r="V56" s="12"/>
      <c r="W56" s="12" t="s">
        <v>40</v>
      </c>
      <c r="X56" s="12" t="s">
        <v>2898</v>
      </c>
      <c r="Y56" s="12" t="s">
        <v>80</v>
      </c>
      <c r="Z56" s="12" t="s">
        <v>2901</v>
      </c>
      <c r="AA56" s="12" t="s">
        <v>35</v>
      </c>
      <c r="AB56" s="12" t="s">
        <v>3860</v>
      </c>
      <c r="AC56" s="12" t="s">
        <v>2901</v>
      </c>
      <c r="AD56" s="12"/>
      <c r="AE56" s="12">
        <v>148</v>
      </c>
      <c r="AF56" s="12"/>
      <c r="AG56" s="12"/>
      <c r="AH56" s="12"/>
      <c r="AI56" s="16">
        <v>1100000</v>
      </c>
      <c r="AJ56" s="12"/>
      <c r="AK56" s="12"/>
      <c r="AL56" s="12"/>
      <c r="AM56" s="12"/>
      <c r="AN56" s="12"/>
      <c r="AO56" s="12"/>
      <c r="AP56" s="12" t="s">
        <v>44</v>
      </c>
      <c r="AQ56" s="12" t="s">
        <v>131</v>
      </c>
      <c r="AR56" s="12" t="s">
        <v>3842</v>
      </c>
      <c r="AS56" s="12"/>
      <c r="AT56" s="12"/>
      <c r="AU56" s="12"/>
      <c r="AV56" s="12"/>
      <c r="AW56" s="12"/>
      <c r="AX56" s="12"/>
      <c r="AY56" s="12"/>
      <c r="AZ56" s="12"/>
      <c r="BA56" s="12"/>
      <c r="BB56" s="12"/>
      <c r="BC56" s="12"/>
      <c r="BD56" s="12"/>
      <c r="BE56" s="12"/>
      <c r="BF56" s="12"/>
      <c r="BG56" s="12"/>
      <c r="BH56" s="12"/>
      <c r="BI56" s="12"/>
      <c r="BJ56" s="12"/>
      <c r="BK56" s="12"/>
      <c r="BL56" s="12"/>
    </row>
    <row r="57" spans="1:64" x14ac:dyDescent="0.25">
      <c r="A57" s="12" t="s">
        <v>127</v>
      </c>
      <c r="B57" s="12">
        <v>1993</v>
      </c>
      <c r="C57" t="str">
        <f t="shared" si="1"/>
        <v>Levesque et al. 1993</v>
      </c>
      <c r="D57" s="12" t="s">
        <v>35</v>
      </c>
      <c r="E57" s="12" t="s">
        <v>25</v>
      </c>
      <c r="F57" s="12" t="s">
        <v>128</v>
      </c>
      <c r="G57" s="12" t="s">
        <v>2901</v>
      </c>
      <c r="H57" s="12" t="s">
        <v>3503</v>
      </c>
      <c r="I57" s="12" t="s">
        <v>129</v>
      </c>
      <c r="J57" s="12" t="s">
        <v>2117</v>
      </c>
      <c r="K57" s="12">
        <v>0.18</v>
      </c>
      <c r="L57" s="12" t="s">
        <v>28</v>
      </c>
      <c r="M57" s="12" t="s">
        <v>44</v>
      </c>
      <c r="N57" s="12" t="s">
        <v>28</v>
      </c>
      <c r="O57" t="s">
        <v>744</v>
      </c>
      <c r="P57" s="12" t="s">
        <v>3901</v>
      </c>
      <c r="Q57" t="s">
        <v>2614</v>
      </c>
      <c r="R57" t="s">
        <v>118</v>
      </c>
      <c r="S57" t="s">
        <v>3980</v>
      </c>
      <c r="T57" t="s">
        <v>136</v>
      </c>
      <c r="U57" s="12" t="s">
        <v>91</v>
      </c>
      <c r="V57" s="12"/>
      <c r="W57" s="12" t="s">
        <v>40</v>
      </c>
      <c r="X57" s="12" t="s">
        <v>2898</v>
      </c>
      <c r="Y57" s="12" t="s">
        <v>80</v>
      </c>
      <c r="Z57" s="12" t="s">
        <v>2901</v>
      </c>
      <c r="AA57" s="12" t="s">
        <v>35</v>
      </c>
      <c r="AB57" s="12" t="s">
        <v>3860</v>
      </c>
      <c r="AC57" s="12" t="s">
        <v>2901</v>
      </c>
      <c r="AD57" s="12"/>
      <c r="AE57" s="12">
        <v>236</v>
      </c>
      <c r="AF57" s="12"/>
      <c r="AG57" s="12"/>
      <c r="AH57" s="12"/>
      <c r="AI57" s="16">
        <v>5200000</v>
      </c>
      <c r="AJ57" s="12"/>
      <c r="AK57" s="12"/>
      <c r="AL57" s="12"/>
      <c r="AM57" s="12"/>
      <c r="AN57" s="12"/>
      <c r="AO57" s="12"/>
      <c r="AP57" s="12" t="s">
        <v>44</v>
      </c>
      <c r="AQ57" s="12" t="s">
        <v>131</v>
      </c>
      <c r="AR57" s="12" t="s">
        <v>3842</v>
      </c>
      <c r="AS57" s="12"/>
      <c r="AT57" s="12"/>
      <c r="AU57" s="12"/>
      <c r="AV57" s="12"/>
      <c r="AW57" s="12"/>
      <c r="AX57" s="12"/>
      <c r="AY57" s="12"/>
      <c r="AZ57" s="12"/>
      <c r="BA57" s="12"/>
      <c r="BB57" s="12"/>
      <c r="BC57" s="12"/>
      <c r="BD57" s="12"/>
      <c r="BE57" s="12"/>
      <c r="BF57" s="12"/>
      <c r="BG57" s="12"/>
      <c r="BH57" s="12"/>
      <c r="BI57" s="16">
        <v>3900000</v>
      </c>
      <c r="BJ57" s="16">
        <f>(PRODUCT(BI57:BI186))^(1/COUNT(BI57:BI186))</f>
        <v>275526759.01784205</v>
      </c>
      <c r="BK57" s="12"/>
      <c r="BL57" s="12"/>
    </row>
    <row r="58" spans="1:64" x14ac:dyDescent="0.25">
      <c r="A58" t="s">
        <v>127</v>
      </c>
      <c r="B58">
        <v>2000</v>
      </c>
      <c r="C58" t="str">
        <f t="shared" si="1"/>
        <v>Levesque et al. 2000</v>
      </c>
      <c r="D58" t="s">
        <v>35</v>
      </c>
      <c r="E58" t="s">
        <v>25</v>
      </c>
      <c r="F58" t="s">
        <v>139</v>
      </c>
      <c r="G58" t="s">
        <v>2901</v>
      </c>
      <c r="H58" t="s">
        <v>3503</v>
      </c>
      <c r="I58" t="s">
        <v>135</v>
      </c>
      <c r="J58" t="s">
        <v>2117</v>
      </c>
      <c r="K58" t="s">
        <v>28</v>
      </c>
      <c r="L58" t="s">
        <v>28</v>
      </c>
      <c r="N58" t="s">
        <v>28</v>
      </c>
      <c r="O58" t="s">
        <v>744</v>
      </c>
      <c r="P58" t="s">
        <v>3901</v>
      </c>
      <c r="Q58" t="s">
        <v>2614</v>
      </c>
      <c r="R58" t="s">
        <v>118</v>
      </c>
      <c r="S58" t="s">
        <v>3980</v>
      </c>
      <c r="T58" t="s">
        <v>136</v>
      </c>
      <c r="U58" t="s">
        <v>91</v>
      </c>
      <c r="W58" t="s">
        <v>40</v>
      </c>
      <c r="X58" t="s">
        <v>2898</v>
      </c>
      <c r="Y58" t="s">
        <v>137</v>
      </c>
      <c r="Z58" t="s">
        <v>2901</v>
      </c>
      <c r="AA58" t="s">
        <v>35</v>
      </c>
      <c r="AB58" s="12" t="s">
        <v>3862</v>
      </c>
      <c r="AC58" s="12" t="s">
        <v>35</v>
      </c>
      <c r="AE58">
        <v>1</v>
      </c>
      <c r="AG58" s="2">
        <v>3900000</v>
      </c>
      <c r="AI58" s="2"/>
      <c r="AP58" t="s">
        <v>44</v>
      </c>
      <c r="AQ58" t="s">
        <v>138</v>
      </c>
      <c r="BI58" s="2">
        <v>229999999.99999997</v>
      </c>
    </row>
    <row r="59" spans="1:64" x14ac:dyDescent="0.25">
      <c r="A59" t="s">
        <v>127</v>
      </c>
      <c r="B59">
        <v>2000</v>
      </c>
      <c r="C59" t="str">
        <f t="shared" si="1"/>
        <v>Levesque et al. 2000</v>
      </c>
      <c r="D59" t="s">
        <v>35</v>
      </c>
      <c r="E59" t="s">
        <v>25</v>
      </c>
      <c r="F59" t="s">
        <v>139</v>
      </c>
      <c r="G59" t="s">
        <v>2901</v>
      </c>
      <c r="H59" t="s">
        <v>3503</v>
      </c>
      <c r="I59" t="s">
        <v>135</v>
      </c>
      <c r="J59" t="s">
        <v>2117</v>
      </c>
      <c r="K59" t="s">
        <v>28</v>
      </c>
      <c r="L59" t="s">
        <v>28</v>
      </c>
      <c r="N59" t="s">
        <v>28</v>
      </c>
      <c r="O59" t="s">
        <v>744</v>
      </c>
      <c r="P59" t="s">
        <v>3901</v>
      </c>
      <c r="Q59" t="s">
        <v>2614</v>
      </c>
      <c r="R59" t="s">
        <v>118</v>
      </c>
      <c r="S59" t="s">
        <v>3980</v>
      </c>
      <c r="T59" t="s">
        <v>136</v>
      </c>
      <c r="U59" t="s">
        <v>91</v>
      </c>
      <c r="W59" t="s">
        <v>40</v>
      </c>
      <c r="X59" t="s">
        <v>2898</v>
      </c>
      <c r="Y59" t="s">
        <v>137</v>
      </c>
      <c r="Z59" t="s">
        <v>2901</v>
      </c>
      <c r="AA59" t="s">
        <v>35</v>
      </c>
      <c r="AB59" s="12" t="s">
        <v>3862</v>
      </c>
      <c r="AC59" s="12" t="s">
        <v>35</v>
      </c>
      <c r="AE59">
        <v>1</v>
      </c>
      <c r="AG59" s="2">
        <v>229999999.99999997</v>
      </c>
      <c r="AI59" s="2"/>
      <c r="AP59" t="s">
        <v>44</v>
      </c>
      <c r="AQ59" t="s">
        <v>138</v>
      </c>
      <c r="BI59" s="2">
        <v>43000000</v>
      </c>
    </row>
    <row r="60" spans="1:64" x14ac:dyDescent="0.25">
      <c r="A60" t="s">
        <v>127</v>
      </c>
      <c r="B60">
        <v>2000</v>
      </c>
      <c r="C60" t="str">
        <f t="shared" si="1"/>
        <v>Levesque et al. 2000</v>
      </c>
      <c r="D60" t="s">
        <v>35</v>
      </c>
      <c r="E60" t="s">
        <v>25</v>
      </c>
      <c r="F60" t="s">
        <v>139</v>
      </c>
      <c r="G60" t="s">
        <v>2901</v>
      </c>
      <c r="H60" t="s">
        <v>3503</v>
      </c>
      <c r="I60" t="s">
        <v>135</v>
      </c>
      <c r="J60" t="s">
        <v>2117</v>
      </c>
      <c r="K60" t="s">
        <v>28</v>
      </c>
      <c r="L60" t="s">
        <v>28</v>
      </c>
      <c r="N60" t="s">
        <v>28</v>
      </c>
      <c r="O60" t="s">
        <v>744</v>
      </c>
      <c r="P60" t="s">
        <v>3901</v>
      </c>
      <c r="Q60" t="s">
        <v>2614</v>
      </c>
      <c r="R60" t="s">
        <v>118</v>
      </c>
      <c r="S60" t="s">
        <v>3980</v>
      </c>
      <c r="T60" t="s">
        <v>136</v>
      </c>
      <c r="U60" t="s">
        <v>91</v>
      </c>
      <c r="W60" t="s">
        <v>40</v>
      </c>
      <c r="X60" t="s">
        <v>2898</v>
      </c>
      <c r="Y60" t="s">
        <v>137</v>
      </c>
      <c r="Z60" t="s">
        <v>2901</v>
      </c>
      <c r="AA60" t="s">
        <v>35</v>
      </c>
      <c r="AB60" s="12" t="s">
        <v>3862</v>
      </c>
      <c r="AC60" s="12" t="s">
        <v>35</v>
      </c>
      <c r="AE60">
        <v>1</v>
      </c>
      <c r="AG60" s="2">
        <v>43000000</v>
      </c>
      <c r="AI60" s="2"/>
      <c r="AP60" t="s">
        <v>44</v>
      </c>
      <c r="AQ60" t="s">
        <v>138</v>
      </c>
      <c r="BI60" s="2">
        <v>110000000.00000001</v>
      </c>
    </row>
    <row r="61" spans="1:64" x14ac:dyDescent="0.25">
      <c r="A61" t="s">
        <v>127</v>
      </c>
      <c r="B61">
        <v>2000</v>
      </c>
      <c r="C61" t="str">
        <f t="shared" si="1"/>
        <v>Levesque et al. 2000</v>
      </c>
      <c r="D61" t="s">
        <v>35</v>
      </c>
      <c r="E61" t="s">
        <v>25</v>
      </c>
      <c r="F61" t="s">
        <v>139</v>
      </c>
      <c r="G61" t="s">
        <v>2901</v>
      </c>
      <c r="H61" t="s">
        <v>3503</v>
      </c>
      <c r="I61" t="s">
        <v>135</v>
      </c>
      <c r="J61" t="s">
        <v>2117</v>
      </c>
      <c r="K61" t="s">
        <v>28</v>
      </c>
      <c r="L61" t="s">
        <v>28</v>
      </c>
      <c r="N61" t="s">
        <v>28</v>
      </c>
      <c r="O61" t="s">
        <v>744</v>
      </c>
      <c r="P61" t="s">
        <v>3901</v>
      </c>
      <c r="Q61" t="s">
        <v>2614</v>
      </c>
      <c r="R61" t="s">
        <v>118</v>
      </c>
      <c r="S61" t="s">
        <v>3980</v>
      </c>
      <c r="T61" t="s">
        <v>136</v>
      </c>
      <c r="U61" t="s">
        <v>91</v>
      </c>
      <c r="W61" t="s">
        <v>40</v>
      </c>
      <c r="X61" t="s">
        <v>2898</v>
      </c>
      <c r="Y61" t="s">
        <v>137</v>
      </c>
      <c r="Z61" t="s">
        <v>2901</v>
      </c>
      <c r="AA61" t="s">
        <v>35</v>
      </c>
      <c r="AB61" s="12" t="s">
        <v>3862</v>
      </c>
      <c r="AC61" s="12" t="s">
        <v>35</v>
      </c>
      <c r="AE61">
        <v>1</v>
      </c>
      <c r="AG61" s="2">
        <v>110000000.00000001</v>
      </c>
      <c r="AI61" s="2"/>
      <c r="AP61" t="s">
        <v>44</v>
      </c>
      <c r="AQ61" t="s">
        <v>138</v>
      </c>
      <c r="BI61" s="2">
        <v>2300000000</v>
      </c>
    </row>
    <row r="62" spans="1:64" x14ac:dyDescent="0.25">
      <c r="A62" t="s">
        <v>127</v>
      </c>
      <c r="B62">
        <v>2000</v>
      </c>
      <c r="C62" t="str">
        <f t="shared" si="1"/>
        <v>Levesque et al. 2000</v>
      </c>
      <c r="D62" t="s">
        <v>35</v>
      </c>
      <c r="E62" t="s">
        <v>25</v>
      </c>
      <c r="F62" t="s">
        <v>139</v>
      </c>
      <c r="G62" t="s">
        <v>2901</v>
      </c>
      <c r="H62" t="s">
        <v>3503</v>
      </c>
      <c r="I62" t="s">
        <v>135</v>
      </c>
      <c r="J62" t="s">
        <v>2117</v>
      </c>
      <c r="K62" t="s">
        <v>28</v>
      </c>
      <c r="L62" t="s">
        <v>28</v>
      </c>
      <c r="N62" t="s">
        <v>28</v>
      </c>
      <c r="O62" t="s">
        <v>744</v>
      </c>
      <c r="P62" t="s">
        <v>3901</v>
      </c>
      <c r="Q62" t="s">
        <v>2614</v>
      </c>
      <c r="R62" t="s">
        <v>118</v>
      </c>
      <c r="S62" t="s">
        <v>3980</v>
      </c>
      <c r="T62" t="s">
        <v>136</v>
      </c>
      <c r="U62" t="s">
        <v>91</v>
      </c>
      <c r="W62" t="s">
        <v>40</v>
      </c>
      <c r="X62" t="s">
        <v>2898</v>
      </c>
      <c r="Y62" t="s">
        <v>137</v>
      </c>
      <c r="Z62" t="s">
        <v>2901</v>
      </c>
      <c r="AA62" t="s">
        <v>35</v>
      </c>
      <c r="AB62" s="12" t="s">
        <v>3862</v>
      </c>
      <c r="AC62" s="12" t="s">
        <v>35</v>
      </c>
      <c r="AE62">
        <v>1</v>
      </c>
      <c r="AG62" s="2">
        <v>2300000000</v>
      </c>
      <c r="AI62" s="2"/>
      <c r="AP62" t="s">
        <v>44</v>
      </c>
      <c r="AQ62" t="s">
        <v>138</v>
      </c>
      <c r="BI62" s="2">
        <v>430000000</v>
      </c>
    </row>
    <row r="63" spans="1:64" x14ac:dyDescent="0.25">
      <c r="A63" t="s">
        <v>127</v>
      </c>
      <c r="B63">
        <v>2000</v>
      </c>
      <c r="C63" t="str">
        <f t="shared" si="1"/>
        <v>Levesque et al. 2000</v>
      </c>
      <c r="D63" t="s">
        <v>35</v>
      </c>
      <c r="E63" t="s">
        <v>25</v>
      </c>
      <c r="F63" t="s">
        <v>139</v>
      </c>
      <c r="G63" t="s">
        <v>2901</v>
      </c>
      <c r="H63" t="s">
        <v>3503</v>
      </c>
      <c r="I63" t="s">
        <v>135</v>
      </c>
      <c r="J63" t="s">
        <v>2117</v>
      </c>
      <c r="K63" t="s">
        <v>28</v>
      </c>
      <c r="L63" t="s">
        <v>28</v>
      </c>
      <c r="N63" t="s">
        <v>28</v>
      </c>
      <c r="O63" t="s">
        <v>744</v>
      </c>
      <c r="P63" t="s">
        <v>3901</v>
      </c>
      <c r="Q63" t="s">
        <v>2614</v>
      </c>
      <c r="R63" t="s">
        <v>118</v>
      </c>
      <c r="S63" t="s">
        <v>3980</v>
      </c>
      <c r="T63" t="s">
        <v>136</v>
      </c>
      <c r="U63" t="s">
        <v>91</v>
      </c>
      <c r="W63" t="s">
        <v>40</v>
      </c>
      <c r="X63" t="s">
        <v>2898</v>
      </c>
      <c r="Y63" t="s">
        <v>137</v>
      </c>
      <c r="Z63" t="s">
        <v>2901</v>
      </c>
      <c r="AA63" t="s">
        <v>35</v>
      </c>
      <c r="AB63" s="12" t="s">
        <v>3862</v>
      </c>
      <c r="AC63" s="12" t="s">
        <v>35</v>
      </c>
      <c r="AE63">
        <v>1</v>
      </c>
      <c r="AG63" s="2">
        <v>430000000</v>
      </c>
      <c r="AI63" s="2"/>
      <c r="AP63" t="s">
        <v>44</v>
      </c>
      <c r="AQ63" t="s">
        <v>138</v>
      </c>
      <c r="BI63" s="2">
        <v>750000000</v>
      </c>
    </row>
    <row r="64" spans="1:64" x14ac:dyDescent="0.25">
      <c r="A64" t="s">
        <v>127</v>
      </c>
      <c r="B64">
        <v>2000</v>
      </c>
      <c r="C64" t="str">
        <f t="shared" si="1"/>
        <v>Levesque et al. 2000</v>
      </c>
      <c r="D64" t="s">
        <v>35</v>
      </c>
      <c r="E64" t="s">
        <v>25</v>
      </c>
      <c r="F64" t="s">
        <v>139</v>
      </c>
      <c r="G64" t="s">
        <v>2901</v>
      </c>
      <c r="H64" t="s">
        <v>3503</v>
      </c>
      <c r="I64" t="s">
        <v>135</v>
      </c>
      <c r="J64" t="s">
        <v>2117</v>
      </c>
      <c r="K64" t="s">
        <v>28</v>
      </c>
      <c r="L64" t="s">
        <v>28</v>
      </c>
      <c r="N64" t="s">
        <v>28</v>
      </c>
      <c r="O64" t="s">
        <v>744</v>
      </c>
      <c r="P64" t="s">
        <v>3901</v>
      </c>
      <c r="Q64" t="s">
        <v>2614</v>
      </c>
      <c r="R64" t="s">
        <v>118</v>
      </c>
      <c r="S64" t="s">
        <v>3980</v>
      </c>
      <c r="T64" t="s">
        <v>136</v>
      </c>
      <c r="U64" t="s">
        <v>91</v>
      </c>
      <c r="W64" t="s">
        <v>40</v>
      </c>
      <c r="X64" t="s">
        <v>2898</v>
      </c>
      <c r="Y64" t="s">
        <v>137</v>
      </c>
      <c r="Z64" t="s">
        <v>2901</v>
      </c>
      <c r="AA64" t="s">
        <v>35</v>
      </c>
      <c r="AB64" s="12" t="s">
        <v>3862</v>
      </c>
      <c r="AC64" s="12" t="s">
        <v>35</v>
      </c>
      <c r="AE64">
        <v>1</v>
      </c>
      <c r="AG64" s="2">
        <v>750000000</v>
      </c>
      <c r="AI64" s="2"/>
      <c r="AP64" t="s">
        <v>44</v>
      </c>
      <c r="AQ64" t="s">
        <v>138</v>
      </c>
      <c r="BI64" s="2">
        <v>430000000</v>
      </c>
    </row>
    <row r="65" spans="1:63" x14ac:dyDescent="0.25">
      <c r="A65" t="s">
        <v>127</v>
      </c>
      <c r="B65">
        <v>2000</v>
      </c>
      <c r="C65" t="str">
        <f t="shared" si="1"/>
        <v>Levesque et al. 2000</v>
      </c>
      <c r="D65" t="s">
        <v>35</v>
      </c>
      <c r="E65" t="s">
        <v>25</v>
      </c>
      <c r="F65" t="s">
        <v>139</v>
      </c>
      <c r="G65" t="s">
        <v>2901</v>
      </c>
      <c r="H65" t="s">
        <v>3503</v>
      </c>
      <c r="I65" t="s">
        <v>135</v>
      </c>
      <c r="J65" t="s">
        <v>2117</v>
      </c>
      <c r="K65" t="s">
        <v>28</v>
      </c>
      <c r="L65" t="s">
        <v>28</v>
      </c>
      <c r="N65" t="s">
        <v>28</v>
      </c>
      <c r="O65" t="s">
        <v>744</v>
      </c>
      <c r="P65" t="s">
        <v>3901</v>
      </c>
      <c r="Q65" t="s">
        <v>2614</v>
      </c>
      <c r="R65" t="s">
        <v>118</v>
      </c>
      <c r="S65" t="s">
        <v>3980</v>
      </c>
      <c r="T65" t="s">
        <v>136</v>
      </c>
      <c r="U65" t="s">
        <v>91</v>
      </c>
      <c r="W65" t="s">
        <v>40</v>
      </c>
      <c r="X65" t="s">
        <v>2898</v>
      </c>
      <c r="Y65" t="s">
        <v>137</v>
      </c>
      <c r="Z65" t="s">
        <v>2901</v>
      </c>
      <c r="AA65" t="s">
        <v>35</v>
      </c>
      <c r="AB65" s="12" t="s">
        <v>3862</v>
      </c>
      <c r="AC65" s="12" t="s">
        <v>35</v>
      </c>
      <c r="AE65">
        <v>1</v>
      </c>
      <c r="AG65" s="2">
        <v>430000000</v>
      </c>
      <c r="AI65" s="2"/>
      <c r="AP65" t="s">
        <v>44</v>
      </c>
      <c r="AQ65" t="s">
        <v>138</v>
      </c>
      <c r="BI65" s="2">
        <v>930000000.00000012</v>
      </c>
    </row>
    <row r="66" spans="1:63" x14ac:dyDescent="0.25">
      <c r="A66" t="s">
        <v>127</v>
      </c>
      <c r="B66">
        <v>2000</v>
      </c>
      <c r="C66" t="str">
        <f t="shared" ref="C66:C97" si="2">A66&amp;" "&amp;B66</f>
        <v>Levesque et al. 2000</v>
      </c>
      <c r="D66" t="s">
        <v>35</v>
      </c>
      <c r="E66" t="s">
        <v>25</v>
      </c>
      <c r="F66" t="s">
        <v>139</v>
      </c>
      <c r="G66" t="s">
        <v>2901</v>
      </c>
      <c r="H66" t="s">
        <v>3503</v>
      </c>
      <c r="I66" t="s">
        <v>135</v>
      </c>
      <c r="J66" t="s">
        <v>2117</v>
      </c>
      <c r="K66" t="s">
        <v>28</v>
      </c>
      <c r="L66" t="s">
        <v>28</v>
      </c>
      <c r="N66" t="s">
        <v>28</v>
      </c>
      <c r="O66" t="s">
        <v>744</v>
      </c>
      <c r="P66" t="s">
        <v>3901</v>
      </c>
      <c r="Q66" t="s">
        <v>2614</v>
      </c>
      <c r="R66" t="s">
        <v>118</v>
      </c>
      <c r="S66" t="s">
        <v>3980</v>
      </c>
      <c r="T66" t="s">
        <v>136</v>
      </c>
      <c r="U66" t="s">
        <v>91</v>
      </c>
      <c r="W66" t="s">
        <v>40</v>
      </c>
      <c r="X66" t="s">
        <v>2898</v>
      </c>
      <c r="Y66" t="s">
        <v>137</v>
      </c>
      <c r="Z66" t="s">
        <v>2901</v>
      </c>
      <c r="AA66" t="s">
        <v>35</v>
      </c>
      <c r="AB66" s="12" t="s">
        <v>3862</v>
      </c>
      <c r="AC66" s="12" t="s">
        <v>35</v>
      </c>
      <c r="AE66">
        <v>1</v>
      </c>
      <c r="AG66" s="2">
        <v>930000000.00000012</v>
      </c>
      <c r="AI66" s="2"/>
      <c r="AP66" t="s">
        <v>44</v>
      </c>
      <c r="AQ66" t="s">
        <v>138</v>
      </c>
      <c r="BI66" s="2">
        <v>2400000000</v>
      </c>
    </row>
    <row r="67" spans="1:63" x14ac:dyDescent="0.25">
      <c r="A67" t="s">
        <v>127</v>
      </c>
      <c r="B67">
        <v>2000</v>
      </c>
      <c r="C67" t="str">
        <f t="shared" si="2"/>
        <v>Levesque et al. 2000</v>
      </c>
      <c r="D67" t="s">
        <v>35</v>
      </c>
      <c r="E67" t="s">
        <v>25</v>
      </c>
      <c r="F67" t="s">
        <v>139</v>
      </c>
      <c r="G67" t="s">
        <v>2901</v>
      </c>
      <c r="H67" t="s">
        <v>3503</v>
      </c>
      <c r="I67" t="s">
        <v>135</v>
      </c>
      <c r="J67" t="s">
        <v>2117</v>
      </c>
      <c r="K67" t="s">
        <v>28</v>
      </c>
      <c r="L67" t="s">
        <v>28</v>
      </c>
      <c r="N67" t="s">
        <v>28</v>
      </c>
      <c r="O67" t="s">
        <v>744</v>
      </c>
      <c r="P67" t="s">
        <v>3901</v>
      </c>
      <c r="Q67" t="s">
        <v>2614</v>
      </c>
      <c r="R67" t="s">
        <v>118</v>
      </c>
      <c r="S67" t="s">
        <v>3980</v>
      </c>
      <c r="T67" t="s">
        <v>136</v>
      </c>
      <c r="U67" t="s">
        <v>91</v>
      </c>
      <c r="W67" t="s">
        <v>40</v>
      </c>
      <c r="X67" t="s">
        <v>2898</v>
      </c>
      <c r="Y67" t="s">
        <v>137</v>
      </c>
      <c r="Z67" t="s">
        <v>2901</v>
      </c>
      <c r="AA67" t="s">
        <v>35</v>
      </c>
      <c r="AB67" s="12" t="s">
        <v>3862</v>
      </c>
      <c r="AC67" s="12" t="s">
        <v>35</v>
      </c>
      <c r="AE67">
        <v>1</v>
      </c>
      <c r="AG67" s="2">
        <v>2400000000</v>
      </c>
      <c r="AI67" s="2"/>
      <c r="AP67" t="s">
        <v>44</v>
      </c>
      <c r="AQ67" t="s">
        <v>138</v>
      </c>
    </row>
    <row r="68" spans="1:63" x14ac:dyDescent="0.25">
      <c r="A68" t="s">
        <v>127</v>
      </c>
      <c r="B68">
        <v>2000</v>
      </c>
      <c r="C68" t="str">
        <f t="shared" si="2"/>
        <v>Levesque et al. 2000</v>
      </c>
      <c r="D68" t="s">
        <v>35</v>
      </c>
      <c r="E68" t="s">
        <v>25</v>
      </c>
      <c r="F68" t="s">
        <v>134</v>
      </c>
      <c r="G68" t="s">
        <v>2901</v>
      </c>
      <c r="H68" t="s">
        <v>3503</v>
      </c>
      <c r="I68" t="s">
        <v>135</v>
      </c>
      <c r="J68" t="s">
        <v>2117</v>
      </c>
      <c r="K68" t="s">
        <v>28</v>
      </c>
      <c r="L68" t="s">
        <v>28</v>
      </c>
      <c r="N68" t="s">
        <v>28</v>
      </c>
      <c r="O68" t="s">
        <v>744</v>
      </c>
      <c r="P68" t="s">
        <v>3901</v>
      </c>
      <c r="Q68" t="s">
        <v>2614</v>
      </c>
      <c r="R68" t="s">
        <v>118</v>
      </c>
      <c r="S68" t="s">
        <v>3980</v>
      </c>
      <c r="T68" t="s">
        <v>136</v>
      </c>
      <c r="U68" t="s">
        <v>91</v>
      </c>
      <c r="W68" t="s">
        <v>40</v>
      </c>
      <c r="X68" t="s">
        <v>2898</v>
      </c>
      <c r="Y68" t="s">
        <v>137</v>
      </c>
      <c r="Z68" t="s">
        <v>2901</v>
      </c>
      <c r="AA68" t="s">
        <v>35</v>
      </c>
      <c r="AB68" s="12" t="s">
        <v>3862</v>
      </c>
      <c r="AC68" s="12" t="s">
        <v>35</v>
      </c>
      <c r="AE68">
        <v>1</v>
      </c>
      <c r="AG68" s="2">
        <v>150000000</v>
      </c>
      <c r="AI68" s="2"/>
      <c r="AP68" t="s">
        <v>44</v>
      </c>
      <c r="AQ68" t="s">
        <v>138</v>
      </c>
      <c r="BJ68" s="2">
        <v>150000000</v>
      </c>
      <c r="BK68" s="2">
        <f>(PRODUCT(BJ68:BJ77))^(1/COUNT(BJ68:BJ77))</f>
        <v>103725257.78457192</v>
      </c>
    </row>
    <row r="69" spans="1:63" x14ac:dyDescent="0.25">
      <c r="A69" t="s">
        <v>127</v>
      </c>
      <c r="B69">
        <v>2000</v>
      </c>
      <c r="C69" t="str">
        <f t="shared" si="2"/>
        <v>Levesque et al. 2000</v>
      </c>
      <c r="D69" t="s">
        <v>35</v>
      </c>
      <c r="E69" t="s">
        <v>25</v>
      </c>
      <c r="F69" t="s">
        <v>134</v>
      </c>
      <c r="G69" t="s">
        <v>2901</v>
      </c>
      <c r="H69" t="s">
        <v>3503</v>
      </c>
      <c r="I69" t="s">
        <v>135</v>
      </c>
      <c r="J69" t="s">
        <v>2117</v>
      </c>
      <c r="K69" t="s">
        <v>28</v>
      </c>
      <c r="L69" t="s">
        <v>28</v>
      </c>
      <c r="N69" t="s">
        <v>28</v>
      </c>
      <c r="O69" t="s">
        <v>744</v>
      </c>
      <c r="P69" t="s">
        <v>3901</v>
      </c>
      <c r="Q69" t="s">
        <v>2614</v>
      </c>
      <c r="R69" t="s">
        <v>118</v>
      </c>
      <c r="S69" t="s">
        <v>3980</v>
      </c>
      <c r="T69" t="s">
        <v>136</v>
      </c>
      <c r="U69" t="s">
        <v>91</v>
      </c>
      <c r="W69" t="s">
        <v>40</v>
      </c>
      <c r="X69" t="s">
        <v>2898</v>
      </c>
      <c r="Y69" t="s">
        <v>137</v>
      </c>
      <c r="Z69" t="s">
        <v>2901</v>
      </c>
      <c r="AA69" t="s">
        <v>35</v>
      </c>
      <c r="AB69" s="12" t="s">
        <v>3862</v>
      </c>
      <c r="AC69" s="12" t="s">
        <v>35</v>
      </c>
      <c r="AE69">
        <v>1</v>
      </c>
      <c r="AG69" s="2">
        <v>750000000</v>
      </c>
      <c r="AI69" s="2"/>
      <c r="AP69" t="s">
        <v>44</v>
      </c>
      <c r="AQ69" t="s">
        <v>138</v>
      </c>
      <c r="BJ69" s="2">
        <v>750000000</v>
      </c>
    </row>
    <row r="70" spans="1:63" x14ac:dyDescent="0.25">
      <c r="A70" t="s">
        <v>127</v>
      </c>
      <c r="B70">
        <v>2000</v>
      </c>
      <c r="C70" t="str">
        <f t="shared" si="2"/>
        <v>Levesque et al. 2000</v>
      </c>
      <c r="D70" t="s">
        <v>35</v>
      </c>
      <c r="E70" t="s">
        <v>25</v>
      </c>
      <c r="F70" t="s">
        <v>134</v>
      </c>
      <c r="G70" t="s">
        <v>2901</v>
      </c>
      <c r="H70" t="s">
        <v>3503</v>
      </c>
      <c r="I70" t="s">
        <v>135</v>
      </c>
      <c r="J70" t="s">
        <v>2117</v>
      </c>
      <c r="K70" t="s">
        <v>28</v>
      </c>
      <c r="L70" t="s">
        <v>28</v>
      </c>
      <c r="N70" t="s">
        <v>28</v>
      </c>
      <c r="O70" t="s">
        <v>744</v>
      </c>
      <c r="P70" t="s">
        <v>3901</v>
      </c>
      <c r="Q70" t="s">
        <v>2614</v>
      </c>
      <c r="R70" t="s">
        <v>118</v>
      </c>
      <c r="S70" t="s">
        <v>3980</v>
      </c>
      <c r="T70" t="s">
        <v>136</v>
      </c>
      <c r="U70" t="s">
        <v>91</v>
      </c>
      <c r="W70" t="s">
        <v>40</v>
      </c>
      <c r="X70" t="s">
        <v>2898</v>
      </c>
      <c r="Y70" t="s">
        <v>137</v>
      </c>
      <c r="Z70" t="s">
        <v>2901</v>
      </c>
      <c r="AA70" t="s">
        <v>35</v>
      </c>
      <c r="AB70" s="12" t="s">
        <v>3862</v>
      </c>
      <c r="AC70" s="12" t="s">
        <v>35</v>
      </c>
      <c r="AE70">
        <v>1</v>
      </c>
      <c r="AG70" s="2">
        <v>1500000000</v>
      </c>
      <c r="AI70" s="2"/>
      <c r="AP70" t="s">
        <v>44</v>
      </c>
      <c r="AQ70" t="s">
        <v>138</v>
      </c>
      <c r="BJ70" s="2">
        <v>1500000000</v>
      </c>
    </row>
    <row r="71" spans="1:63" x14ac:dyDescent="0.25">
      <c r="A71" t="s">
        <v>127</v>
      </c>
      <c r="B71">
        <v>2000</v>
      </c>
      <c r="C71" t="str">
        <f t="shared" si="2"/>
        <v>Levesque et al. 2000</v>
      </c>
      <c r="D71" t="s">
        <v>35</v>
      </c>
      <c r="E71" t="s">
        <v>25</v>
      </c>
      <c r="F71" t="s">
        <v>134</v>
      </c>
      <c r="G71" t="s">
        <v>2901</v>
      </c>
      <c r="H71" t="s">
        <v>3503</v>
      </c>
      <c r="I71" t="s">
        <v>135</v>
      </c>
      <c r="J71" t="s">
        <v>2117</v>
      </c>
      <c r="K71" t="s">
        <v>28</v>
      </c>
      <c r="L71" t="s">
        <v>28</v>
      </c>
      <c r="N71" t="s">
        <v>28</v>
      </c>
      <c r="O71" t="s">
        <v>744</v>
      </c>
      <c r="P71" t="s">
        <v>3901</v>
      </c>
      <c r="Q71" t="s">
        <v>2614</v>
      </c>
      <c r="R71" t="s">
        <v>118</v>
      </c>
      <c r="S71" t="s">
        <v>3980</v>
      </c>
      <c r="T71" t="s">
        <v>136</v>
      </c>
      <c r="U71" t="s">
        <v>91</v>
      </c>
      <c r="W71" t="s">
        <v>40</v>
      </c>
      <c r="X71" t="s">
        <v>2898</v>
      </c>
      <c r="Y71" t="s">
        <v>137</v>
      </c>
      <c r="Z71" t="s">
        <v>2901</v>
      </c>
      <c r="AA71" t="s">
        <v>35</v>
      </c>
      <c r="AB71" s="12" t="s">
        <v>3862</v>
      </c>
      <c r="AC71" s="12" t="s">
        <v>35</v>
      </c>
      <c r="AE71">
        <v>1</v>
      </c>
      <c r="AG71" s="2">
        <v>930000000.00000012</v>
      </c>
      <c r="AI71" s="2"/>
      <c r="AP71" t="s">
        <v>44</v>
      </c>
      <c r="AQ71" t="s">
        <v>138</v>
      </c>
      <c r="BJ71" s="2">
        <v>930000000.00000012</v>
      </c>
    </row>
    <row r="72" spans="1:63" x14ac:dyDescent="0.25">
      <c r="A72" t="s">
        <v>127</v>
      </c>
      <c r="B72">
        <v>2000</v>
      </c>
      <c r="C72" t="str">
        <f t="shared" si="2"/>
        <v>Levesque et al. 2000</v>
      </c>
      <c r="D72" t="s">
        <v>35</v>
      </c>
      <c r="E72" t="s">
        <v>25</v>
      </c>
      <c r="F72" t="s">
        <v>134</v>
      </c>
      <c r="G72" t="s">
        <v>2901</v>
      </c>
      <c r="H72" t="s">
        <v>3503</v>
      </c>
      <c r="I72" t="s">
        <v>135</v>
      </c>
      <c r="J72" t="s">
        <v>2117</v>
      </c>
      <c r="K72" t="s">
        <v>28</v>
      </c>
      <c r="L72" t="s">
        <v>28</v>
      </c>
      <c r="N72" t="s">
        <v>28</v>
      </c>
      <c r="O72" t="s">
        <v>744</v>
      </c>
      <c r="P72" t="s">
        <v>3901</v>
      </c>
      <c r="Q72" t="s">
        <v>2614</v>
      </c>
      <c r="R72" t="s">
        <v>118</v>
      </c>
      <c r="S72" t="s">
        <v>3980</v>
      </c>
      <c r="T72" t="s">
        <v>136</v>
      </c>
      <c r="U72" t="s">
        <v>91</v>
      </c>
      <c r="W72" t="s">
        <v>40</v>
      </c>
      <c r="X72" t="s">
        <v>2898</v>
      </c>
      <c r="Y72" t="s">
        <v>137</v>
      </c>
      <c r="Z72" t="s">
        <v>2901</v>
      </c>
      <c r="AA72" t="s">
        <v>35</v>
      </c>
      <c r="AB72" s="12" t="s">
        <v>3862</v>
      </c>
      <c r="AC72" s="12" t="s">
        <v>35</v>
      </c>
      <c r="AE72">
        <v>1</v>
      </c>
      <c r="AG72" s="2">
        <v>229999999.99999997</v>
      </c>
      <c r="AI72" s="2"/>
      <c r="AP72" t="s">
        <v>44</v>
      </c>
      <c r="AQ72" t="s">
        <v>138</v>
      </c>
      <c r="BJ72" s="2">
        <v>229999999.99999997</v>
      </c>
    </row>
    <row r="73" spans="1:63" x14ac:dyDescent="0.25">
      <c r="A73" t="s">
        <v>127</v>
      </c>
      <c r="B73">
        <v>2000</v>
      </c>
      <c r="C73" t="str">
        <f t="shared" si="2"/>
        <v>Levesque et al. 2000</v>
      </c>
      <c r="D73" t="s">
        <v>35</v>
      </c>
      <c r="E73" t="s">
        <v>25</v>
      </c>
      <c r="F73" t="s">
        <v>134</v>
      </c>
      <c r="G73" t="s">
        <v>2901</v>
      </c>
      <c r="H73" t="s">
        <v>3503</v>
      </c>
      <c r="I73" t="s">
        <v>135</v>
      </c>
      <c r="J73" t="s">
        <v>2117</v>
      </c>
      <c r="K73" t="s">
        <v>28</v>
      </c>
      <c r="L73" t="s">
        <v>28</v>
      </c>
      <c r="N73" t="s">
        <v>28</v>
      </c>
      <c r="O73" t="s">
        <v>744</v>
      </c>
      <c r="P73" t="s">
        <v>3901</v>
      </c>
      <c r="Q73" t="s">
        <v>2614</v>
      </c>
      <c r="R73" t="s">
        <v>118</v>
      </c>
      <c r="S73" t="s">
        <v>3980</v>
      </c>
      <c r="T73" t="s">
        <v>136</v>
      </c>
      <c r="U73" t="s">
        <v>91</v>
      </c>
      <c r="W73" t="s">
        <v>40</v>
      </c>
      <c r="X73" t="s">
        <v>2898</v>
      </c>
      <c r="Y73" t="s">
        <v>137</v>
      </c>
      <c r="Z73" t="s">
        <v>2901</v>
      </c>
      <c r="AA73" t="s">
        <v>35</v>
      </c>
      <c r="AB73" s="12" t="s">
        <v>3862</v>
      </c>
      <c r="AC73" s="12" t="s">
        <v>35</v>
      </c>
      <c r="AE73">
        <v>1</v>
      </c>
      <c r="AG73" s="2">
        <v>4300000</v>
      </c>
      <c r="AI73" s="2"/>
      <c r="AP73" t="s">
        <v>44</v>
      </c>
      <c r="AQ73" t="s">
        <v>138</v>
      </c>
      <c r="BJ73" s="2">
        <v>4300000</v>
      </c>
    </row>
    <row r="74" spans="1:63" x14ac:dyDescent="0.25">
      <c r="A74" t="s">
        <v>127</v>
      </c>
      <c r="B74">
        <v>2000</v>
      </c>
      <c r="C74" t="str">
        <f t="shared" si="2"/>
        <v>Levesque et al. 2000</v>
      </c>
      <c r="D74" t="s">
        <v>35</v>
      </c>
      <c r="E74" t="s">
        <v>25</v>
      </c>
      <c r="F74" t="s">
        <v>134</v>
      </c>
      <c r="G74" t="s">
        <v>2901</v>
      </c>
      <c r="H74" t="s">
        <v>3503</v>
      </c>
      <c r="I74" t="s">
        <v>135</v>
      </c>
      <c r="J74" t="s">
        <v>2117</v>
      </c>
      <c r="K74" t="s">
        <v>28</v>
      </c>
      <c r="L74" t="s">
        <v>28</v>
      </c>
      <c r="N74" t="s">
        <v>28</v>
      </c>
      <c r="O74" t="s">
        <v>744</v>
      </c>
      <c r="P74" t="s">
        <v>3901</v>
      </c>
      <c r="Q74" t="s">
        <v>2614</v>
      </c>
      <c r="R74" t="s">
        <v>118</v>
      </c>
      <c r="S74" t="s">
        <v>3980</v>
      </c>
      <c r="T74" t="s">
        <v>136</v>
      </c>
      <c r="U74" t="s">
        <v>91</v>
      </c>
      <c r="W74" t="s">
        <v>40</v>
      </c>
      <c r="X74" t="s">
        <v>2898</v>
      </c>
      <c r="Y74" t="s">
        <v>137</v>
      </c>
      <c r="Z74" t="s">
        <v>2901</v>
      </c>
      <c r="AA74" t="s">
        <v>35</v>
      </c>
      <c r="AB74" s="12" t="s">
        <v>3862</v>
      </c>
      <c r="AC74" s="12" t="s">
        <v>35</v>
      </c>
      <c r="AE74">
        <v>1</v>
      </c>
      <c r="AG74" s="2">
        <v>120000000</v>
      </c>
      <c r="AI74" s="2"/>
      <c r="AP74" t="s">
        <v>44</v>
      </c>
      <c r="AQ74" t="s">
        <v>138</v>
      </c>
      <c r="BJ74" s="2">
        <v>120000000</v>
      </c>
    </row>
    <row r="75" spans="1:63" x14ac:dyDescent="0.25">
      <c r="A75" t="s">
        <v>127</v>
      </c>
      <c r="B75">
        <v>2000</v>
      </c>
      <c r="C75" t="str">
        <f t="shared" si="2"/>
        <v>Levesque et al. 2000</v>
      </c>
      <c r="D75" t="s">
        <v>35</v>
      </c>
      <c r="E75" t="s">
        <v>25</v>
      </c>
      <c r="F75" t="s">
        <v>134</v>
      </c>
      <c r="G75" t="s">
        <v>2901</v>
      </c>
      <c r="H75" t="s">
        <v>3503</v>
      </c>
      <c r="I75" t="s">
        <v>135</v>
      </c>
      <c r="J75" t="s">
        <v>2117</v>
      </c>
      <c r="K75" t="s">
        <v>28</v>
      </c>
      <c r="L75" t="s">
        <v>28</v>
      </c>
      <c r="N75" t="s">
        <v>28</v>
      </c>
      <c r="O75" t="s">
        <v>744</v>
      </c>
      <c r="P75" t="s">
        <v>3901</v>
      </c>
      <c r="Q75" t="s">
        <v>2614</v>
      </c>
      <c r="R75" t="s">
        <v>118</v>
      </c>
      <c r="S75" t="s">
        <v>3980</v>
      </c>
      <c r="T75" t="s">
        <v>136</v>
      </c>
      <c r="U75" t="s">
        <v>91</v>
      </c>
      <c r="W75" t="s">
        <v>40</v>
      </c>
      <c r="X75" t="s">
        <v>2898</v>
      </c>
      <c r="Y75" t="s">
        <v>137</v>
      </c>
      <c r="Z75" t="s">
        <v>2901</v>
      </c>
      <c r="AA75" t="s">
        <v>35</v>
      </c>
      <c r="AB75" s="12" t="s">
        <v>3862</v>
      </c>
      <c r="AC75" s="12" t="s">
        <v>35</v>
      </c>
      <c r="AE75">
        <v>1</v>
      </c>
      <c r="AG75" s="2">
        <v>150000000</v>
      </c>
      <c r="AI75" s="2"/>
      <c r="AP75" t="s">
        <v>44</v>
      </c>
      <c r="AQ75" t="s">
        <v>138</v>
      </c>
      <c r="BJ75" s="2">
        <v>150000000</v>
      </c>
    </row>
    <row r="76" spans="1:63" x14ac:dyDescent="0.25">
      <c r="A76" t="s">
        <v>127</v>
      </c>
      <c r="B76">
        <v>2000</v>
      </c>
      <c r="C76" t="str">
        <f t="shared" si="2"/>
        <v>Levesque et al. 2000</v>
      </c>
      <c r="D76" t="s">
        <v>35</v>
      </c>
      <c r="E76" t="s">
        <v>25</v>
      </c>
      <c r="F76" t="s">
        <v>134</v>
      </c>
      <c r="G76" t="s">
        <v>2901</v>
      </c>
      <c r="H76" t="s">
        <v>3503</v>
      </c>
      <c r="I76" t="s">
        <v>135</v>
      </c>
      <c r="J76" t="s">
        <v>2117</v>
      </c>
      <c r="K76" t="s">
        <v>28</v>
      </c>
      <c r="L76" t="s">
        <v>28</v>
      </c>
      <c r="N76" t="s">
        <v>28</v>
      </c>
      <c r="O76" t="s">
        <v>744</v>
      </c>
      <c r="P76" t="s">
        <v>3901</v>
      </c>
      <c r="Q76" t="s">
        <v>2614</v>
      </c>
      <c r="R76" t="s">
        <v>118</v>
      </c>
      <c r="S76" t="s">
        <v>3980</v>
      </c>
      <c r="T76" t="s">
        <v>136</v>
      </c>
      <c r="U76" t="s">
        <v>91</v>
      </c>
      <c r="W76" t="s">
        <v>40</v>
      </c>
      <c r="X76" t="s">
        <v>2898</v>
      </c>
      <c r="Y76" t="s">
        <v>137</v>
      </c>
      <c r="Z76" t="s">
        <v>2901</v>
      </c>
      <c r="AA76" t="s">
        <v>35</v>
      </c>
      <c r="AB76" s="12" t="s">
        <v>3862</v>
      </c>
      <c r="AC76" s="12" t="s">
        <v>35</v>
      </c>
      <c r="AE76">
        <v>1</v>
      </c>
      <c r="AG76" s="2">
        <v>1200000</v>
      </c>
      <c r="AI76" s="2"/>
      <c r="AP76" t="s">
        <v>44</v>
      </c>
      <c r="AQ76" t="s">
        <v>138</v>
      </c>
      <c r="BJ76" s="2">
        <v>1200000</v>
      </c>
    </row>
    <row r="77" spans="1:63" x14ac:dyDescent="0.25">
      <c r="A77" t="s">
        <v>127</v>
      </c>
      <c r="B77">
        <v>2000</v>
      </c>
      <c r="C77" t="str">
        <f t="shared" si="2"/>
        <v>Levesque et al. 2000</v>
      </c>
      <c r="D77" t="s">
        <v>35</v>
      </c>
      <c r="E77" t="s">
        <v>25</v>
      </c>
      <c r="F77" t="s">
        <v>134</v>
      </c>
      <c r="G77" t="s">
        <v>2901</v>
      </c>
      <c r="H77" t="s">
        <v>3503</v>
      </c>
      <c r="I77" t="s">
        <v>135</v>
      </c>
      <c r="J77" t="s">
        <v>2117</v>
      </c>
      <c r="K77" t="s">
        <v>28</v>
      </c>
      <c r="L77" t="s">
        <v>28</v>
      </c>
      <c r="N77" t="s">
        <v>28</v>
      </c>
      <c r="O77" t="s">
        <v>744</v>
      </c>
      <c r="P77" t="s">
        <v>3901</v>
      </c>
      <c r="Q77" t="s">
        <v>2614</v>
      </c>
      <c r="R77" t="s">
        <v>118</v>
      </c>
      <c r="S77" t="s">
        <v>3980</v>
      </c>
      <c r="T77" t="s">
        <v>136</v>
      </c>
      <c r="U77" t="s">
        <v>91</v>
      </c>
      <c r="W77" t="s">
        <v>40</v>
      </c>
      <c r="X77" t="s">
        <v>2898</v>
      </c>
      <c r="Y77" t="s">
        <v>137</v>
      </c>
      <c r="Z77" t="s">
        <v>2901</v>
      </c>
      <c r="AA77" t="s">
        <v>35</v>
      </c>
      <c r="AB77" s="12" t="s">
        <v>3862</v>
      </c>
      <c r="AC77" s="12" t="s">
        <v>35</v>
      </c>
      <c r="AE77">
        <v>1</v>
      </c>
      <c r="AG77" s="2">
        <v>43000000</v>
      </c>
      <c r="AI77" s="2"/>
      <c r="AP77" t="s">
        <v>44</v>
      </c>
      <c r="AQ77" t="s">
        <v>138</v>
      </c>
      <c r="BJ77" s="2">
        <v>43000000</v>
      </c>
    </row>
    <row r="78" spans="1:63" x14ac:dyDescent="0.25">
      <c r="A78" t="s">
        <v>127</v>
      </c>
      <c r="B78">
        <v>2000</v>
      </c>
      <c r="C78" t="str">
        <f t="shared" si="2"/>
        <v>Levesque et al. 2000</v>
      </c>
      <c r="D78" t="s">
        <v>35</v>
      </c>
      <c r="E78" t="s">
        <v>25</v>
      </c>
      <c r="F78" t="s">
        <v>140</v>
      </c>
      <c r="G78" t="s">
        <v>2901</v>
      </c>
      <c r="H78" t="s">
        <v>3503</v>
      </c>
      <c r="I78" t="s">
        <v>135</v>
      </c>
      <c r="J78" t="s">
        <v>2117</v>
      </c>
      <c r="K78" t="s">
        <v>28</v>
      </c>
      <c r="L78" t="s">
        <v>28</v>
      </c>
      <c r="N78" t="s">
        <v>28</v>
      </c>
      <c r="O78" t="s">
        <v>744</v>
      </c>
      <c r="P78" t="s">
        <v>3901</v>
      </c>
      <c r="Q78" t="s">
        <v>2614</v>
      </c>
      <c r="R78" t="s">
        <v>118</v>
      </c>
      <c r="S78" t="s">
        <v>3980</v>
      </c>
      <c r="T78" t="s">
        <v>136</v>
      </c>
      <c r="U78" t="s">
        <v>91</v>
      </c>
      <c r="W78" t="s">
        <v>40</v>
      </c>
      <c r="X78" t="s">
        <v>2898</v>
      </c>
      <c r="Y78" t="s">
        <v>137</v>
      </c>
      <c r="Z78" t="s">
        <v>2901</v>
      </c>
      <c r="AA78" t="s">
        <v>35</v>
      </c>
      <c r="AB78" s="12" t="s">
        <v>3862</v>
      </c>
      <c r="AC78" s="12" t="s">
        <v>35</v>
      </c>
      <c r="AE78">
        <v>1</v>
      </c>
      <c r="AG78" s="2">
        <v>229999999.99999997</v>
      </c>
      <c r="AI78" s="2"/>
      <c r="AP78" t="s">
        <v>44</v>
      </c>
      <c r="AQ78" t="s">
        <v>138</v>
      </c>
    </row>
    <row r="79" spans="1:63" x14ac:dyDescent="0.25">
      <c r="A79" t="s">
        <v>127</v>
      </c>
      <c r="B79">
        <v>2000</v>
      </c>
      <c r="C79" t="str">
        <f t="shared" si="2"/>
        <v>Levesque et al. 2000</v>
      </c>
      <c r="D79" t="s">
        <v>35</v>
      </c>
      <c r="E79" t="s">
        <v>25</v>
      </c>
      <c r="F79" t="s">
        <v>140</v>
      </c>
      <c r="G79" t="s">
        <v>2901</v>
      </c>
      <c r="H79" t="s">
        <v>3503</v>
      </c>
      <c r="I79" t="s">
        <v>135</v>
      </c>
      <c r="J79" t="s">
        <v>2117</v>
      </c>
      <c r="K79" t="s">
        <v>28</v>
      </c>
      <c r="L79" t="s">
        <v>28</v>
      </c>
      <c r="N79" t="s">
        <v>28</v>
      </c>
      <c r="O79" t="s">
        <v>744</v>
      </c>
      <c r="P79" t="s">
        <v>3901</v>
      </c>
      <c r="Q79" t="s">
        <v>2614</v>
      </c>
      <c r="R79" t="s">
        <v>118</v>
      </c>
      <c r="S79" t="s">
        <v>3980</v>
      </c>
      <c r="T79" t="s">
        <v>136</v>
      </c>
      <c r="U79" t="s">
        <v>91</v>
      </c>
      <c r="W79" t="s">
        <v>40</v>
      </c>
      <c r="X79" t="s">
        <v>2898</v>
      </c>
      <c r="Y79" t="s">
        <v>137</v>
      </c>
      <c r="Z79" t="s">
        <v>2901</v>
      </c>
      <c r="AA79" t="s">
        <v>35</v>
      </c>
      <c r="AB79" s="12" t="s">
        <v>3862</v>
      </c>
      <c r="AC79" s="12" t="s">
        <v>35</v>
      </c>
      <c r="AE79">
        <v>1</v>
      </c>
      <c r="AG79" s="2">
        <v>93000000</v>
      </c>
      <c r="AI79" s="2"/>
      <c r="AP79" t="s">
        <v>44</v>
      </c>
      <c r="AQ79" t="s">
        <v>138</v>
      </c>
    </row>
    <row r="80" spans="1:63" x14ac:dyDescent="0.25">
      <c r="A80" t="s">
        <v>127</v>
      </c>
      <c r="B80">
        <v>2000</v>
      </c>
      <c r="C80" t="str">
        <f t="shared" si="2"/>
        <v>Levesque et al. 2000</v>
      </c>
      <c r="D80" t="s">
        <v>35</v>
      </c>
      <c r="E80" t="s">
        <v>25</v>
      </c>
      <c r="F80" t="s">
        <v>140</v>
      </c>
      <c r="G80" t="s">
        <v>2901</v>
      </c>
      <c r="H80" t="s">
        <v>3503</v>
      </c>
      <c r="I80" t="s">
        <v>135</v>
      </c>
      <c r="J80" t="s">
        <v>2117</v>
      </c>
      <c r="K80" t="s">
        <v>28</v>
      </c>
      <c r="L80" t="s">
        <v>28</v>
      </c>
      <c r="N80" t="s">
        <v>28</v>
      </c>
      <c r="O80" t="s">
        <v>744</v>
      </c>
      <c r="P80" t="s">
        <v>3901</v>
      </c>
      <c r="Q80" t="s">
        <v>2614</v>
      </c>
      <c r="R80" t="s">
        <v>118</v>
      </c>
      <c r="S80" t="s">
        <v>3980</v>
      </c>
      <c r="T80" t="s">
        <v>136</v>
      </c>
      <c r="U80" t="s">
        <v>91</v>
      </c>
      <c r="W80" t="s">
        <v>40</v>
      </c>
      <c r="X80" t="s">
        <v>2898</v>
      </c>
      <c r="Y80" t="s">
        <v>137</v>
      </c>
      <c r="Z80" t="s">
        <v>2901</v>
      </c>
      <c r="AA80" t="s">
        <v>35</v>
      </c>
      <c r="AB80" s="12" t="s">
        <v>3862</v>
      </c>
      <c r="AC80" s="12" t="s">
        <v>35</v>
      </c>
      <c r="AE80">
        <v>1</v>
      </c>
      <c r="AG80" s="2">
        <v>43000000</v>
      </c>
      <c r="AI80" s="2"/>
      <c r="AJ80" s="5"/>
      <c r="AP80" t="s">
        <v>44</v>
      </c>
      <c r="AQ80" t="s">
        <v>138</v>
      </c>
    </row>
    <row r="81" spans="1:64" x14ac:dyDescent="0.25">
      <c r="A81" t="s">
        <v>127</v>
      </c>
      <c r="B81">
        <v>2000</v>
      </c>
      <c r="C81" t="str">
        <f t="shared" si="2"/>
        <v>Levesque et al. 2000</v>
      </c>
      <c r="D81" t="s">
        <v>35</v>
      </c>
      <c r="E81" t="s">
        <v>25</v>
      </c>
      <c r="F81" t="s">
        <v>140</v>
      </c>
      <c r="G81" t="s">
        <v>2901</v>
      </c>
      <c r="H81" t="s">
        <v>3503</v>
      </c>
      <c r="I81" t="s">
        <v>135</v>
      </c>
      <c r="J81" t="s">
        <v>2117</v>
      </c>
      <c r="K81" t="s">
        <v>28</v>
      </c>
      <c r="L81" t="s">
        <v>28</v>
      </c>
      <c r="N81" t="s">
        <v>28</v>
      </c>
      <c r="O81" t="s">
        <v>744</v>
      </c>
      <c r="P81" t="s">
        <v>3901</v>
      </c>
      <c r="Q81" t="s">
        <v>2614</v>
      </c>
      <c r="R81" t="s">
        <v>118</v>
      </c>
      <c r="S81" t="s">
        <v>3980</v>
      </c>
      <c r="T81" t="s">
        <v>136</v>
      </c>
      <c r="U81" t="s">
        <v>91</v>
      </c>
      <c r="W81" t="s">
        <v>40</v>
      </c>
      <c r="X81" t="s">
        <v>2898</v>
      </c>
      <c r="Y81" t="s">
        <v>137</v>
      </c>
      <c r="Z81" t="s">
        <v>2901</v>
      </c>
      <c r="AA81" t="s">
        <v>35</v>
      </c>
      <c r="AB81" s="12" t="s">
        <v>3862</v>
      </c>
      <c r="AC81" s="12" t="s">
        <v>35</v>
      </c>
      <c r="AE81">
        <v>1</v>
      </c>
      <c r="AG81" s="2">
        <v>43000000</v>
      </c>
      <c r="AI81" s="2"/>
      <c r="AP81" t="s">
        <v>44</v>
      </c>
      <c r="AQ81" t="s">
        <v>138</v>
      </c>
    </row>
    <row r="82" spans="1:64" x14ac:dyDescent="0.25">
      <c r="A82" t="s">
        <v>127</v>
      </c>
      <c r="B82">
        <v>2000</v>
      </c>
      <c r="C82" t="str">
        <f t="shared" si="2"/>
        <v>Levesque et al. 2000</v>
      </c>
      <c r="D82" t="s">
        <v>35</v>
      </c>
      <c r="E82" t="s">
        <v>25</v>
      </c>
      <c r="F82" t="s">
        <v>140</v>
      </c>
      <c r="G82" t="s">
        <v>2901</v>
      </c>
      <c r="H82" t="s">
        <v>3503</v>
      </c>
      <c r="I82" t="s">
        <v>135</v>
      </c>
      <c r="J82" t="s">
        <v>2117</v>
      </c>
      <c r="K82" t="s">
        <v>28</v>
      </c>
      <c r="L82" t="s">
        <v>28</v>
      </c>
      <c r="N82" t="s">
        <v>28</v>
      </c>
      <c r="O82" t="s">
        <v>744</v>
      </c>
      <c r="P82" t="s">
        <v>3901</v>
      </c>
      <c r="Q82" t="s">
        <v>2614</v>
      </c>
      <c r="R82" t="s">
        <v>118</v>
      </c>
      <c r="S82" t="s">
        <v>3980</v>
      </c>
      <c r="T82" t="s">
        <v>136</v>
      </c>
      <c r="U82" t="s">
        <v>91</v>
      </c>
      <c r="W82" t="s">
        <v>40</v>
      </c>
      <c r="X82" t="s">
        <v>2898</v>
      </c>
      <c r="Y82" t="s">
        <v>137</v>
      </c>
      <c r="Z82" t="s">
        <v>2901</v>
      </c>
      <c r="AA82" t="s">
        <v>35</v>
      </c>
      <c r="AB82" s="12" t="s">
        <v>3862</v>
      </c>
      <c r="AC82" s="12" t="s">
        <v>35</v>
      </c>
      <c r="AE82">
        <v>1</v>
      </c>
      <c r="AG82" s="2" t="s">
        <v>3864</v>
      </c>
      <c r="AI82" s="2"/>
      <c r="AL82">
        <v>11000000000</v>
      </c>
      <c r="AP82" t="s">
        <v>44</v>
      </c>
      <c r="AQ82" t="s">
        <v>141</v>
      </c>
    </row>
    <row r="83" spans="1:64" x14ac:dyDescent="0.25">
      <c r="A83" t="s">
        <v>127</v>
      </c>
      <c r="B83">
        <v>2000</v>
      </c>
      <c r="C83" t="str">
        <f t="shared" si="2"/>
        <v>Levesque et al. 2000</v>
      </c>
      <c r="D83" t="s">
        <v>35</v>
      </c>
      <c r="E83" t="s">
        <v>25</v>
      </c>
      <c r="F83" t="s">
        <v>140</v>
      </c>
      <c r="G83" t="s">
        <v>2901</v>
      </c>
      <c r="H83" t="s">
        <v>3503</v>
      </c>
      <c r="I83" t="s">
        <v>135</v>
      </c>
      <c r="J83" t="s">
        <v>2117</v>
      </c>
      <c r="K83" t="s">
        <v>28</v>
      </c>
      <c r="L83" t="s">
        <v>28</v>
      </c>
      <c r="N83" t="s">
        <v>28</v>
      </c>
      <c r="O83" t="s">
        <v>744</v>
      </c>
      <c r="P83" t="s">
        <v>3901</v>
      </c>
      <c r="Q83" t="s">
        <v>2614</v>
      </c>
      <c r="R83" t="s">
        <v>118</v>
      </c>
      <c r="S83" t="s">
        <v>3980</v>
      </c>
      <c r="T83" t="s">
        <v>136</v>
      </c>
      <c r="U83" t="s">
        <v>91</v>
      </c>
      <c r="W83" t="s">
        <v>40</v>
      </c>
      <c r="X83" t="s">
        <v>2898</v>
      </c>
      <c r="Y83" t="s">
        <v>137</v>
      </c>
      <c r="Z83" t="s">
        <v>2901</v>
      </c>
      <c r="AA83" t="s">
        <v>35</v>
      </c>
      <c r="AB83" s="12" t="s">
        <v>3862</v>
      </c>
      <c r="AC83" s="12" t="s">
        <v>35</v>
      </c>
      <c r="AE83">
        <v>1</v>
      </c>
      <c r="AG83" s="2" t="s">
        <v>3864</v>
      </c>
      <c r="AI83" s="2"/>
      <c r="AL83">
        <v>11000000000</v>
      </c>
      <c r="AP83" t="s">
        <v>44</v>
      </c>
      <c r="AQ83" t="s">
        <v>141</v>
      </c>
    </row>
    <row r="84" spans="1:64" x14ac:dyDescent="0.25">
      <c r="A84" s="12" t="s">
        <v>34</v>
      </c>
      <c r="B84" s="12">
        <v>1959</v>
      </c>
      <c r="C84" t="str">
        <f t="shared" si="2"/>
        <v>Sieburth, J. M. 1959</v>
      </c>
      <c r="D84" s="12" t="s">
        <v>35</v>
      </c>
      <c r="E84" s="12" t="s">
        <v>25</v>
      </c>
      <c r="F84" s="12" t="s">
        <v>53</v>
      </c>
      <c r="G84" s="12" t="s">
        <v>2901</v>
      </c>
      <c r="H84" s="12" t="s">
        <v>3508</v>
      </c>
      <c r="I84" s="12" t="s">
        <v>37</v>
      </c>
      <c r="J84" s="12" t="s">
        <v>2117</v>
      </c>
      <c r="K84" s="12">
        <v>100</v>
      </c>
      <c r="L84" s="12" t="s">
        <v>28</v>
      </c>
      <c r="M84" s="12" t="s">
        <v>44</v>
      </c>
      <c r="N84" s="12" t="s">
        <v>29</v>
      </c>
      <c r="O84" t="s">
        <v>744</v>
      </c>
      <c r="P84" s="12" t="s">
        <v>3901</v>
      </c>
      <c r="Q84" t="s">
        <v>2614</v>
      </c>
      <c r="R84" s="12" t="s">
        <v>3997</v>
      </c>
      <c r="S84" s="12"/>
      <c r="T84" s="12"/>
      <c r="U84" s="12"/>
      <c r="V84" s="12" t="s">
        <v>3904</v>
      </c>
      <c r="W84" s="12" t="s">
        <v>40</v>
      </c>
      <c r="X84" s="12" t="s">
        <v>2897</v>
      </c>
      <c r="Y84" s="12" t="s">
        <v>52</v>
      </c>
      <c r="Z84" s="12" t="s">
        <v>2901</v>
      </c>
      <c r="AA84" s="12" t="s">
        <v>35</v>
      </c>
      <c r="AB84" s="12" t="s">
        <v>3862</v>
      </c>
      <c r="AC84" s="12" t="s">
        <v>35</v>
      </c>
      <c r="AD84" s="12"/>
      <c r="AE84" s="12">
        <v>1</v>
      </c>
      <c r="AF84" s="12"/>
      <c r="AG84" s="16" t="s">
        <v>43</v>
      </c>
      <c r="AH84" s="12"/>
      <c r="AI84" s="16"/>
      <c r="AJ84" s="12"/>
      <c r="AK84" s="12"/>
      <c r="AL84" s="16">
        <v>0</v>
      </c>
      <c r="AM84" s="16">
        <v>100</v>
      </c>
      <c r="AN84" s="12"/>
      <c r="AO84" s="12"/>
      <c r="AP84" s="12" t="s">
        <v>44</v>
      </c>
      <c r="AQ84" s="16" t="s">
        <v>54</v>
      </c>
      <c r="AR84" s="12" t="s">
        <v>41</v>
      </c>
      <c r="AS84" s="12"/>
      <c r="AT84" s="12"/>
      <c r="AU84" s="12"/>
      <c r="AV84" s="12"/>
      <c r="AW84" s="12"/>
      <c r="AX84" s="12"/>
      <c r="AY84" s="12"/>
      <c r="AZ84" s="12"/>
      <c r="BA84" s="12"/>
      <c r="BB84" s="12"/>
      <c r="BC84" s="12"/>
      <c r="BD84" s="12"/>
      <c r="BE84" s="12"/>
      <c r="BF84" s="12"/>
      <c r="BG84" s="12"/>
      <c r="BH84" s="12"/>
      <c r="BI84" s="12"/>
      <c r="BJ84" s="12"/>
      <c r="BK84" s="12"/>
      <c r="BL84" s="12"/>
    </row>
    <row r="85" spans="1:64" x14ac:dyDescent="0.25">
      <c r="A85" s="12" t="s">
        <v>34</v>
      </c>
      <c r="B85" s="12">
        <v>1959</v>
      </c>
      <c r="C85" t="str">
        <f t="shared" si="2"/>
        <v>Sieburth, J. M. 1959</v>
      </c>
      <c r="D85" s="12" t="s">
        <v>35</v>
      </c>
      <c r="E85" s="12" t="s">
        <v>25</v>
      </c>
      <c r="F85" s="12" t="s">
        <v>49</v>
      </c>
      <c r="G85" s="12" t="s">
        <v>2901</v>
      </c>
      <c r="H85" s="12" t="s">
        <v>3508</v>
      </c>
      <c r="I85" s="12" t="s">
        <v>37</v>
      </c>
      <c r="J85" s="12" t="s">
        <v>2117</v>
      </c>
      <c r="K85" s="12">
        <v>100</v>
      </c>
      <c r="L85" s="12" t="s">
        <v>28</v>
      </c>
      <c r="M85" s="12" t="s">
        <v>44</v>
      </c>
      <c r="N85" s="12" t="s">
        <v>29</v>
      </c>
      <c r="O85" t="s">
        <v>744</v>
      </c>
      <c r="P85" s="12" t="s">
        <v>3901</v>
      </c>
      <c r="Q85" t="s">
        <v>2614</v>
      </c>
      <c r="R85" s="12" t="s">
        <v>3997</v>
      </c>
      <c r="S85" s="12"/>
      <c r="T85" s="12"/>
      <c r="U85" s="12"/>
      <c r="V85" s="12" t="s">
        <v>3904</v>
      </c>
      <c r="W85" s="12" t="s">
        <v>40</v>
      </c>
      <c r="X85" s="12" t="s">
        <v>2897</v>
      </c>
      <c r="Y85" s="12" t="s">
        <v>47</v>
      </c>
      <c r="Z85" s="12" t="s">
        <v>2901</v>
      </c>
      <c r="AA85" s="12" t="s">
        <v>35</v>
      </c>
      <c r="AB85" s="12" t="s">
        <v>3862</v>
      </c>
      <c r="AC85" s="12" t="s">
        <v>35</v>
      </c>
      <c r="AD85" s="12"/>
      <c r="AE85" s="12">
        <v>1</v>
      </c>
      <c r="AF85" s="12"/>
      <c r="AG85" s="16">
        <v>9500000</v>
      </c>
      <c r="AH85" s="12"/>
      <c r="AI85" s="16"/>
      <c r="AJ85" s="12"/>
      <c r="AK85" s="12"/>
      <c r="AL85" s="16"/>
      <c r="AM85" s="16"/>
      <c r="AN85" s="12"/>
      <c r="AO85" s="12"/>
      <c r="AP85" s="12" t="s">
        <v>44</v>
      </c>
      <c r="AQ85" s="16" t="s">
        <v>56</v>
      </c>
      <c r="AR85" s="12" t="s">
        <v>41</v>
      </c>
      <c r="AS85" s="12"/>
      <c r="AT85" s="12"/>
      <c r="AU85" s="12"/>
      <c r="AV85" s="12"/>
      <c r="AW85" s="12"/>
      <c r="AX85" s="12"/>
      <c r="AY85" s="12"/>
      <c r="AZ85" s="12"/>
      <c r="BA85" s="12"/>
      <c r="BB85" s="12"/>
      <c r="BC85" s="12"/>
      <c r="BD85" s="12"/>
      <c r="BE85" s="12"/>
      <c r="BF85" s="12"/>
      <c r="BG85" s="12"/>
      <c r="BH85" s="12"/>
      <c r="BI85" s="12"/>
      <c r="BJ85" s="12"/>
      <c r="BK85" s="12"/>
      <c r="BL85" s="12"/>
    </row>
    <row r="86" spans="1:64" s="12" customFormat="1" x14ac:dyDescent="0.25">
      <c r="A86" s="12" t="s">
        <v>34</v>
      </c>
      <c r="B86" s="12">
        <v>1959</v>
      </c>
      <c r="C86" t="str">
        <f t="shared" si="2"/>
        <v>Sieburth, J. M. 1959</v>
      </c>
      <c r="D86" s="12" t="s">
        <v>35</v>
      </c>
      <c r="E86" s="12" t="s">
        <v>25</v>
      </c>
      <c r="F86" s="12" t="s">
        <v>51</v>
      </c>
      <c r="G86" s="12" t="s">
        <v>2901</v>
      </c>
      <c r="H86" s="12" t="s">
        <v>3508</v>
      </c>
      <c r="I86" s="12" t="s">
        <v>37</v>
      </c>
      <c r="J86" s="12" t="s">
        <v>2117</v>
      </c>
      <c r="K86" s="12">
        <v>100</v>
      </c>
      <c r="L86" s="12" t="s">
        <v>28</v>
      </c>
      <c r="M86" s="12" t="s">
        <v>44</v>
      </c>
      <c r="N86" s="12" t="s">
        <v>29</v>
      </c>
      <c r="O86" t="s">
        <v>744</v>
      </c>
      <c r="P86" s="12" t="s">
        <v>3901</v>
      </c>
      <c r="Q86" t="s">
        <v>2614</v>
      </c>
      <c r="R86" s="12" t="s">
        <v>3997</v>
      </c>
      <c r="V86" s="12" t="s">
        <v>3904</v>
      </c>
      <c r="W86" s="12" t="s">
        <v>40</v>
      </c>
      <c r="X86" s="12" t="s">
        <v>2897</v>
      </c>
      <c r="Y86" s="12" t="s">
        <v>52</v>
      </c>
      <c r="Z86" s="12" t="s">
        <v>2901</v>
      </c>
      <c r="AA86" s="12" t="s">
        <v>35</v>
      </c>
      <c r="AB86" s="12" t="s">
        <v>3862</v>
      </c>
      <c r="AC86" s="12" t="s">
        <v>35</v>
      </c>
      <c r="AE86" s="12">
        <v>1</v>
      </c>
      <c r="AG86" s="16">
        <v>7300000</v>
      </c>
      <c r="AI86" s="16"/>
      <c r="AL86" s="16"/>
      <c r="AM86" s="16"/>
      <c r="AP86" s="12" t="s">
        <v>44</v>
      </c>
      <c r="AQ86" s="16" t="s">
        <v>50</v>
      </c>
      <c r="AR86" s="12" t="s">
        <v>41</v>
      </c>
    </row>
    <row r="87" spans="1:64" s="12" customFormat="1" x14ac:dyDescent="0.25">
      <c r="A87" t="s">
        <v>112</v>
      </c>
      <c r="B87">
        <v>1999</v>
      </c>
      <c r="C87" t="str">
        <f t="shared" si="2"/>
        <v>Jones and Obiri-Danso 1999</v>
      </c>
      <c r="D87" t="s">
        <v>113</v>
      </c>
      <c r="E87" t="s">
        <v>25</v>
      </c>
      <c r="F87" t="s">
        <v>114</v>
      </c>
      <c r="G87" t="s">
        <v>2901</v>
      </c>
      <c r="H87" t="s">
        <v>3504</v>
      </c>
      <c r="I87" t="s">
        <v>115</v>
      </c>
      <c r="J87" t="s">
        <v>2117</v>
      </c>
      <c r="K87" t="s">
        <v>28</v>
      </c>
      <c r="L87" t="s">
        <v>28</v>
      </c>
      <c r="M87"/>
      <c r="N87" t="s">
        <v>28</v>
      </c>
      <c r="O87" t="s">
        <v>744</v>
      </c>
      <c r="P87" t="s">
        <v>3901</v>
      </c>
      <c r="Q87" t="s">
        <v>3919</v>
      </c>
      <c r="R87" s="12" t="s">
        <v>2600</v>
      </c>
      <c r="S87" t="s">
        <v>3998</v>
      </c>
      <c r="T87"/>
      <c r="U87" t="s">
        <v>1998</v>
      </c>
      <c r="V87" t="s">
        <v>3905</v>
      </c>
      <c r="W87" t="s">
        <v>40</v>
      </c>
      <c r="X87" t="s">
        <v>2898</v>
      </c>
      <c r="Y87" t="s">
        <v>80</v>
      </c>
      <c r="Z87" t="s">
        <v>2901</v>
      </c>
      <c r="AA87" t="s">
        <v>35</v>
      </c>
      <c r="AB87" t="s">
        <v>3807</v>
      </c>
      <c r="AC87" t="s">
        <v>2901</v>
      </c>
      <c r="AD87"/>
      <c r="AE87"/>
      <c r="AF87"/>
      <c r="AG87"/>
      <c r="AH87"/>
      <c r="AI87" s="2">
        <v>7.3680000000000003</v>
      </c>
      <c r="AJ87"/>
      <c r="AK87"/>
      <c r="AL87" s="2">
        <v>89100</v>
      </c>
      <c r="AM87" s="2">
        <v>214000000</v>
      </c>
      <c r="AN87"/>
      <c r="AO87"/>
      <c r="AP87" t="s">
        <v>72</v>
      </c>
      <c r="AQ87"/>
      <c r="AR87"/>
      <c r="AS87"/>
      <c r="AT87"/>
      <c r="AU87"/>
      <c r="AV87"/>
      <c r="AW87"/>
      <c r="AX87"/>
      <c r="AY87"/>
      <c r="AZ87"/>
      <c r="BA87"/>
      <c r="BB87"/>
      <c r="BC87"/>
      <c r="BD87"/>
      <c r="BE87"/>
      <c r="BF87"/>
      <c r="BG87"/>
      <c r="BH87"/>
      <c r="BI87"/>
      <c r="BJ87"/>
      <c r="BK87"/>
      <c r="BL87"/>
    </row>
    <row r="88" spans="1:64" s="12" customFormat="1" x14ac:dyDescent="0.25">
      <c r="A88" s="12" t="s">
        <v>34</v>
      </c>
      <c r="B88" s="12">
        <v>1959</v>
      </c>
      <c r="C88" t="str">
        <f t="shared" si="2"/>
        <v>Sieburth, J. M. 1959</v>
      </c>
      <c r="D88" s="12" t="s">
        <v>35</v>
      </c>
      <c r="E88" s="12" t="s">
        <v>25</v>
      </c>
      <c r="F88" s="12" t="s">
        <v>63</v>
      </c>
      <c r="G88" s="12" t="s">
        <v>2901</v>
      </c>
      <c r="H88" s="12" t="s">
        <v>3508</v>
      </c>
      <c r="I88" s="12" t="s">
        <v>37</v>
      </c>
      <c r="J88" s="12" t="s">
        <v>2117</v>
      </c>
      <c r="K88" s="12">
        <v>100</v>
      </c>
      <c r="L88" s="12" t="s">
        <v>28</v>
      </c>
      <c r="M88" s="12" t="s">
        <v>44</v>
      </c>
      <c r="N88" s="12" t="s">
        <v>29</v>
      </c>
      <c r="O88" t="s">
        <v>744</v>
      </c>
      <c r="P88" s="12" t="s">
        <v>3901</v>
      </c>
      <c r="Q88" t="s">
        <v>2614</v>
      </c>
      <c r="R88" t="s">
        <v>3999</v>
      </c>
      <c r="S88" t="s">
        <v>4000</v>
      </c>
      <c r="V88" s="12" t="s">
        <v>3906</v>
      </c>
      <c r="W88" s="12" t="s">
        <v>40</v>
      </c>
      <c r="X88" s="12" t="s">
        <v>2897</v>
      </c>
      <c r="Y88" s="12" t="s">
        <v>61</v>
      </c>
      <c r="Z88" s="12" t="s">
        <v>2901</v>
      </c>
      <c r="AA88" s="12" t="s">
        <v>35</v>
      </c>
      <c r="AB88" s="12" t="s">
        <v>3862</v>
      </c>
      <c r="AC88" s="12" t="s">
        <v>35</v>
      </c>
      <c r="AE88" s="12">
        <v>1</v>
      </c>
      <c r="AG88" s="16">
        <v>640000</v>
      </c>
      <c r="AI88" s="16"/>
      <c r="AM88" s="16"/>
      <c r="AP88" s="12" t="s">
        <v>44</v>
      </c>
      <c r="AQ88" s="16" t="s">
        <v>58</v>
      </c>
      <c r="AR88" s="12" t="s">
        <v>41</v>
      </c>
    </row>
    <row r="89" spans="1:64" s="12" customFormat="1" x14ac:dyDescent="0.25">
      <c r="A89" s="12" t="s">
        <v>34</v>
      </c>
      <c r="B89" s="12">
        <v>1959</v>
      </c>
      <c r="C89" t="str">
        <f t="shared" si="2"/>
        <v>Sieburth, J. M. 1959</v>
      </c>
      <c r="D89" s="12" t="s">
        <v>35</v>
      </c>
      <c r="E89" s="12" t="s">
        <v>25</v>
      </c>
      <c r="F89" s="12" t="s">
        <v>53</v>
      </c>
      <c r="G89" s="12" t="s">
        <v>2901</v>
      </c>
      <c r="H89" s="12" t="s">
        <v>3508</v>
      </c>
      <c r="I89" s="12" t="s">
        <v>37</v>
      </c>
      <c r="J89" s="12" t="s">
        <v>2117</v>
      </c>
      <c r="K89" s="12">
        <v>100</v>
      </c>
      <c r="L89" s="12" t="s">
        <v>28</v>
      </c>
      <c r="M89" s="12" t="s">
        <v>44</v>
      </c>
      <c r="N89" s="12" t="s">
        <v>29</v>
      </c>
      <c r="O89" t="s">
        <v>744</v>
      </c>
      <c r="P89" s="12" t="s">
        <v>3901</v>
      </c>
      <c r="Q89" t="s">
        <v>2614</v>
      </c>
      <c r="R89" t="s">
        <v>3999</v>
      </c>
      <c r="S89" t="s">
        <v>4000</v>
      </c>
      <c r="W89" s="12" t="s">
        <v>40</v>
      </c>
      <c r="X89" s="12" t="s">
        <v>2897</v>
      </c>
      <c r="Y89" s="12" t="s">
        <v>61</v>
      </c>
      <c r="Z89" s="12" t="s">
        <v>2901</v>
      </c>
      <c r="AA89" s="12" t="s">
        <v>35</v>
      </c>
      <c r="AB89" s="12" t="s">
        <v>3862</v>
      </c>
      <c r="AC89" s="12" t="s">
        <v>35</v>
      </c>
      <c r="AE89" s="12">
        <v>1</v>
      </c>
      <c r="AG89" s="16">
        <v>2500</v>
      </c>
      <c r="AI89" s="16"/>
      <c r="AM89" s="16"/>
      <c r="AP89" s="12" t="s">
        <v>44</v>
      </c>
      <c r="AQ89" s="16" t="s">
        <v>58</v>
      </c>
      <c r="AR89" s="12" t="s">
        <v>41</v>
      </c>
    </row>
    <row r="90" spans="1:64" s="12" customFormat="1" x14ac:dyDescent="0.25">
      <c r="A90" s="12" t="s">
        <v>34</v>
      </c>
      <c r="B90" s="12">
        <v>1959</v>
      </c>
      <c r="C90" t="str">
        <f t="shared" si="2"/>
        <v>Sieburth, J. M. 1959</v>
      </c>
      <c r="D90" s="12" t="s">
        <v>35</v>
      </c>
      <c r="E90" s="12" t="s">
        <v>25</v>
      </c>
      <c r="F90" s="12" t="s">
        <v>60</v>
      </c>
      <c r="G90" s="12" t="s">
        <v>2901</v>
      </c>
      <c r="H90" s="12" t="s">
        <v>3506</v>
      </c>
      <c r="I90" s="12" t="s">
        <v>37</v>
      </c>
      <c r="J90" s="12" t="s">
        <v>2117</v>
      </c>
      <c r="K90" s="12">
        <v>100</v>
      </c>
      <c r="L90" s="12" t="s">
        <v>28</v>
      </c>
      <c r="M90" s="12" t="s">
        <v>44</v>
      </c>
      <c r="N90" s="12" t="s">
        <v>29</v>
      </c>
      <c r="O90" t="s">
        <v>744</v>
      </c>
      <c r="P90" s="12" t="s">
        <v>3901</v>
      </c>
      <c r="Q90" t="s">
        <v>2614</v>
      </c>
      <c r="R90" t="s">
        <v>3999</v>
      </c>
      <c r="S90" t="s">
        <v>4000</v>
      </c>
      <c r="W90" s="12" t="s">
        <v>40</v>
      </c>
      <c r="X90" s="12" t="s">
        <v>2897</v>
      </c>
      <c r="Y90" s="12" t="s">
        <v>61</v>
      </c>
      <c r="Z90" s="12" t="s">
        <v>2901</v>
      </c>
      <c r="AA90" s="12" t="s">
        <v>35</v>
      </c>
      <c r="AB90" s="12" t="s">
        <v>3862</v>
      </c>
      <c r="AC90" s="12" t="s">
        <v>35</v>
      </c>
      <c r="AE90" s="12">
        <v>1</v>
      </c>
      <c r="AG90" s="16">
        <v>3000</v>
      </c>
      <c r="AI90" s="16"/>
      <c r="AM90" s="16"/>
      <c r="AP90" s="12" t="s">
        <v>44</v>
      </c>
      <c r="AQ90" s="16" t="s">
        <v>62</v>
      </c>
      <c r="AR90" s="12" t="s">
        <v>41</v>
      </c>
    </row>
    <row r="91" spans="1:64" s="12" customFormat="1" x14ac:dyDescent="0.25">
      <c r="A91" s="12" t="s">
        <v>34</v>
      </c>
      <c r="B91" s="12">
        <v>1959</v>
      </c>
      <c r="C91" t="str">
        <f t="shared" si="2"/>
        <v>Sieburth, J. M. 1959</v>
      </c>
      <c r="D91" s="12" t="s">
        <v>35</v>
      </c>
      <c r="E91" s="12" t="s">
        <v>25</v>
      </c>
      <c r="F91" s="12" t="s">
        <v>57</v>
      </c>
      <c r="G91" s="12" t="s">
        <v>2901</v>
      </c>
      <c r="H91" s="12" t="s">
        <v>3508</v>
      </c>
      <c r="I91" s="12" t="s">
        <v>37</v>
      </c>
      <c r="J91" s="12" t="s">
        <v>2117</v>
      </c>
      <c r="K91" s="12">
        <v>100</v>
      </c>
      <c r="L91" s="12" t="s">
        <v>28</v>
      </c>
      <c r="M91" s="12" t="s">
        <v>44</v>
      </c>
      <c r="N91" s="12" t="s">
        <v>29</v>
      </c>
      <c r="O91" t="s">
        <v>744</v>
      </c>
      <c r="P91" s="12" t="s">
        <v>3901</v>
      </c>
      <c r="Q91" t="s">
        <v>2614</v>
      </c>
      <c r="R91" t="s">
        <v>3999</v>
      </c>
      <c r="S91" t="s">
        <v>4000</v>
      </c>
      <c r="W91" s="12" t="s">
        <v>40</v>
      </c>
      <c r="X91" s="12" t="s">
        <v>2897</v>
      </c>
      <c r="Y91" s="12" t="s">
        <v>47</v>
      </c>
      <c r="Z91" s="12" t="s">
        <v>2901</v>
      </c>
      <c r="AA91" s="12" t="s">
        <v>35</v>
      </c>
      <c r="AB91" s="12" t="s">
        <v>3862</v>
      </c>
      <c r="AC91" s="12" t="s">
        <v>35</v>
      </c>
      <c r="AE91" s="12">
        <v>1</v>
      </c>
      <c r="AG91" s="16">
        <v>11000000</v>
      </c>
      <c r="AI91" s="16"/>
      <c r="AL91" s="16"/>
      <c r="AM91" s="16"/>
      <c r="AP91" s="12" t="s">
        <v>44</v>
      </c>
      <c r="AQ91" s="16" t="s">
        <v>64</v>
      </c>
      <c r="AR91" s="12" t="s">
        <v>41</v>
      </c>
    </row>
    <row r="92" spans="1:64" s="12" customFormat="1" x14ac:dyDescent="0.25">
      <c r="A92" t="s">
        <v>177</v>
      </c>
      <c r="B92">
        <v>1979</v>
      </c>
      <c r="C92" t="str">
        <f t="shared" si="2"/>
        <v>Hussong et al.  1979</v>
      </c>
      <c r="D92" t="s">
        <v>35</v>
      </c>
      <c r="E92" t="s">
        <v>25</v>
      </c>
      <c r="F92" t="s">
        <v>178</v>
      </c>
      <c r="G92" t="s">
        <v>35</v>
      </c>
      <c r="H92" t="s">
        <v>3503</v>
      </c>
      <c r="I92" t="s">
        <v>179</v>
      </c>
      <c r="J92" t="s">
        <v>2117</v>
      </c>
      <c r="K92" t="s">
        <v>28</v>
      </c>
      <c r="L92" t="s">
        <v>28</v>
      </c>
      <c r="M92"/>
      <c r="N92" t="s">
        <v>29</v>
      </c>
      <c r="O92" t="s">
        <v>744</v>
      </c>
      <c r="P92" t="s">
        <v>3901</v>
      </c>
      <c r="Q92" t="s">
        <v>3919</v>
      </c>
      <c r="R92" s="12" t="s">
        <v>2600</v>
      </c>
      <c r="S92" t="s">
        <v>4004</v>
      </c>
      <c r="T92" s="12" t="s">
        <v>4002</v>
      </c>
      <c r="U92" t="s">
        <v>4003</v>
      </c>
      <c r="V92" t="s">
        <v>2557</v>
      </c>
      <c r="W92" t="s">
        <v>40</v>
      </c>
      <c r="X92" t="s">
        <v>2898</v>
      </c>
      <c r="Y92" t="s">
        <v>80</v>
      </c>
      <c r="Z92" t="s">
        <v>35</v>
      </c>
      <c r="AA92" t="s">
        <v>35</v>
      </c>
      <c r="AB92" t="s">
        <v>3860</v>
      </c>
      <c r="AC92" t="s">
        <v>2901</v>
      </c>
      <c r="AD92">
        <v>24</v>
      </c>
      <c r="AE92">
        <v>24</v>
      </c>
      <c r="AF92"/>
      <c r="AG92"/>
      <c r="AH92" s="2">
        <v>2500000</v>
      </c>
      <c r="AI92" s="2"/>
      <c r="AJ92" s="2">
        <v>1450000</v>
      </c>
      <c r="AK92"/>
      <c r="AL92"/>
      <c r="AM92"/>
      <c r="AN92"/>
      <c r="AO92"/>
      <c r="AP92" t="s">
        <v>181</v>
      </c>
      <c r="AQ92" t="s">
        <v>182</v>
      </c>
      <c r="AR92"/>
      <c r="AS92"/>
      <c r="AT92"/>
      <c r="AU92"/>
      <c r="AV92"/>
      <c r="AW92"/>
      <c r="AX92"/>
      <c r="AY92"/>
      <c r="AZ92"/>
      <c r="BA92"/>
      <c r="BB92"/>
      <c r="BC92"/>
      <c r="BD92"/>
      <c r="BE92"/>
      <c r="BF92"/>
      <c r="BG92"/>
      <c r="BH92"/>
      <c r="BI92"/>
      <c r="BJ92"/>
      <c r="BK92"/>
      <c r="BL92"/>
    </row>
    <row r="93" spans="1:64" s="12" customFormat="1" x14ac:dyDescent="0.25">
      <c r="A93" t="s">
        <v>157</v>
      </c>
      <c r="B93">
        <v>2005</v>
      </c>
      <c r="C93" t="str">
        <f t="shared" si="2"/>
        <v>Cox et al. 2005</v>
      </c>
      <c r="D93" t="s">
        <v>35</v>
      </c>
      <c r="E93" t="s">
        <v>158</v>
      </c>
      <c r="F93" t="s">
        <v>159</v>
      </c>
      <c r="G93" t="s">
        <v>2901</v>
      </c>
      <c r="H93" t="s">
        <v>3501</v>
      </c>
      <c r="I93" t="s">
        <v>160</v>
      </c>
      <c r="J93" t="s">
        <v>2117</v>
      </c>
      <c r="K93">
        <v>100</v>
      </c>
      <c r="L93"/>
      <c r="M93" t="s">
        <v>3833</v>
      </c>
      <c r="N93" t="s">
        <v>29</v>
      </c>
      <c r="O93" t="s">
        <v>744</v>
      </c>
      <c r="P93" t="s">
        <v>3901</v>
      </c>
      <c r="Q93" t="s">
        <v>3919</v>
      </c>
      <c r="R93" s="12" t="s">
        <v>2600</v>
      </c>
      <c r="S93" t="s">
        <v>3996</v>
      </c>
      <c r="T93" t="s">
        <v>2890</v>
      </c>
      <c r="U93" t="s">
        <v>161</v>
      </c>
      <c r="V93"/>
      <c r="W93" t="s">
        <v>40</v>
      </c>
      <c r="X93" t="s">
        <v>2898</v>
      </c>
      <c r="Y93" t="s">
        <v>80</v>
      </c>
      <c r="Z93" t="s">
        <v>35</v>
      </c>
      <c r="AA93" t="s">
        <v>35</v>
      </c>
      <c r="AB93" t="s">
        <v>3860</v>
      </c>
      <c r="AC93" t="s">
        <v>35</v>
      </c>
      <c r="AD93">
        <v>8</v>
      </c>
      <c r="AE93">
        <v>9</v>
      </c>
      <c r="AF93"/>
      <c r="AG93"/>
      <c r="AH93"/>
      <c r="AI93"/>
      <c r="AJ93"/>
      <c r="AK93" s="2">
        <v>8100</v>
      </c>
      <c r="AL93"/>
      <c r="AM93" s="2">
        <v>69000</v>
      </c>
      <c r="AN93"/>
      <c r="AO93"/>
      <c r="AP93" t="s">
        <v>162</v>
      </c>
      <c r="AQ93"/>
      <c r="AR93"/>
      <c r="AS93"/>
      <c r="AT93"/>
      <c r="AU93">
        <v>0</v>
      </c>
      <c r="AV93">
        <v>100</v>
      </c>
      <c r="AW93"/>
      <c r="AX93"/>
      <c r="AY93"/>
      <c r="AZ93"/>
      <c r="BA93"/>
      <c r="BB93"/>
      <c r="BC93"/>
      <c r="BD93"/>
      <c r="BE93"/>
      <c r="BF93"/>
      <c r="BG93"/>
      <c r="BH93"/>
      <c r="BI93"/>
      <c r="BJ93"/>
      <c r="BK93"/>
      <c r="BL93"/>
    </row>
    <row r="94" spans="1:64" s="12" customFormat="1" x14ac:dyDescent="0.25">
      <c r="A94" t="s">
        <v>144</v>
      </c>
      <c r="B94">
        <v>1999</v>
      </c>
      <c r="C94" t="str">
        <f t="shared" si="2"/>
        <v>Muniesa et al.  1999</v>
      </c>
      <c r="D94" t="s">
        <v>35</v>
      </c>
      <c r="E94" t="s">
        <v>25</v>
      </c>
      <c r="F94" t="s">
        <v>145</v>
      </c>
      <c r="G94" t="s">
        <v>2901</v>
      </c>
      <c r="H94" t="s">
        <v>3504</v>
      </c>
      <c r="I94" t="s">
        <v>146</v>
      </c>
      <c r="J94" t="s">
        <v>2117</v>
      </c>
      <c r="K94" t="s">
        <v>28</v>
      </c>
      <c r="L94" t="s">
        <v>28</v>
      </c>
      <c r="M94"/>
      <c r="N94" t="s">
        <v>147</v>
      </c>
      <c r="O94" t="s">
        <v>744</v>
      </c>
      <c r="P94" t="s">
        <v>3901</v>
      </c>
      <c r="Q94" t="s">
        <v>2614</v>
      </c>
      <c r="R94" s="12" t="s">
        <v>118</v>
      </c>
      <c r="S94" t="s">
        <v>3980</v>
      </c>
      <c r="T94" t="s">
        <v>2558</v>
      </c>
      <c r="U94" t="s">
        <v>148</v>
      </c>
      <c r="V94"/>
      <c r="W94" t="s">
        <v>40</v>
      </c>
      <c r="X94" t="s">
        <v>2898</v>
      </c>
      <c r="Y94" t="s">
        <v>149</v>
      </c>
      <c r="Z94" t="s">
        <v>35</v>
      </c>
      <c r="AA94" t="s">
        <v>35</v>
      </c>
      <c r="AB94" t="s">
        <v>3860</v>
      </c>
      <c r="AC94" s="12" t="s">
        <v>2901</v>
      </c>
      <c r="AD94">
        <v>23</v>
      </c>
      <c r="AE94">
        <v>23</v>
      </c>
      <c r="AF94" s="3">
        <v>1</v>
      </c>
      <c r="AG94" s="3"/>
      <c r="AH94"/>
      <c r="AI94" s="2">
        <v>14000000</v>
      </c>
      <c r="AJ94" s="2">
        <v>170000000</v>
      </c>
      <c r="AK94"/>
      <c r="AL94" s="2">
        <v>1</v>
      </c>
      <c r="AM94" s="2">
        <v>460000000</v>
      </c>
      <c r="AN94"/>
      <c r="AO94"/>
      <c r="AP94" t="s">
        <v>44</v>
      </c>
      <c r="AQ94"/>
      <c r="AR94"/>
      <c r="AS94"/>
      <c r="AT94"/>
      <c r="AU94"/>
      <c r="AV94"/>
      <c r="AW94"/>
      <c r="AX94"/>
      <c r="AY94"/>
      <c r="AZ94"/>
      <c r="BA94"/>
      <c r="BB94"/>
      <c r="BC94"/>
      <c r="BD94"/>
      <c r="BE94"/>
      <c r="BF94"/>
      <c r="BG94"/>
      <c r="BH94"/>
      <c r="BI94"/>
      <c r="BJ94"/>
      <c r="BK94"/>
      <c r="BL94"/>
    </row>
    <row r="95" spans="1:64" s="12" customFormat="1" x14ac:dyDescent="0.25">
      <c r="A95" t="s">
        <v>144</v>
      </c>
      <c r="B95">
        <v>1999</v>
      </c>
      <c r="C95" t="str">
        <f t="shared" si="2"/>
        <v>Muniesa et al.  1999</v>
      </c>
      <c r="D95" t="s">
        <v>35</v>
      </c>
      <c r="E95" t="s">
        <v>25</v>
      </c>
      <c r="F95" t="s">
        <v>145</v>
      </c>
      <c r="G95" t="s">
        <v>2901</v>
      </c>
      <c r="H95" t="s">
        <v>3504</v>
      </c>
      <c r="I95" t="s">
        <v>146</v>
      </c>
      <c r="J95" t="s">
        <v>2117</v>
      </c>
      <c r="K95" t="s">
        <v>28</v>
      </c>
      <c r="L95" t="s">
        <v>28</v>
      </c>
      <c r="M95"/>
      <c r="N95" t="s">
        <v>147</v>
      </c>
      <c r="O95" t="s">
        <v>744</v>
      </c>
      <c r="P95" t="s">
        <v>3901</v>
      </c>
      <c r="Q95" t="s">
        <v>2614</v>
      </c>
      <c r="R95" s="12" t="s">
        <v>118</v>
      </c>
      <c r="S95" t="s">
        <v>3980</v>
      </c>
      <c r="T95" t="s">
        <v>2558</v>
      </c>
      <c r="U95" t="s">
        <v>148</v>
      </c>
      <c r="V95"/>
      <c r="W95" t="s">
        <v>40</v>
      </c>
      <c r="X95" t="s">
        <v>2897</v>
      </c>
      <c r="Y95" t="s">
        <v>149</v>
      </c>
      <c r="Z95" t="s">
        <v>35</v>
      </c>
      <c r="AA95" t="s">
        <v>35</v>
      </c>
      <c r="AB95" t="s">
        <v>3860</v>
      </c>
      <c r="AC95" s="12" t="s">
        <v>2901</v>
      </c>
      <c r="AD95">
        <v>23</v>
      </c>
      <c r="AE95">
        <v>23</v>
      </c>
      <c r="AF95" s="3">
        <v>1</v>
      </c>
      <c r="AG95" s="3"/>
      <c r="AH95"/>
      <c r="AI95" s="2">
        <v>17000000</v>
      </c>
      <c r="AJ95" s="2">
        <v>120000000</v>
      </c>
      <c r="AK95"/>
      <c r="AL95" s="2">
        <v>500000</v>
      </c>
      <c r="AM95" s="2">
        <v>420000000</v>
      </c>
      <c r="AN95"/>
      <c r="AO95"/>
      <c r="AP95" t="s">
        <v>44</v>
      </c>
      <c r="AQ95"/>
      <c r="AR95"/>
      <c r="AS95"/>
      <c r="AT95"/>
      <c r="AU95"/>
      <c r="AV95"/>
      <c r="AW95"/>
      <c r="AX95"/>
      <c r="AY95"/>
      <c r="AZ95"/>
      <c r="BA95"/>
      <c r="BB95"/>
      <c r="BC95"/>
      <c r="BD95"/>
      <c r="BE95"/>
      <c r="BF95"/>
      <c r="BG95"/>
      <c r="BH95"/>
      <c r="BI95"/>
      <c r="BJ95"/>
      <c r="BK95"/>
      <c r="BL95"/>
    </row>
    <row r="96" spans="1:64" s="12" customFormat="1" x14ac:dyDescent="0.25">
      <c r="A96" t="s">
        <v>144</v>
      </c>
      <c r="B96">
        <v>1999</v>
      </c>
      <c r="C96" t="str">
        <f t="shared" si="2"/>
        <v>Muniesa et al.  1999</v>
      </c>
      <c r="D96" t="s">
        <v>35</v>
      </c>
      <c r="E96" t="s">
        <v>25</v>
      </c>
      <c r="F96" t="s">
        <v>145</v>
      </c>
      <c r="G96" t="s">
        <v>2901</v>
      </c>
      <c r="H96" t="s">
        <v>3504</v>
      </c>
      <c r="I96" t="s">
        <v>146</v>
      </c>
      <c r="J96" t="s">
        <v>2117</v>
      </c>
      <c r="K96" t="s">
        <v>28</v>
      </c>
      <c r="L96" t="s">
        <v>28</v>
      </c>
      <c r="M96"/>
      <c r="N96" t="s">
        <v>147</v>
      </c>
      <c r="O96" t="s">
        <v>744</v>
      </c>
      <c r="P96" t="s">
        <v>3901</v>
      </c>
      <c r="Q96" t="s">
        <v>2614</v>
      </c>
      <c r="R96" s="12" t="s">
        <v>118</v>
      </c>
      <c r="S96" t="s">
        <v>3980</v>
      </c>
      <c r="T96" t="s">
        <v>2558</v>
      </c>
      <c r="U96" t="s">
        <v>148</v>
      </c>
      <c r="V96"/>
      <c r="W96" t="s">
        <v>40</v>
      </c>
      <c r="X96" t="s">
        <v>2898</v>
      </c>
      <c r="Y96" t="s">
        <v>149</v>
      </c>
      <c r="Z96" t="s">
        <v>35</v>
      </c>
      <c r="AA96" t="s">
        <v>35</v>
      </c>
      <c r="AB96" t="s">
        <v>3810</v>
      </c>
      <c r="AC96" s="12" t="s">
        <v>2901</v>
      </c>
      <c r="AD96">
        <v>2</v>
      </c>
      <c r="AE96">
        <v>23</v>
      </c>
      <c r="AF96" s="3"/>
      <c r="AG96" s="3"/>
      <c r="AH96"/>
      <c r="AI96" s="2"/>
      <c r="AJ96" s="2"/>
      <c r="AK96"/>
      <c r="AL96" s="2">
        <v>100000</v>
      </c>
      <c r="AM96" s="2">
        <v>1000000</v>
      </c>
      <c r="AN96"/>
      <c r="AO96"/>
      <c r="AP96" t="s">
        <v>44</v>
      </c>
      <c r="AQ96"/>
      <c r="AR96"/>
      <c r="AS96"/>
      <c r="AT96"/>
      <c r="AU96"/>
      <c r="AV96"/>
      <c r="AW96"/>
      <c r="AX96"/>
      <c r="AY96"/>
      <c r="AZ96"/>
      <c r="BA96"/>
      <c r="BB96"/>
      <c r="BC96"/>
      <c r="BD96"/>
      <c r="BE96"/>
      <c r="BF96"/>
      <c r="BG96"/>
      <c r="BH96"/>
      <c r="BI96"/>
      <c r="BJ96"/>
      <c r="BK96"/>
      <c r="BL96"/>
    </row>
    <row r="97" spans="1:64" s="12" customFormat="1" x14ac:dyDescent="0.25">
      <c r="A97" t="s">
        <v>144</v>
      </c>
      <c r="B97">
        <v>1999</v>
      </c>
      <c r="C97" t="str">
        <f t="shared" si="2"/>
        <v>Muniesa et al.  1999</v>
      </c>
      <c r="D97" t="s">
        <v>35</v>
      </c>
      <c r="E97" t="s">
        <v>25</v>
      </c>
      <c r="F97" t="s">
        <v>145</v>
      </c>
      <c r="G97" t="s">
        <v>2901</v>
      </c>
      <c r="H97" t="s">
        <v>3504</v>
      </c>
      <c r="I97" t="s">
        <v>146</v>
      </c>
      <c r="J97" t="s">
        <v>2117</v>
      </c>
      <c r="K97" t="s">
        <v>28</v>
      </c>
      <c r="L97" t="s">
        <v>28</v>
      </c>
      <c r="M97"/>
      <c r="N97" t="s">
        <v>147</v>
      </c>
      <c r="O97" t="s">
        <v>744</v>
      </c>
      <c r="P97" t="s">
        <v>3901</v>
      </c>
      <c r="Q97" t="s">
        <v>2614</v>
      </c>
      <c r="R97" s="12" t="s">
        <v>118</v>
      </c>
      <c r="S97" t="s">
        <v>3980</v>
      </c>
      <c r="T97" t="s">
        <v>2558</v>
      </c>
      <c r="U97" t="s">
        <v>148</v>
      </c>
      <c r="V97"/>
      <c r="W97" t="s">
        <v>40</v>
      </c>
      <c r="X97" t="s">
        <v>2898</v>
      </c>
      <c r="Y97" t="s">
        <v>149</v>
      </c>
      <c r="Z97" t="s">
        <v>35</v>
      </c>
      <c r="AA97" t="s">
        <v>35</v>
      </c>
      <c r="AB97" t="s">
        <v>3810</v>
      </c>
      <c r="AC97" s="12" t="s">
        <v>2901</v>
      </c>
      <c r="AD97">
        <v>1</v>
      </c>
      <c r="AE97">
        <v>23</v>
      </c>
      <c r="AF97" s="3"/>
      <c r="AG97" s="3"/>
      <c r="AH97"/>
      <c r="AI97" s="2"/>
      <c r="AJ97" s="2"/>
      <c r="AK97"/>
      <c r="AL97" s="2">
        <v>1000000</v>
      </c>
      <c r="AM97" s="2">
        <v>10000000</v>
      </c>
      <c r="AN97"/>
      <c r="AO97"/>
      <c r="AP97" t="s">
        <v>44</v>
      </c>
      <c r="AQ97"/>
      <c r="AR97"/>
      <c r="AS97"/>
      <c r="AT97"/>
      <c r="AU97"/>
      <c r="AV97"/>
      <c r="AW97"/>
      <c r="AX97"/>
      <c r="AY97"/>
      <c r="AZ97"/>
      <c r="BA97"/>
      <c r="BB97"/>
      <c r="BC97"/>
      <c r="BD97"/>
      <c r="BE97"/>
      <c r="BF97"/>
      <c r="BG97"/>
      <c r="BH97"/>
      <c r="BI97"/>
      <c r="BJ97"/>
      <c r="BK97"/>
      <c r="BL97"/>
    </row>
    <row r="98" spans="1:64" s="12" customFormat="1" x14ac:dyDescent="0.25">
      <c r="A98" t="s">
        <v>144</v>
      </c>
      <c r="B98">
        <v>1999</v>
      </c>
      <c r="C98" t="str">
        <f t="shared" ref="C98:C129" si="3">A98&amp;" "&amp;B98</f>
        <v>Muniesa et al.  1999</v>
      </c>
      <c r="D98" t="s">
        <v>35</v>
      </c>
      <c r="E98" t="s">
        <v>25</v>
      </c>
      <c r="F98" t="s">
        <v>145</v>
      </c>
      <c r="G98" t="s">
        <v>2901</v>
      </c>
      <c r="H98" t="s">
        <v>3504</v>
      </c>
      <c r="I98" t="s">
        <v>146</v>
      </c>
      <c r="J98" t="s">
        <v>2117</v>
      </c>
      <c r="K98" t="s">
        <v>28</v>
      </c>
      <c r="L98" t="s">
        <v>28</v>
      </c>
      <c r="M98"/>
      <c r="N98" t="s">
        <v>147</v>
      </c>
      <c r="O98" t="s">
        <v>744</v>
      </c>
      <c r="P98" t="s">
        <v>3901</v>
      </c>
      <c r="Q98" t="s">
        <v>2614</v>
      </c>
      <c r="R98" s="12" t="s">
        <v>118</v>
      </c>
      <c r="S98" t="s">
        <v>3980</v>
      </c>
      <c r="T98" t="s">
        <v>2558</v>
      </c>
      <c r="U98" t="s">
        <v>148</v>
      </c>
      <c r="V98"/>
      <c r="W98" t="s">
        <v>40</v>
      </c>
      <c r="X98" t="s">
        <v>2898</v>
      </c>
      <c r="Y98" t="s">
        <v>149</v>
      </c>
      <c r="Z98" t="s">
        <v>35</v>
      </c>
      <c r="AA98" t="s">
        <v>35</v>
      </c>
      <c r="AB98" t="s">
        <v>3810</v>
      </c>
      <c r="AC98" s="12" t="s">
        <v>2901</v>
      </c>
      <c r="AD98">
        <v>15</v>
      </c>
      <c r="AE98">
        <v>23</v>
      </c>
      <c r="AF98" s="3"/>
      <c r="AG98" s="3"/>
      <c r="AH98"/>
      <c r="AI98" s="2"/>
      <c r="AJ98" s="2"/>
      <c r="AK98"/>
      <c r="AL98" s="2">
        <v>10000000</v>
      </c>
      <c r="AM98" s="2">
        <v>100000000</v>
      </c>
      <c r="AN98"/>
      <c r="AO98"/>
      <c r="AP98" t="s">
        <v>44</v>
      </c>
      <c r="AQ98"/>
      <c r="AR98"/>
      <c r="AS98"/>
      <c r="AT98"/>
      <c r="AU98"/>
      <c r="AV98"/>
      <c r="AW98"/>
      <c r="AX98"/>
      <c r="AY98"/>
      <c r="AZ98"/>
      <c r="BA98"/>
      <c r="BB98"/>
      <c r="BC98"/>
      <c r="BD98"/>
      <c r="BE98"/>
      <c r="BF98"/>
      <c r="BG98"/>
      <c r="BH98"/>
      <c r="BI98"/>
      <c r="BJ98"/>
      <c r="BK98"/>
      <c r="BL98"/>
    </row>
    <row r="99" spans="1:64" s="12" customFormat="1" x14ac:dyDescent="0.25">
      <c r="A99" t="s">
        <v>144</v>
      </c>
      <c r="B99">
        <v>1999</v>
      </c>
      <c r="C99" t="str">
        <f t="shared" si="3"/>
        <v>Muniesa et al.  1999</v>
      </c>
      <c r="D99" t="s">
        <v>35</v>
      </c>
      <c r="E99" t="s">
        <v>25</v>
      </c>
      <c r="F99" t="s">
        <v>145</v>
      </c>
      <c r="G99" t="s">
        <v>2901</v>
      </c>
      <c r="H99" t="s">
        <v>3504</v>
      </c>
      <c r="I99" t="s">
        <v>146</v>
      </c>
      <c r="J99" t="s">
        <v>2117</v>
      </c>
      <c r="K99" t="s">
        <v>28</v>
      </c>
      <c r="L99" t="s">
        <v>28</v>
      </c>
      <c r="M99"/>
      <c r="N99" t="s">
        <v>147</v>
      </c>
      <c r="O99" t="s">
        <v>744</v>
      </c>
      <c r="P99" t="s">
        <v>3901</v>
      </c>
      <c r="Q99" t="s">
        <v>2614</v>
      </c>
      <c r="R99" s="12" t="s">
        <v>118</v>
      </c>
      <c r="S99" t="s">
        <v>3980</v>
      </c>
      <c r="T99" t="s">
        <v>2558</v>
      </c>
      <c r="U99" t="s">
        <v>148</v>
      </c>
      <c r="V99"/>
      <c r="W99" t="s">
        <v>40</v>
      </c>
      <c r="X99" t="s">
        <v>2898</v>
      </c>
      <c r="Y99" t="s">
        <v>149</v>
      </c>
      <c r="Z99" t="s">
        <v>35</v>
      </c>
      <c r="AA99" t="s">
        <v>35</v>
      </c>
      <c r="AB99" t="s">
        <v>3810</v>
      </c>
      <c r="AC99" s="12" t="s">
        <v>2901</v>
      </c>
      <c r="AD99">
        <v>5</v>
      </c>
      <c r="AE99">
        <v>23</v>
      </c>
      <c r="AF99" s="3"/>
      <c r="AG99" s="3"/>
      <c r="AH99"/>
      <c r="AI99" s="2"/>
      <c r="AJ99" s="2"/>
      <c r="AK99"/>
      <c r="AL99" s="2">
        <v>100000000</v>
      </c>
      <c r="AM99" s="2">
        <v>1000000000</v>
      </c>
      <c r="AN99"/>
      <c r="AO99"/>
      <c r="AP99" t="s">
        <v>44</v>
      </c>
      <c r="AQ99"/>
      <c r="AR99"/>
      <c r="AS99"/>
      <c r="AT99"/>
      <c r="AU99"/>
      <c r="AV99"/>
      <c r="AW99"/>
      <c r="AX99"/>
      <c r="AY99"/>
      <c r="AZ99"/>
      <c r="BA99"/>
      <c r="BB99"/>
      <c r="BC99"/>
      <c r="BD99"/>
      <c r="BE99"/>
      <c r="BF99"/>
      <c r="BG99"/>
      <c r="BH99"/>
      <c r="BI99"/>
      <c r="BJ99"/>
      <c r="BK99"/>
      <c r="BL99"/>
    </row>
    <row r="100" spans="1:64" s="12" customFormat="1" x14ac:dyDescent="0.25">
      <c r="A100" t="s">
        <v>144</v>
      </c>
      <c r="B100">
        <v>1999</v>
      </c>
      <c r="C100" t="str">
        <f t="shared" si="3"/>
        <v>Muniesa et al.  1999</v>
      </c>
      <c r="D100" t="s">
        <v>35</v>
      </c>
      <c r="E100" t="s">
        <v>25</v>
      </c>
      <c r="F100" t="s">
        <v>145</v>
      </c>
      <c r="G100" t="s">
        <v>2901</v>
      </c>
      <c r="H100" t="s">
        <v>3504</v>
      </c>
      <c r="I100" t="s">
        <v>146</v>
      </c>
      <c r="J100" t="s">
        <v>2117</v>
      </c>
      <c r="K100" t="s">
        <v>28</v>
      </c>
      <c r="L100" t="s">
        <v>28</v>
      </c>
      <c r="M100"/>
      <c r="N100" t="s">
        <v>147</v>
      </c>
      <c r="O100" t="s">
        <v>744</v>
      </c>
      <c r="P100" t="s">
        <v>3901</v>
      </c>
      <c r="Q100" t="s">
        <v>2614</v>
      </c>
      <c r="R100" s="12" t="s">
        <v>118</v>
      </c>
      <c r="S100" t="s">
        <v>3980</v>
      </c>
      <c r="T100" t="s">
        <v>2558</v>
      </c>
      <c r="U100" t="s">
        <v>148</v>
      </c>
      <c r="V100"/>
      <c r="W100" t="s">
        <v>40</v>
      </c>
      <c r="X100" t="s">
        <v>2897</v>
      </c>
      <c r="Y100" t="s">
        <v>149</v>
      </c>
      <c r="Z100" t="s">
        <v>35</v>
      </c>
      <c r="AA100" t="s">
        <v>35</v>
      </c>
      <c r="AB100" t="s">
        <v>3810</v>
      </c>
      <c r="AC100" s="12" t="s">
        <v>2901</v>
      </c>
      <c r="AD100">
        <v>4</v>
      </c>
      <c r="AE100">
        <v>23</v>
      </c>
      <c r="AF100" s="3"/>
      <c r="AG100" s="3"/>
      <c r="AH100"/>
      <c r="AI100" s="2"/>
      <c r="AJ100" s="2"/>
      <c r="AK100"/>
      <c r="AL100" s="2">
        <v>1000000</v>
      </c>
      <c r="AM100" s="2">
        <v>10000000</v>
      </c>
      <c r="AN100"/>
      <c r="AO100"/>
      <c r="AP100" t="s">
        <v>44</v>
      </c>
      <c r="AQ100"/>
      <c r="AR100"/>
      <c r="AS100"/>
      <c r="AT100"/>
      <c r="AU100"/>
      <c r="AV100"/>
      <c r="AW100"/>
      <c r="AX100"/>
      <c r="AY100"/>
      <c r="AZ100"/>
      <c r="BA100"/>
      <c r="BB100"/>
      <c r="BC100"/>
      <c r="BD100"/>
      <c r="BE100"/>
      <c r="BF100"/>
      <c r="BG100"/>
      <c r="BH100"/>
      <c r="BI100"/>
      <c r="BJ100"/>
      <c r="BK100"/>
      <c r="BL100"/>
    </row>
    <row r="101" spans="1:64" s="12" customFormat="1" x14ac:dyDescent="0.25">
      <c r="A101" t="s">
        <v>144</v>
      </c>
      <c r="B101">
        <v>1999</v>
      </c>
      <c r="C101" t="str">
        <f t="shared" si="3"/>
        <v>Muniesa et al.  1999</v>
      </c>
      <c r="D101" t="s">
        <v>35</v>
      </c>
      <c r="E101" t="s">
        <v>25</v>
      </c>
      <c r="F101" t="s">
        <v>145</v>
      </c>
      <c r="G101" t="s">
        <v>2901</v>
      </c>
      <c r="H101" t="s">
        <v>3504</v>
      </c>
      <c r="I101" t="s">
        <v>146</v>
      </c>
      <c r="J101" t="s">
        <v>2117</v>
      </c>
      <c r="K101" t="s">
        <v>28</v>
      </c>
      <c r="L101" t="s">
        <v>28</v>
      </c>
      <c r="M101"/>
      <c r="N101" t="s">
        <v>147</v>
      </c>
      <c r="O101" t="s">
        <v>744</v>
      </c>
      <c r="P101" t="s">
        <v>3901</v>
      </c>
      <c r="Q101" t="s">
        <v>2614</v>
      </c>
      <c r="R101" s="12" t="s">
        <v>118</v>
      </c>
      <c r="S101" t="s">
        <v>3980</v>
      </c>
      <c r="T101" t="s">
        <v>2558</v>
      </c>
      <c r="U101" t="s">
        <v>148</v>
      </c>
      <c r="V101"/>
      <c r="W101" t="s">
        <v>40</v>
      </c>
      <c r="X101" t="s">
        <v>2897</v>
      </c>
      <c r="Y101" t="s">
        <v>149</v>
      </c>
      <c r="Z101" t="s">
        <v>35</v>
      </c>
      <c r="AA101" t="s">
        <v>35</v>
      </c>
      <c r="AB101" t="s">
        <v>3810</v>
      </c>
      <c r="AC101" s="12" t="s">
        <v>2901</v>
      </c>
      <c r="AD101">
        <v>5</v>
      </c>
      <c r="AE101">
        <v>23</v>
      </c>
      <c r="AF101" s="3"/>
      <c r="AG101" s="3"/>
      <c r="AH101"/>
      <c r="AI101" s="2"/>
      <c r="AJ101" s="2"/>
      <c r="AK101"/>
      <c r="AL101" s="2">
        <v>10000000</v>
      </c>
      <c r="AM101" s="2">
        <v>100000000</v>
      </c>
      <c r="AN101"/>
      <c r="AO101"/>
      <c r="AP101" t="s">
        <v>44</v>
      </c>
      <c r="AQ101"/>
      <c r="AR101"/>
      <c r="AS101"/>
      <c r="AT101"/>
      <c r="AU101"/>
      <c r="AV101"/>
      <c r="AW101"/>
      <c r="AX101"/>
      <c r="AY101"/>
      <c r="AZ101"/>
      <c r="BA101"/>
      <c r="BB101"/>
      <c r="BC101"/>
      <c r="BD101"/>
      <c r="BE101"/>
      <c r="BF101"/>
      <c r="BG101"/>
      <c r="BH101"/>
      <c r="BI101"/>
      <c r="BJ101"/>
      <c r="BK101"/>
      <c r="BL101"/>
    </row>
    <row r="102" spans="1:64" s="12" customFormat="1" x14ac:dyDescent="0.25">
      <c r="A102" t="s">
        <v>144</v>
      </c>
      <c r="B102">
        <v>1999</v>
      </c>
      <c r="C102" t="str">
        <f t="shared" si="3"/>
        <v>Muniesa et al.  1999</v>
      </c>
      <c r="D102" t="s">
        <v>35</v>
      </c>
      <c r="E102" t="s">
        <v>25</v>
      </c>
      <c r="F102" t="s">
        <v>145</v>
      </c>
      <c r="G102" t="s">
        <v>2901</v>
      </c>
      <c r="H102" t="s">
        <v>3504</v>
      </c>
      <c r="I102" t="s">
        <v>146</v>
      </c>
      <c r="J102" t="s">
        <v>2117</v>
      </c>
      <c r="K102" t="s">
        <v>28</v>
      </c>
      <c r="L102" t="s">
        <v>28</v>
      </c>
      <c r="M102"/>
      <c r="N102" t="s">
        <v>147</v>
      </c>
      <c r="O102" t="s">
        <v>744</v>
      </c>
      <c r="P102" t="s">
        <v>3901</v>
      </c>
      <c r="Q102" t="s">
        <v>2614</v>
      </c>
      <c r="R102" s="12" t="s">
        <v>118</v>
      </c>
      <c r="S102" t="s">
        <v>3980</v>
      </c>
      <c r="T102" t="s">
        <v>2558</v>
      </c>
      <c r="U102" t="s">
        <v>148</v>
      </c>
      <c r="V102"/>
      <c r="W102" t="s">
        <v>40</v>
      </c>
      <c r="X102" t="s">
        <v>2897</v>
      </c>
      <c r="Y102" t="s">
        <v>149</v>
      </c>
      <c r="Z102" t="s">
        <v>35</v>
      </c>
      <c r="AA102" t="s">
        <v>35</v>
      </c>
      <c r="AB102" t="s">
        <v>3810</v>
      </c>
      <c r="AC102" s="12" t="s">
        <v>2901</v>
      </c>
      <c r="AD102">
        <v>14</v>
      </c>
      <c r="AE102">
        <v>23</v>
      </c>
      <c r="AF102" s="3"/>
      <c r="AG102" s="3"/>
      <c r="AH102"/>
      <c r="AI102" s="2"/>
      <c r="AJ102" s="2"/>
      <c r="AK102"/>
      <c r="AL102" s="2">
        <v>100000000</v>
      </c>
      <c r="AM102" s="2">
        <v>1000000000</v>
      </c>
      <c r="AN102"/>
      <c r="AO102"/>
      <c r="AP102" t="s">
        <v>44</v>
      </c>
      <c r="AQ102"/>
      <c r="AR102"/>
      <c r="AS102"/>
      <c r="AT102"/>
      <c r="AU102"/>
      <c r="AV102"/>
      <c r="AW102"/>
      <c r="AX102"/>
      <c r="AY102"/>
      <c r="AZ102"/>
      <c r="BA102"/>
      <c r="BB102"/>
      <c r="BC102"/>
      <c r="BD102"/>
      <c r="BE102"/>
      <c r="BF102"/>
      <c r="BG102"/>
      <c r="BH102"/>
      <c r="BI102"/>
      <c r="BJ102"/>
      <c r="BK102"/>
      <c r="BL102"/>
    </row>
    <row r="103" spans="1:64" s="12" customFormat="1" x14ac:dyDescent="0.25">
      <c r="A103" t="s">
        <v>157</v>
      </c>
      <c r="B103">
        <v>2005</v>
      </c>
      <c r="C103" t="str">
        <f t="shared" si="3"/>
        <v>Cox et al. 2005</v>
      </c>
      <c r="D103" t="s">
        <v>35</v>
      </c>
      <c r="E103" t="s">
        <v>158</v>
      </c>
      <c r="F103" t="s">
        <v>159</v>
      </c>
      <c r="G103" t="s">
        <v>2901</v>
      </c>
      <c r="H103" t="s">
        <v>3501</v>
      </c>
      <c r="I103" t="s">
        <v>160</v>
      </c>
      <c r="J103" t="s">
        <v>2117</v>
      </c>
      <c r="K103">
        <v>100</v>
      </c>
      <c r="L103"/>
      <c r="M103" t="s">
        <v>3833</v>
      </c>
      <c r="N103" t="s">
        <v>29</v>
      </c>
      <c r="O103" t="s">
        <v>744</v>
      </c>
      <c r="P103" t="s">
        <v>96</v>
      </c>
      <c r="Q103" t="s">
        <v>3900</v>
      </c>
      <c r="R103" t="s">
        <v>3899</v>
      </c>
      <c r="S103" t="s">
        <v>169</v>
      </c>
      <c r="T103" t="s">
        <v>169</v>
      </c>
      <c r="U103" t="s">
        <v>170</v>
      </c>
      <c r="V103"/>
      <c r="W103" t="s">
        <v>40</v>
      </c>
      <c r="X103" t="s">
        <v>2898</v>
      </c>
      <c r="Y103" t="s">
        <v>80</v>
      </c>
      <c r="Z103" t="s">
        <v>35</v>
      </c>
      <c r="AA103" t="s">
        <v>35</v>
      </c>
      <c r="AB103" t="s">
        <v>3860</v>
      </c>
      <c r="AC103" t="s">
        <v>35</v>
      </c>
      <c r="AD103">
        <v>3</v>
      </c>
      <c r="AE103">
        <v>12</v>
      </c>
      <c r="AF103"/>
      <c r="AG103"/>
      <c r="AH103"/>
      <c r="AI103"/>
      <c r="AJ103"/>
      <c r="AK103"/>
      <c r="AL103"/>
      <c r="AM103" s="2">
        <v>5000</v>
      </c>
      <c r="AN103"/>
      <c r="AO103"/>
      <c r="AP103" t="s">
        <v>162</v>
      </c>
      <c r="AQ103"/>
      <c r="AR103"/>
      <c r="AS103">
        <v>0</v>
      </c>
      <c r="AT103">
        <v>100</v>
      </c>
      <c r="AU103">
        <v>0</v>
      </c>
      <c r="AV103">
        <v>100</v>
      </c>
      <c r="AW103"/>
      <c r="AX103"/>
      <c r="AY103"/>
      <c r="AZ103"/>
      <c r="BA103"/>
      <c r="BB103"/>
      <c r="BC103"/>
      <c r="BD103"/>
      <c r="BE103"/>
      <c r="BF103"/>
      <c r="BG103"/>
      <c r="BH103"/>
      <c r="BI103"/>
      <c r="BJ103"/>
      <c r="BK103"/>
      <c r="BL103"/>
    </row>
    <row r="104" spans="1:64" s="12" customFormat="1" x14ac:dyDescent="0.25">
      <c r="A104" t="s">
        <v>157</v>
      </c>
      <c r="B104">
        <v>2005</v>
      </c>
      <c r="C104" t="str">
        <f t="shared" si="3"/>
        <v>Cox et al. 2005</v>
      </c>
      <c r="D104" t="s">
        <v>35</v>
      </c>
      <c r="E104" t="s">
        <v>158</v>
      </c>
      <c r="F104" t="s">
        <v>159</v>
      </c>
      <c r="G104" t="s">
        <v>2901</v>
      </c>
      <c r="H104" t="s">
        <v>3501</v>
      </c>
      <c r="I104" t="s">
        <v>160</v>
      </c>
      <c r="J104" t="s">
        <v>2117</v>
      </c>
      <c r="K104">
        <v>100</v>
      </c>
      <c r="L104"/>
      <c r="M104" t="s">
        <v>3833</v>
      </c>
      <c r="N104" t="s">
        <v>29</v>
      </c>
      <c r="O104" t="s">
        <v>744</v>
      </c>
      <c r="P104" t="s">
        <v>96</v>
      </c>
      <c r="Q104" t="s">
        <v>3910</v>
      </c>
      <c r="R104" t="s">
        <v>3975</v>
      </c>
      <c r="S104" t="s">
        <v>3976</v>
      </c>
      <c r="T104" t="s">
        <v>2856</v>
      </c>
      <c r="U104" t="s">
        <v>164</v>
      </c>
      <c r="V104"/>
      <c r="W104" t="s">
        <v>40</v>
      </c>
      <c r="X104" t="s">
        <v>2898</v>
      </c>
      <c r="Y104" t="s">
        <v>80</v>
      </c>
      <c r="Z104" t="s">
        <v>35</v>
      </c>
      <c r="AA104" t="s">
        <v>35</v>
      </c>
      <c r="AB104" t="s">
        <v>3860</v>
      </c>
      <c r="AC104" t="s">
        <v>2901</v>
      </c>
      <c r="AD104">
        <v>2</v>
      </c>
      <c r="AE104">
        <v>2</v>
      </c>
      <c r="AF104"/>
      <c r="AG104"/>
      <c r="AH104"/>
      <c r="AI104"/>
      <c r="AJ104"/>
      <c r="AK104" s="2">
        <v>160000</v>
      </c>
      <c r="AL104" s="2">
        <v>140000</v>
      </c>
      <c r="AM104" s="2">
        <v>180000000</v>
      </c>
      <c r="AN104"/>
      <c r="AO104"/>
      <c r="AP104" t="s">
        <v>162</v>
      </c>
      <c r="AQ104"/>
      <c r="AR104"/>
      <c r="AS104"/>
      <c r="AT104"/>
      <c r="AU104"/>
      <c r="AV104"/>
      <c r="AW104"/>
      <c r="AX104"/>
      <c r="AY104"/>
      <c r="AZ104"/>
      <c r="BA104"/>
      <c r="BB104"/>
      <c r="BC104"/>
      <c r="BD104"/>
      <c r="BE104"/>
      <c r="BF104"/>
      <c r="BG104"/>
      <c r="BH104"/>
      <c r="BI104"/>
      <c r="BJ104"/>
      <c r="BK104"/>
      <c r="BL104"/>
    </row>
    <row r="105" spans="1:64" s="12" customFormat="1" x14ac:dyDescent="0.25">
      <c r="A105" t="s">
        <v>157</v>
      </c>
      <c r="B105">
        <v>2005</v>
      </c>
      <c r="C105" t="str">
        <f t="shared" si="3"/>
        <v>Cox et al. 2005</v>
      </c>
      <c r="D105" t="s">
        <v>35</v>
      </c>
      <c r="E105" t="s">
        <v>158</v>
      </c>
      <c r="F105" t="s">
        <v>159</v>
      </c>
      <c r="G105" t="s">
        <v>2901</v>
      </c>
      <c r="H105" t="s">
        <v>3501</v>
      </c>
      <c r="I105" t="s">
        <v>160</v>
      </c>
      <c r="J105" t="s">
        <v>2117</v>
      </c>
      <c r="K105">
        <v>100</v>
      </c>
      <c r="L105"/>
      <c r="M105" t="s">
        <v>3833</v>
      </c>
      <c r="N105" t="s">
        <v>29</v>
      </c>
      <c r="O105" t="s">
        <v>744</v>
      </c>
      <c r="P105" t="s">
        <v>96</v>
      </c>
      <c r="Q105" t="s">
        <v>3978</v>
      </c>
      <c r="R105" t="s">
        <v>3935</v>
      </c>
      <c r="S105" t="s">
        <v>3979</v>
      </c>
      <c r="T105" t="s">
        <v>165</v>
      </c>
      <c r="U105" t="s">
        <v>166</v>
      </c>
      <c r="V105"/>
      <c r="W105" t="s">
        <v>202</v>
      </c>
      <c r="X105" t="s">
        <v>2898</v>
      </c>
      <c r="Y105" t="s">
        <v>80</v>
      </c>
      <c r="Z105" t="s">
        <v>35</v>
      </c>
      <c r="AA105" t="s">
        <v>35</v>
      </c>
      <c r="AB105" t="s">
        <v>3860</v>
      </c>
      <c r="AC105" t="s">
        <v>2901</v>
      </c>
      <c r="AD105">
        <v>8</v>
      </c>
      <c r="AE105">
        <v>8</v>
      </c>
      <c r="AF105"/>
      <c r="AG105"/>
      <c r="AH105"/>
      <c r="AI105"/>
      <c r="AJ105"/>
      <c r="AK105" s="2">
        <v>2300000</v>
      </c>
      <c r="AL105" s="2">
        <v>33000</v>
      </c>
      <c r="AM105" s="2">
        <v>41000000</v>
      </c>
      <c r="AN105"/>
      <c r="AO105"/>
      <c r="AP105" t="s">
        <v>162</v>
      </c>
      <c r="AQ105"/>
      <c r="AR105"/>
      <c r="AS105"/>
      <c r="AT105"/>
      <c r="AU105"/>
      <c r="AV105"/>
      <c r="AW105"/>
      <c r="AX105"/>
      <c r="AY105"/>
      <c r="AZ105"/>
      <c r="BA105"/>
      <c r="BB105"/>
      <c r="BC105"/>
      <c r="BD105"/>
      <c r="BE105"/>
      <c r="BF105"/>
      <c r="BG105"/>
      <c r="BH105"/>
      <c r="BI105"/>
      <c r="BJ105"/>
      <c r="BK105"/>
      <c r="BL105"/>
    </row>
    <row r="106" spans="1:64" s="12" customFormat="1" x14ac:dyDescent="0.25">
      <c r="A106" t="s">
        <v>157</v>
      </c>
      <c r="B106">
        <v>2005</v>
      </c>
      <c r="C106" t="str">
        <f t="shared" si="3"/>
        <v>Cox et al. 2005</v>
      </c>
      <c r="D106" t="s">
        <v>35</v>
      </c>
      <c r="E106" t="s">
        <v>158</v>
      </c>
      <c r="F106" t="s">
        <v>159</v>
      </c>
      <c r="G106" t="s">
        <v>2901</v>
      </c>
      <c r="H106" t="s">
        <v>3501</v>
      </c>
      <c r="I106" t="s">
        <v>160</v>
      </c>
      <c r="J106" t="s">
        <v>2117</v>
      </c>
      <c r="K106">
        <v>100</v>
      </c>
      <c r="L106"/>
      <c r="M106" t="s">
        <v>3833</v>
      </c>
      <c r="N106" t="s">
        <v>29</v>
      </c>
      <c r="O106" t="s">
        <v>744</v>
      </c>
      <c r="P106" t="s">
        <v>96</v>
      </c>
      <c r="Q106" t="s">
        <v>3978</v>
      </c>
      <c r="R106" t="s">
        <v>3935</v>
      </c>
      <c r="S106" t="s">
        <v>3979</v>
      </c>
      <c r="T106" t="s">
        <v>165</v>
      </c>
      <c r="U106" t="s">
        <v>166</v>
      </c>
      <c r="V106"/>
      <c r="W106" t="s">
        <v>40</v>
      </c>
      <c r="X106" t="s">
        <v>2898</v>
      </c>
      <c r="Y106" t="s">
        <v>80</v>
      </c>
      <c r="Z106" t="s">
        <v>35</v>
      </c>
      <c r="AA106" t="s">
        <v>35</v>
      </c>
      <c r="AB106" t="s">
        <v>3860</v>
      </c>
      <c r="AC106" t="s">
        <v>2901</v>
      </c>
      <c r="AD106">
        <v>2</v>
      </c>
      <c r="AE106">
        <v>2</v>
      </c>
      <c r="AF106"/>
      <c r="AG106"/>
      <c r="AH106"/>
      <c r="AI106"/>
      <c r="AJ106"/>
      <c r="AK106" s="2">
        <v>6900000</v>
      </c>
      <c r="AL106" s="2">
        <v>2800000</v>
      </c>
      <c r="AM106" s="2">
        <v>11000000</v>
      </c>
      <c r="AN106"/>
      <c r="AO106"/>
      <c r="AP106" t="s">
        <v>162</v>
      </c>
      <c r="AQ106"/>
      <c r="AR106"/>
      <c r="AS106"/>
      <c r="AT106"/>
      <c r="AU106"/>
      <c r="AV106"/>
      <c r="AW106"/>
      <c r="AX106"/>
      <c r="AY106"/>
      <c r="AZ106"/>
      <c r="BA106"/>
      <c r="BB106"/>
      <c r="BC106"/>
      <c r="BD106"/>
      <c r="BE106"/>
      <c r="BF106"/>
      <c r="BG106"/>
      <c r="BH106"/>
      <c r="BI106"/>
      <c r="BJ106"/>
      <c r="BK106"/>
      <c r="BL106"/>
    </row>
    <row r="107" spans="1:64" x14ac:dyDescent="0.25">
      <c r="A107" t="s">
        <v>157</v>
      </c>
      <c r="B107">
        <v>2005</v>
      </c>
      <c r="C107" t="str">
        <f t="shared" si="3"/>
        <v>Cox et al. 2005</v>
      </c>
      <c r="D107" t="s">
        <v>35</v>
      </c>
      <c r="E107" t="s">
        <v>158</v>
      </c>
      <c r="F107" t="s">
        <v>159</v>
      </c>
      <c r="G107" t="s">
        <v>2901</v>
      </c>
      <c r="H107" t="s">
        <v>3501</v>
      </c>
      <c r="I107" t="s">
        <v>160</v>
      </c>
      <c r="J107" t="s">
        <v>2117</v>
      </c>
      <c r="K107">
        <v>100</v>
      </c>
      <c r="M107" t="s">
        <v>3833</v>
      </c>
      <c r="N107" t="s">
        <v>29</v>
      </c>
      <c r="O107" t="s">
        <v>744</v>
      </c>
      <c r="P107" t="s">
        <v>96</v>
      </c>
      <c r="Q107" t="s">
        <v>3912</v>
      </c>
      <c r="U107" t="s">
        <v>167</v>
      </c>
      <c r="V107" t="s">
        <v>3340</v>
      </c>
      <c r="W107" t="s">
        <v>40</v>
      </c>
      <c r="X107" t="s">
        <v>2898</v>
      </c>
      <c r="Y107" t="s">
        <v>80</v>
      </c>
      <c r="Z107" t="s">
        <v>35</v>
      </c>
      <c r="AA107" t="s">
        <v>35</v>
      </c>
      <c r="AB107" t="s">
        <v>3860</v>
      </c>
      <c r="AC107" t="s">
        <v>2901</v>
      </c>
      <c r="AD107">
        <v>5</v>
      </c>
      <c r="AE107">
        <v>5</v>
      </c>
      <c r="AK107" s="2">
        <v>21000</v>
      </c>
      <c r="AL107" s="2">
        <v>1200</v>
      </c>
      <c r="AM107" s="2">
        <v>80000</v>
      </c>
      <c r="AP107" t="s">
        <v>162</v>
      </c>
    </row>
    <row r="108" spans="1:64" x14ac:dyDescent="0.25">
      <c r="A108" t="s">
        <v>157</v>
      </c>
      <c r="B108">
        <v>2005</v>
      </c>
      <c r="C108" t="str">
        <f t="shared" si="3"/>
        <v>Cox et al. 2005</v>
      </c>
      <c r="D108" t="s">
        <v>35</v>
      </c>
      <c r="E108" t="s">
        <v>158</v>
      </c>
      <c r="F108" t="s">
        <v>159</v>
      </c>
      <c r="G108" t="s">
        <v>2901</v>
      </c>
      <c r="H108" t="s">
        <v>3501</v>
      </c>
      <c r="I108" t="s">
        <v>160</v>
      </c>
      <c r="J108" t="s">
        <v>2117</v>
      </c>
      <c r="K108">
        <v>100</v>
      </c>
      <c r="M108" t="s">
        <v>3833</v>
      </c>
      <c r="N108" t="s">
        <v>29</v>
      </c>
      <c r="O108" t="s">
        <v>744</v>
      </c>
      <c r="P108" t="s">
        <v>96</v>
      </c>
      <c r="Q108" t="s">
        <v>3910</v>
      </c>
      <c r="R108" s="12" t="s">
        <v>4001</v>
      </c>
      <c r="U108" t="s">
        <v>168</v>
      </c>
      <c r="V108" t="s">
        <v>3907</v>
      </c>
      <c r="W108" t="s">
        <v>40</v>
      </c>
      <c r="X108" t="s">
        <v>2898</v>
      </c>
      <c r="Y108" t="s">
        <v>80</v>
      </c>
      <c r="Z108" t="s">
        <v>35</v>
      </c>
      <c r="AA108" t="s">
        <v>35</v>
      </c>
      <c r="AB108" t="s">
        <v>3860</v>
      </c>
      <c r="AC108" t="s">
        <v>2901</v>
      </c>
      <c r="AD108">
        <v>10</v>
      </c>
      <c r="AE108">
        <v>10</v>
      </c>
      <c r="AK108" s="2">
        <v>650000</v>
      </c>
      <c r="AL108">
        <v>600</v>
      </c>
      <c r="AM108" s="2">
        <v>29000000</v>
      </c>
      <c r="AP108" t="s">
        <v>162</v>
      </c>
    </row>
    <row r="126" spans="1:43" x14ac:dyDescent="0.25">
      <c r="A126" t="s">
        <v>3805</v>
      </c>
    </row>
    <row r="127" spans="1:43" x14ac:dyDescent="0.25">
      <c r="A127" t="s">
        <v>74</v>
      </c>
      <c r="B127">
        <v>1999</v>
      </c>
      <c r="D127" t="s">
        <v>35</v>
      </c>
      <c r="E127" t="s">
        <v>25</v>
      </c>
      <c r="F127" t="s">
        <v>75</v>
      </c>
      <c r="G127" t="s">
        <v>35</v>
      </c>
      <c r="H127" t="s">
        <v>3503</v>
      </c>
      <c r="I127" t="s">
        <v>76</v>
      </c>
      <c r="J127" t="s">
        <v>2117</v>
      </c>
      <c r="K127" t="s">
        <v>77</v>
      </c>
      <c r="L127" t="s">
        <v>28</v>
      </c>
      <c r="N127" t="s">
        <v>78</v>
      </c>
      <c r="T127" t="s">
        <v>631</v>
      </c>
      <c r="U127" t="s">
        <v>79</v>
      </c>
      <c r="W127" t="s">
        <v>40</v>
      </c>
      <c r="X127" t="s">
        <v>2898</v>
      </c>
      <c r="Y127" t="s">
        <v>80</v>
      </c>
      <c r="Z127" t="s">
        <v>2901</v>
      </c>
      <c r="AA127" t="s">
        <v>35</v>
      </c>
      <c r="AE127">
        <v>25</v>
      </c>
      <c r="AH127" s="2">
        <v>15300</v>
      </c>
      <c r="AI127" s="2"/>
      <c r="AP127" t="s">
        <v>81</v>
      </c>
      <c r="AQ127" t="s">
        <v>82</v>
      </c>
    </row>
    <row r="128" spans="1:43" x14ac:dyDescent="0.25">
      <c r="A128" t="s">
        <v>74</v>
      </c>
      <c r="B128">
        <v>1999</v>
      </c>
      <c r="D128" t="s">
        <v>35</v>
      </c>
      <c r="E128" t="s">
        <v>25</v>
      </c>
      <c r="F128" t="s">
        <v>75</v>
      </c>
      <c r="G128" t="s">
        <v>35</v>
      </c>
      <c r="H128" t="s">
        <v>3503</v>
      </c>
      <c r="I128" t="s">
        <v>76</v>
      </c>
      <c r="J128" t="s">
        <v>2117</v>
      </c>
      <c r="K128" t="s">
        <v>77</v>
      </c>
      <c r="L128" t="s">
        <v>28</v>
      </c>
      <c r="N128" t="s">
        <v>78</v>
      </c>
      <c r="T128" t="s">
        <v>631</v>
      </c>
      <c r="U128" t="s">
        <v>79</v>
      </c>
      <c r="W128" t="s">
        <v>40</v>
      </c>
      <c r="X128" t="s">
        <v>2898</v>
      </c>
      <c r="Y128" t="s">
        <v>80</v>
      </c>
      <c r="Z128" t="s">
        <v>2901</v>
      </c>
      <c r="AA128" t="s">
        <v>35</v>
      </c>
      <c r="AE128">
        <v>29</v>
      </c>
      <c r="AH128" s="2">
        <v>87600</v>
      </c>
      <c r="AI128" s="2"/>
      <c r="AP128" t="s">
        <v>81</v>
      </c>
      <c r="AQ128" t="s">
        <v>83</v>
      </c>
    </row>
    <row r="129" spans="1:64" x14ac:dyDescent="0.25">
      <c r="A129" t="s">
        <v>74</v>
      </c>
      <c r="B129">
        <v>1999</v>
      </c>
      <c r="D129" t="s">
        <v>35</v>
      </c>
      <c r="E129" t="s">
        <v>25</v>
      </c>
      <c r="F129" t="s">
        <v>75</v>
      </c>
      <c r="G129" t="s">
        <v>35</v>
      </c>
      <c r="H129" t="s">
        <v>3503</v>
      </c>
      <c r="I129" t="s">
        <v>76</v>
      </c>
      <c r="J129" t="s">
        <v>2117</v>
      </c>
      <c r="K129" t="s">
        <v>77</v>
      </c>
      <c r="L129" t="s">
        <v>28</v>
      </c>
      <c r="N129" t="s">
        <v>78</v>
      </c>
      <c r="T129" t="s">
        <v>631</v>
      </c>
      <c r="U129" t="s">
        <v>79</v>
      </c>
      <c r="W129" t="s">
        <v>40</v>
      </c>
      <c r="X129" t="s">
        <v>2898</v>
      </c>
      <c r="Y129" t="s">
        <v>80</v>
      </c>
      <c r="Z129" t="s">
        <v>2901</v>
      </c>
      <c r="AA129" t="s">
        <v>35</v>
      </c>
      <c r="AE129">
        <v>40</v>
      </c>
      <c r="AH129" s="2">
        <v>24200000</v>
      </c>
      <c r="AI129" s="2"/>
      <c r="AP129" t="s">
        <v>81</v>
      </c>
      <c r="AQ129" t="s">
        <v>84</v>
      </c>
    </row>
    <row r="130" spans="1:64" x14ac:dyDescent="0.25">
      <c r="A130" t="s">
        <v>74</v>
      </c>
      <c r="B130">
        <v>1999</v>
      </c>
      <c r="D130" t="s">
        <v>35</v>
      </c>
      <c r="E130" t="s">
        <v>25</v>
      </c>
      <c r="F130" t="s">
        <v>75</v>
      </c>
      <c r="G130" t="s">
        <v>35</v>
      </c>
      <c r="H130" t="s">
        <v>3503</v>
      </c>
      <c r="I130" t="s">
        <v>76</v>
      </c>
      <c r="J130" t="s">
        <v>2117</v>
      </c>
      <c r="K130" t="s">
        <v>77</v>
      </c>
      <c r="L130" t="s">
        <v>28</v>
      </c>
      <c r="N130" t="s">
        <v>78</v>
      </c>
      <c r="T130" t="s">
        <v>631</v>
      </c>
      <c r="U130" t="s">
        <v>79</v>
      </c>
      <c r="W130" t="s">
        <v>40</v>
      </c>
      <c r="X130" t="s">
        <v>2898</v>
      </c>
      <c r="Y130" t="s">
        <v>80</v>
      </c>
      <c r="Z130" t="s">
        <v>2901</v>
      </c>
      <c r="AA130" t="s">
        <v>35</v>
      </c>
      <c r="AE130">
        <v>23</v>
      </c>
      <c r="AH130" s="2">
        <v>4500</v>
      </c>
      <c r="AI130" s="2"/>
      <c r="AP130" t="s">
        <v>81</v>
      </c>
      <c r="AQ130" t="s">
        <v>85</v>
      </c>
    </row>
    <row r="131" spans="1:64" s="12" customFormat="1" ht="15.75" customHeight="1" x14ac:dyDescent="0.25">
      <c r="A131" t="s">
        <v>74</v>
      </c>
      <c r="B131">
        <v>1999</v>
      </c>
      <c r="C131"/>
      <c r="D131" t="s">
        <v>35</v>
      </c>
      <c r="E131" t="s">
        <v>25</v>
      </c>
      <c r="F131" t="s">
        <v>75</v>
      </c>
      <c r="G131" t="s">
        <v>35</v>
      </c>
      <c r="H131" t="s">
        <v>3503</v>
      </c>
      <c r="I131" t="s">
        <v>76</v>
      </c>
      <c r="J131" t="s">
        <v>2117</v>
      </c>
      <c r="K131" t="s">
        <v>77</v>
      </c>
      <c r="L131" t="s">
        <v>28</v>
      </c>
      <c r="M131"/>
      <c r="N131" t="s">
        <v>78</v>
      </c>
      <c r="O131"/>
      <c r="P131"/>
      <c r="Q131"/>
      <c r="R131"/>
      <c r="S131"/>
      <c r="T131" t="s">
        <v>631</v>
      </c>
      <c r="U131" t="s">
        <v>79</v>
      </c>
      <c r="V131"/>
      <c r="W131" t="s">
        <v>40</v>
      </c>
      <c r="X131" t="s">
        <v>2898</v>
      </c>
      <c r="Y131" t="s">
        <v>80</v>
      </c>
      <c r="Z131" t="s">
        <v>2901</v>
      </c>
      <c r="AA131" t="s">
        <v>35</v>
      </c>
      <c r="AB131"/>
      <c r="AC131"/>
      <c r="AD131"/>
      <c r="AE131">
        <v>21</v>
      </c>
      <c r="AF131"/>
      <c r="AG131"/>
      <c r="AH131" s="2">
        <v>170000</v>
      </c>
      <c r="AI131" s="2"/>
      <c r="AJ131"/>
      <c r="AK131"/>
      <c r="AL131"/>
      <c r="AM131"/>
      <c r="AN131"/>
      <c r="AO131"/>
      <c r="AP131" t="s">
        <v>81</v>
      </c>
      <c r="AQ131" t="s">
        <v>86</v>
      </c>
      <c r="AR131"/>
      <c r="AS131"/>
      <c r="AT131"/>
      <c r="AU131"/>
      <c r="AV131"/>
      <c r="AW131"/>
      <c r="AX131"/>
      <c r="AY131"/>
      <c r="AZ131"/>
      <c r="BA131"/>
      <c r="BB131"/>
      <c r="BC131"/>
    </row>
    <row r="132" spans="1:64" x14ac:dyDescent="0.25">
      <c r="A132" t="s">
        <v>74</v>
      </c>
      <c r="B132">
        <v>1999</v>
      </c>
      <c r="D132" t="s">
        <v>35</v>
      </c>
      <c r="E132" t="s">
        <v>25</v>
      </c>
      <c r="F132" t="s">
        <v>75</v>
      </c>
      <c r="G132" t="s">
        <v>35</v>
      </c>
      <c r="H132" t="s">
        <v>3503</v>
      </c>
      <c r="I132" t="s">
        <v>76</v>
      </c>
      <c r="J132" t="s">
        <v>2117</v>
      </c>
      <c r="K132" t="s">
        <v>77</v>
      </c>
      <c r="L132" t="s">
        <v>28</v>
      </c>
      <c r="N132" t="s">
        <v>78</v>
      </c>
      <c r="T132" t="s">
        <v>631</v>
      </c>
      <c r="U132" t="s">
        <v>79</v>
      </c>
      <c r="W132" t="s">
        <v>40</v>
      </c>
      <c r="X132" t="s">
        <v>2898</v>
      </c>
      <c r="Y132" t="s">
        <v>80</v>
      </c>
      <c r="Z132" t="s">
        <v>2901</v>
      </c>
      <c r="AA132" t="s">
        <v>35</v>
      </c>
      <c r="AE132">
        <v>33</v>
      </c>
      <c r="AH132" s="2">
        <v>17500</v>
      </c>
      <c r="AI132" s="2"/>
      <c r="AP132" t="s">
        <v>81</v>
      </c>
      <c r="AQ132" t="s">
        <v>87</v>
      </c>
    </row>
    <row r="133" spans="1:64" x14ac:dyDescent="0.25">
      <c r="A133" t="s">
        <v>74</v>
      </c>
      <c r="B133">
        <v>1999</v>
      </c>
      <c r="D133" t="s">
        <v>35</v>
      </c>
      <c r="E133" t="s">
        <v>25</v>
      </c>
      <c r="F133" t="s">
        <v>75</v>
      </c>
      <c r="G133" t="s">
        <v>35</v>
      </c>
      <c r="H133" t="s">
        <v>3503</v>
      </c>
      <c r="I133" t="s">
        <v>76</v>
      </c>
      <c r="J133" t="s">
        <v>2117</v>
      </c>
      <c r="K133" t="s">
        <v>77</v>
      </c>
      <c r="L133" t="s">
        <v>28</v>
      </c>
      <c r="N133" t="s">
        <v>78</v>
      </c>
      <c r="T133" t="s">
        <v>631</v>
      </c>
      <c r="U133" t="s">
        <v>79</v>
      </c>
      <c r="W133" t="s">
        <v>40</v>
      </c>
      <c r="X133" t="s">
        <v>2898</v>
      </c>
      <c r="Y133" t="s">
        <v>80</v>
      </c>
      <c r="Z133" t="s">
        <v>2901</v>
      </c>
      <c r="AA133" t="s">
        <v>35</v>
      </c>
      <c r="AE133">
        <v>40</v>
      </c>
      <c r="AH133" s="2">
        <v>300000</v>
      </c>
      <c r="AI133" s="2"/>
      <c r="AP133" t="s">
        <v>81</v>
      </c>
      <c r="AQ133" t="s">
        <v>88</v>
      </c>
    </row>
    <row r="134" spans="1:64" x14ac:dyDescent="0.25">
      <c r="A134" t="s">
        <v>74</v>
      </c>
      <c r="B134">
        <v>1999</v>
      </c>
      <c r="D134" t="s">
        <v>35</v>
      </c>
      <c r="E134" t="s">
        <v>25</v>
      </c>
      <c r="F134" t="s">
        <v>75</v>
      </c>
      <c r="G134" t="s">
        <v>35</v>
      </c>
      <c r="H134" t="s">
        <v>3503</v>
      </c>
      <c r="I134" t="s">
        <v>76</v>
      </c>
      <c r="J134" t="s">
        <v>2117</v>
      </c>
      <c r="K134" t="s">
        <v>77</v>
      </c>
      <c r="L134" t="s">
        <v>28</v>
      </c>
      <c r="N134" t="s">
        <v>78</v>
      </c>
      <c r="T134" t="s">
        <v>631</v>
      </c>
      <c r="U134" t="s">
        <v>79</v>
      </c>
      <c r="W134" t="s">
        <v>40</v>
      </c>
      <c r="X134" t="s">
        <v>2898</v>
      </c>
      <c r="Y134" t="s">
        <v>80</v>
      </c>
      <c r="Z134" t="s">
        <v>2901</v>
      </c>
      <c r="AA134" t="s">
        <v>35</v>
      </c>
      <c r="AE134">
        <v>25</v>
      </c>
      <c r="AH134" s="2">
        <v>6000000</v>
      </c>
      <c r="AI134" s="2"/>
      <c r="AP134" t="s">
        <v>81</v>
      </c>
      <c r="AQ134" t="s">
        <v>89</v>
      </c>
    </row>
    <row r="135" spans="1:64" x14ac:dyDescent="0.25">
      <c r="A135" t="s">
        <v>74</v>
      </c>
      <c r="B135">
        <v>1999</v>
      </c>
      <c r="D135" t="s">
        <v>35</v>
      </c>
      <c r="E135" t="s">
        <v>25</v>
      </c>
      <c r="F135" t="s">
        <v>75</v>
      </c>
      <c r="G135" t="s">
        <v>35</v>
      </c>
      <c r="H135" t="s">
        <v>3503</v>
      </c>
      <c r="I135" t="s">
        <v>76</v>
      </c>
      <c r="J135" t="s">
        <v>2117</v>
      </c>
      <c r="K135" t="s">
        <v>77</v>
      </c>
      <c r="L135" t="s">
        <v>28</v>
      </c>
      <c r="N135" t="s">
        <v>90</v>
      </c>
      <c r="T135" t="s">
        <v>136</v>
      </c>
      <c r="U135" t="s">
        <v>91</v>
      </c>
      <c r="W135" t="s">
        <v>40</v>
      </c>
      <c r="X135" t="s">
        <v>2898</v>
      </c>
      <c r="Y135" t="s">
        <v>80</v>
      </c>
      <c r="Z135" t="s">
        <v>2901</v>
      </c>
      <c r="AA135" t="s">
        <v>35</v>
      </c>
      <c r="AE135">
        <v>29</v>
      </c>
      <c r="AH135" s="2">
        <v>668000000</v>
      </c>
      <c r="AI135" s="2"/>
      <c r="AP135" t="s">
        <v>81</v>
      </c>
      <c r="AQ135" t="s">
        <v>82</v>
      </c>
    </row>
    <row r="136" spans="1:64" x14ac:dyDescent="0.25">
      <c r="A136" t="s">
        <v>74</v>
      </c>
      <c r="B136">
        <v>1999</v>
      </c>
      <c r="D136" t="s">
        <v>35</v>
      </c>
      <c r="E136" t="s">
        <v>25</v>
      </c>
      <c r="F136" t="s">
        <v>75</v>
      </c>
      <c r="G136" t="s">
        <v>35</v>
      </c>
      <c r="H136" t="s">
        <v>3503</v>
      </c>
      <c r="I136" t="s">
        <v>76</v>
      </c>
      <c r="J136" t="s">
        <v>2117</v>
      </c>
      <c r="K136" t="s">
        <v>77</v>
      </c>
      <c r="L136" t="s">
        <v>28</v>
      </c>
      <c r="N136" t="s">
        <v>90</v>
      </c>
      <c r="T136" t="s">
        <v>136</v>
      </c>
      <c r="U136" t="s">
        <v>91</v>
      </c>
      <c r="W136" t="s">
        <v>40</v>
      </c>
      <c r="X136" t="s">
        <v>2898</v>
      </c>
      <c r="Y136" t="s">
        <v>80</v>
      </c>
      <c r="Z136" t="s">
        <v>2901</v>
      </c>
      <c r="AA136" t="s">
        <v>35</v>
      </c>
      <c r="AE136">
        <v>25</v>
      </c>
      <c r="AH136" s="2">
        <v>58400000</v>
      </c>
      <c r="AI136" s="2"/>
      <c r="AP136" t="s">
        <v>81</v>
      </c>
      <c r="AQ136" t="s">
        <v>83</v>
      </c>
    </row>
    <row r="137" spans="1:64" x14ac:dyDescent="0.25">
      <c r="A137" t="s">
        <v>74</v>
      </c>
      <c r="B137">
        <v>1999</v>
      </c>
      <c r="D137" t="s">
        <v>35</v>
      </c>
      <c r="E137" t="s">
        <v>25</v>
      </c>
      <c r="F137" t="s">
        <v>75</v>
      </c>
      <c r="G137" t="s">
        <v>35</v>
      </c>
      <c r="H137" t="s">
        <v>3503</v>
      </c>
      <c r="I137" t="s">
        <v>76</v>
      </c>
      <c r="J137" t="s">
        <v>2117</v>
      </c>
      <c r="K137" t="s">
        <v>77</v>
      </c>
      <c r="L137" t="s">
        <v>28</v>
      </c>
      <c r="N137" t="s">
        <v>90</v>
      </c>
      <c r="T137" t="s">
        <v>136</v>
      </c>
      <c r="U137" t="s">
        <v>91</v>
      </c>
      <c r="W137" t="s">
        <v>40</v>
      </c>
      <c r="X137" t="s">
        <v>2898</v>
      </c>
      <c r="Y137" t="s">
        <v>80</v>
      </c>
      <c r="Z137" t="s">
        <v>2901</v>
      </c>
      <c r="AA137" t="s">
        <v>35</v>
      </c>
      <c r="AE137">
        <v>33</v>
      </c>
      <c r="AH137" s="2">
        <v>190000000</v>
      </c>
      <c r="AI137" s="2"/>
      <c r="AP137" t="s">
        <v>81</v>
      </c>
      <c r="AQ137" t="s">
        <v>84</v>
      </c>
    </row>
    <row r="138" spans="1:64" x14ac:dyDescent="0.25">
      <c r="A138" t="s">
        <v>74</v>
      </c>
      <c r="B138">
        <v>1999</v>
      </c>
      <c r="D138" t="s">
        <v>35</v>
      </c>
      <c r="E138" t="s">
        <v>25</v>
      </c>
      <c r="F138" t="s">
        <v>75</v>
      </c>
      <c r="G138" t="s">
        <v>35</v>
      </c>
      <c r="H138" t="s">
        <v>3503</v>
      </c>
      <c r="I138" t="s">
        <v>76</v>
      </c>
      <c r="J138" t="s">
        <v>2117</v>
      </c>
      <c r="K138" t="s">
        <v>77</v>
      </c>
      <c r="L138" t="s">
        <v>28</v>
      </c>
      <c r="N138" t="s">
        <v>90</v>
      </c>
      <c r="T138" t="s">
        <v>136</v>
      </c>
      <c r="U138" t="s">
        <v>91</v>
      </c>
      <c r="W138" t="s">
        <v>40</v>
      </c>
      <c r="X138" t="s">
        <v>2898</v>
      </c>
      <c r="Y138" t="s">
        <v>80</v>
      </c>
      <c r="Z138" t="s">
        <v>2901</v>
      </c>
      <c r="AA138" t="s">
        <v>35</v>
      </c>
      <c r="AE138">
        <v>29</v>
      </c>
      <c r="AH138" s="2">
        <v>1520000000</v>
      </c>
      <c r="AI138" s="2"/>
      <c r="AP138" t="s">
        <v>81</v>
      </c>
      <c r="AQ138" t="s">
        <v>85</v>
      </c>
    </row>
    <row r="139" spans="1:64" x14ac:dyDescent="0.25">
      <c r="A139" t="s">
        <v>74</v>
      </c>
      <c r="B139">
        <v>1999</v>
      </c>
      <c r="D139" t="s">
        <v>35</v>
      </c>
      <c r="E139" t="s">
        <v>25</v>
      </c>
      <c r="F139" t="s">
        <v>75</v>
      </c>
      <c r="G139" t="s">
        <v>35</v>
      </c>
      <c r="H139" t="s">
        <v>3503</v>
      </c>
      <c r="I139" t="s">
        <v>76</v>
      </c>
      <c r="J139" t="s">
        <v>2117</v>
      </c>
      <c r="K139" t="s">
        <v>77</v>
      </c>
      <c r="L139" t="s">
        <v>28</v>
      </c>
      <c r="N139" t="s">
        <v>90</v>
      </c>
      <c r="T139" t="s">
        <v>136</v>
      </c>
      <c r="U139" t="s">
        <v>91</v>
      </c>
      <c r="W139" t="s">
        <v>40</v>
      </c>
      <c r="X139" t="s">
        <v>2898</v>
      </c>
      <c r="Y139" t="s">
        <v>80</v>
      </c>
      <c r="Z139" t="s">
        <v>2901</v>
      </c>
      <c r="AA139" t="s">
        <v>35</v>
      </c>
      <c r="AE139">
        <v>39</v>
      </c>
      <c r="AH139" s="2">
        <v>112000000</v>
      </c>
      <c r="AI139" s="2"/>
      <c r="AP139" t="s">
        <v>81</v>
      </c>
      <c r="AQ139" t="s">
        <v>86</v>
      </c>
    </row>
    <row r="140" spans="1:64" x14ac:dyDescent="0.25">
      <c r="A140" t="s">
        <v>74</v>
      </c>
      <c r="B140">
        <v>1999</v>
      </c>
      <c r="D140" t="s">
        <v>35</v>
      </c>
      <c r="E140" t="s">
        <v>25</v>
      </c>
      <c r="F140" t="s">
        <v>75</v>
      </c>
      <c r="G140" t="s">
        <v>35</v>
      </c>
      <c r="H140" t="s">
        <v>3503</v>
      </c>
      <c r="I140" t="s">
        <v>76</v>
      </c>
      <c r="J140" t="s">
        <v>2117</v>
      </c>
      <c r="K140" t="s">
        <v>77</v>
      </c>
      <c r="L140" t="s">
        <v>28</v>
      </c>
      <c r="N140" t="s">
        <v>90</v>
      </c>
      <c r="T140" t="s">
        <v>136</v>
      </c>
      <c r="U140" t="s">
        <v>91</v>
      </c>
      <c r="W140" t="s">
        <v>40</v>
      </c>
      <c r="X140" t="s">
        <v>2898</v>
      </c>
      <c r="Y140" t="s">
        <v>80</v>
      </c>
      <c r="Z140" t="s">
        <v>2901</v>
      </c>
      <c r="AA140" t="s">
        <v>35</v>
      </c>
      <c r="AE140">
        <v>30</v>
      </c>
      <c r="AH140" s="2">
        <v>266000000</v>
      </c>
      <c r="AI140" s="2"/>
      <c r="AP140" t="s">
        <v>81</v>
      </c>
      <c r="AQ140" t="s">
        <v>87</v>
      </c>
    </row>
    <row r="141" spans="1:64" x14ac:dyDescent="0.25">
      <c r="A141" t="s">
        <v>74</v>
      </c>
      <c r="B141">
        <v>1999</v>
      </c>
      <c r="D141" t="s">
        <v>35</v>
      </c>
      <c r="E141" t="s">
        <v>25</v>
      </c>
      <c r="F141" t="s">
        <v>75</v>
      </c>
      <c r="G141" t="s">
        <v>35</v>
      </c>
      <c r="H141" t="s">
        <v>3503</v>
      </c>
      <c r="I141" t="s">
        <v>76</v>
      </c>
      <c r="J141" t="s">
        <v>2117</v>
      </c>
      <c r="K141" t="s">
        <v>77</v>
      </c>
      <c r="L141" t="s">
        <v>28</v>
      </c>
      <c r="N141" t="s">
        <v>90</v>
      </c>
      <c r="T141" t="s">
        <v>136</v>
      </c>
      <c r="U141" t="s">
        <v>91</v>
      </c>
      <c r="W141" t="s">
        <v>40</v>
      </c>
      <c r="X141" t="s">
        <v>2898</v>
      </c>
      <c r="Y141" t="s">
        <v>80</v>
      </c>
      <c r="Z141" t="s">
        <v>2901</v>
      </c>
      <c r="AA141" t="s">
        <v>35</v>
      </c>
      <c r="AE141">
        <v>39</v>
      </c>
      <c r="AH141" s="2">
        <v>104000000</v>
      </c>
      <c r="AI141" s="2"/>
      <c r="AP141" t="s">
        <v>81</v>
      </c>
      <c r="AQ141" t="s">
        <v>88</v>
      </c>
    </row>
    <row r="142" spans="1:64" x14ac:dyDescent="0.25">
      <c r="A142" t="s">
        <v>74</v>
      </c>
      <c r="B142">
        <v>1999</v>
      </c>
      <c r="D142" t="s">
        <v>35</v>
      </c>
      <c r="E142" t="s">
        <v>25</v>
      </c>
      <c r="F142" t="s">
        <v>75</v>
      </c>
      <c r="G142" t="s">
        <v>35</v>
      </c>
      <c r="H142" t="s">
        <v>3503</v>
      </c>
      <c r="I142" t="s">
        <v>76</v>
      </c>
      <c r="J142" t="s">
        <v>2117</v>
      </c>
      <c r="K142" t="s">
        <v>77</v>
      </c>
      <c r="L142" t="s">
        <v>28</v>
      </c>
      <c r="N142" t="s">
        <v>90</v>
      </c>
      <c r="T142" t="s">
        <v>136</v>
      </c>
      <c r="U142" t="s">
        <v>91</v>
      </c>
      <c r="W142" t="s">
        <v>40</v>
      </c>
      <c r="X142" t="s">
        <v>2898</v>
      </c>
      <c r="Y142" t="s">
        <v>80</v>
      </c>
      <c r="Z142" t="s">
        <v>2901</v>
      </c>
      <c r="AA142" t="s">
        <v>35</v>
      </c>
      <c r="AE142">
        <v>25</v>
      </c>
      <c r="AH142" s="2">
        <v>142000000</v>
      </c>
      <c r="AI142" s="2"/>
      <c r="AP142" t="s">
        <v>81</v>
      </c>
      <c r="AQ142" t="s">
        <v>89</v>
      </c>
    </row>
    <row r="143" spans="1:64" s="13" customFormat="1" x14ac:dyDescent="0.25">
      <c r="A143" s="13" t="s">
        <v>98</v>
      </c>
      <c r="B143" s="13">
        <v>1978</v>
      </c>
      <c r="D143" s="13" t="s">
        <v>35</v>
      </c>
      <c r="E143" s="13" t="s">
        <v>25</v>
      </c>
      <c r="F143" s="13" t="s">
        <v>99</v>
      </c>
      <c r="G143" s="13" t="s">
        <v>2901</v>
      </c>
      <c r="H143" s="13" t="s">
        <v>3504</v>
      </c>
      <c r="I143" s="13" t="s">
        <v>100</v>
      </c>
      <c r="J143" s="13" t="s">
        <v>2117</v>
      </c>
      <c r="T143" s="13" t="s">
        <v>1069</v>
      </c>
      <c r="U143" s="13" t="s">
        <v>101</v>
      </c>
      <c r="W143" s="13" t="s">
        <v>102</v>
      </c>
      <c r="X143" s="13" t="s">
        <v>2898</v>
      </c>
      <c r="Y143" s="13" t="s">
        <v>80</v>
      </c>
      <c r="Z143" s="13" t="s">
        <v>2901</v>
      </c>
      <c r="AA143" s="13" t="s">
        <v>35</v>
      </c>
      <c r="AH143" s="36">
        <v>302000000</v>
      </c>
      <c r="AI143" s="36"/>
      <c r="AP143" s="13" t="s">
        <v>111</v>
      </c>
      <c r="AR143" s="13" t="s">
        <v>105</v>
      </c>
      <c r="BJ143" s="36">
        <f>BL143/BK143</f>
        <v>26964285.714285716</v>
      </c>
      <c r="BK143" s="13">
        <v>11.2</v>
      </c>
      <c r="BL143" s="36">
        <v>302000000</v>
      </c>
    </row>
    <row r="144" spans="1:64" s="13" customFormat="1" x14ac:dyDescent="0.25">
      <c r="A144" s="13" t="s">
        <v>98</v>
      </c>
      <c r="B144" s="13">
        <v>1978</v>
      </c>
      <c r="D144" s="13" t="s">
        <v>35</v>
      </c>
      <c r="E144" s="13" t="s">
        <v>25</v>
      </c>
      <c r="F144" s="13" t="s">
        <v>99</v>
      </c>
      <c r="G144" s="13" t="s">
        <v>2901</v>
      </c>
      <c r="H144" s="13" t="s">
        <v>3504</v>
      </c>
      <c r="I144" s="13" t="s">
        <v>100</v>
      </c>
      <c r="J144" s="13" t="s">
        <v>2117</v>
      </c>
      <c r="T144" s="13" t="s">
        <v>1071</v>
      </c>
      <c r="U144" s="13" t="s">
        <v>106</v>
      </c>
      <c r="W144" s="13" t="s">
        <v>102</v>
      </c>
      <c r="X144" s="13" t="s">
        <v>2898</v>
      </c>
      <c r="Y144" s="13" t="s">
        <v>80</v>
      </c>
      <c r="Z144" s="13" t="s">
        <v>2901</v>
      </c>
      <c r="AA144" s="13" t="s">
        <v>35</v>
      </c>
      <c r="AH144" s="36">
        <v>620000000</v>
      </c>
      <c r="AI144" s="36"/>
      <c r="AP144" s="13" t="s">
        <v>111</v>
      </c>
      <c r="AR144" s="13" t="s">
        <v>105</v>
      </c>
      <c r="BJ144" s="36">
        <f t="shared" ref="BJ144:BJ152" si="4">BL144/BK144</f>
        <v>52542372.881355926</v>
      </c>
      <c r="BK144" s="13">
        <v>11.8</v>
      </c>
      <c r="BL144" s="36">
        <v>620000000</v>
      </c>
    </row>
    <row r="145" spans="1:64" s="13" customFormat="1" x14ac:dyDescent="0.25">
      <c r="A145" s="13" t="s">
        <v>98</v>
      </c>
      <c r="B145" s="13">
        <v>1978</v>
      </c>
      <c r="D145" s="13" t="s">
        <v>35</v>
      </c>
      <c r="E145" s="13" t="s">
        <v>25</v>
      </c>
      <c r="F145" s="13" t="s">
        <v>99</v>
      </c>
      <c r="G145" s="13" t="s">
        <v>2901</v>
      </c>
      <c r="H145" s="13" t="s">
        <v>3504</v>
      </c>
      <c r="I145" s="13" t="s">
        <v>100</v>
      </c>
      <c r="J145" s="13" t="s">
        <v>2117</v>
      </c>
      <c r="T145" s="13" t="s">
        <v>107</v>
      </c>
      <c r="U145" s="13" t="s">
        <v>108</v>
      </c>
      <c r="W145" s="13" t="s">
        <v>102</v>
      </c>
      <c r="X145" s="13" t="s">
        <v>2898</v>
      </c>
      <c r="Y145" s="13" t="s">
        <v>80</v>
      </c>
      <c r="Z145" s="13" t="s">
        <v>2901</v>
      </c>
      <c r="AA145" s="13" t="s">
        <v>35</v>
      </c>
      <c r="AH145" s="36">
        <v>520000000</v>
      </c>
      <c r="AI145" s="36"/>
      <c r="AP145" s="13" t="s">
        <v>111</v>
      </c>
      <c r="AR145" s="13" t="s">
        <v>105</v>
      </c>
      <c r="BJ145" s="36">
        <f t="shared" si="4"/>
        <v>29714285.714285713</v>
      </c>
      <c r="BK145" s="13">
        <v>17.5</v>
      </c>
      <c r="BL145" s="36">
        <v>520000000</v>
      </c>
    </row>
    <row r="146" spans="1:64" s="13" customFormat="1" x14ac:dyDescent="0.25">
      <c r="A146" s="13" t="s">
        <v>98</v>
      </c>
      <c r="B146" s="13">
        <v>1978</v>
      </c>
      <c r="D146" s="13" t="s">
        <v>35</v>
      </c>
      <c r="E146" s="13" t="s">
        <v>25</v>
      </c>
      <c r="F146" s="13" t="s">
        <v>99</v>
      </c>
      <c r="G146" s="13" t="s">
        <v>2901</v>
      </c>
      <c r="H146" s="13" t="s">
        <v>3504</v>
      </c>
      <c r="I146" s="13" t="s">
        <v>100</v>
      </c>
      <c r="J146" s="13" t="s">
        <v>2117</v>
      </c>
      <c r="T146" s="13" t="s">
        <v>107</v>
      </c>
      <c r="U146" s="13" t="s">
        <v>108</v>
      </c>
      <c r="W146" s="13" t="s">
        <v>102</v>
      </c>
      <c r="X146" s="13" t="s">
        <v>2898</v>
      </c>
      <c r="Y146" s="13" t="s">
        <v>80</v>
      </c>
      <c r="Z146" s="13" t="s">
        <v>2901</v>
      </c>
      <c r="AA146" s="13" t="s">
        <v>35</v>
      </c>
      <c r="AH146" s="36">
        <v>1770000000</v>
      </c>
      <c r="AI146" s="36"/>
      <c r="AP146" s="13" t="s">
        <v>111</v>
      </c>
      <c r="AR146" s="13" t="s">
        <v>105</v>
      </c>
      <c r="BJ146" s="36">
        <f t="shared" si="4"/>
        <v>71084337.3493976</v>
      </c>
      <c r="BK146" s="13">
        <v>24.9</v>
      </c>
      <c r="BL146" s="36">
        <v>1770000000</v>
      </c>
    </row>
    <row r="147" spans="1:64" s="13" customFormat="1" x14ac:dyDescent="0.25">
      <c r="A147" s="13" t="s">
        <v>98</v>
      </c>
      <c r="B147" s="13">
        <v>1978</v>
      </c>
      <c r="D147" s="13" t="s">
        <v>35</v>
      </c>
      <c r="E147" s="13" t="s">
        <v>25</v>
      </c>
      <c r="F147" s="13" t="s">
        <v>99</v>
      </c>
      <c r="G147" s="13" t="s">
        <v>2901</v>
      </c>
      <c r="H147" s="13" t="s">
        <v>3504</v>
      </c>
      <c r="I147" s="13" t="s">
        <v>100</v>
      </c>
      <c r="J147" s="13" t="s">
        <v>2117</v>
      </c>
      <c r="T147" s="13" t="s">
        <v>109</v>
      </c>
      <c r="U147" s="13" t="s">
        <v>110</v>
      </c>
      <c r="W147" s="13" t="s">
        <v>102</v>
      </c>
      <c r="X147" s="13" t="s">
        <v>2898</v>
      </c>
      <c r="Y147" s="13" t="s">
        <v>80</v>
      </c>
      <c r="Z147" s="13" t="s">
        <v>2901</v>
      </c>
      <c r="AA147" s="13" t="s">
        <v>35</v>
      </c>
      <c r="AH147" s="36">
        <v>5000000000</v>
      </c>
      <c r="AI147" s="36"/>
      <c r="AP147" s="13" t="s">
        <v>111</v>
      </c>
      <c r="AR147" s="13" t="s">
        <v>105</v>
      </c>
      <c r="BJ147" s="36">
        <f t="shared" si="4"/>
        <v>373134328.35820895</v>
      </c>
      <c r="BK147" s="13">
        <v>13.4</v>
      </c>
      <c r="BL147" s="36">
        <v>5000000000</v>
      </c>
    </row>
    <row r="148" spans="1:64" s="13" customFormat="1" x14ac:dyDescent="0.25">
      <c r="A148" s="13" t="s">
        <v>98</v>
      </c>
      <c r="B148" s="13">
        <v>1978</v>
      </c>
      <c r="D148" s="13" t="s">
        <v>35</v>
      </c>
      <c r="E148" s="13" t="s">
        <v>25</v>
      </c>
      <c r="F148" s="13" t="s">
        <v>99</v>
      </c>
      <c r="G148" s="13" t="s">
        <v>2901</v>
      </c>
      <c r="H148" s="13" t="s">
        <v>3504</v>
      </c>
      <c r="I148" s="13" t="s">
        <v>100</v>
      </c>
      <c r="J148" s="13" t="s">
        <v>2117</v>
      </c>
      <c r="T148" s="13" t="s">
        <v>1069</v>
      </c>
      <c r="U148" s="13" t="s">
        <v>101</v>
      </c>
      <c r="W148" s="13" t="s">
        <v>102</v>
      </c>
      <c r="X148" s="13" t="s">
        <v>2897</v>
      </c>
      <c r="Y148" s="13" t="s">
        <v>80</v>
      </c>
      <c r="Z148" s="13" t="s">
        <v>2901</v>
      </c>
      <c r="AA148" s="13" t="s">
        <v>35</v>
      </c>
      <c r="AH148" s="36">
        <v>290000000</v>
      </c>
      <c r="AI148" s="36"/>
      <c r="AP148" s="13" t="s">
        <v>111</v>
      </c>
      <c r="AR148" s="13" t="s">
        <v>105</v>
      </c>
      <c r="BJ148" s="36">
        <f t="shared" si="4"/>
        <v>25892857.142857146</v>
      </c>
      <c r="BK148" s="13">
        <v>11.2</v>
      </c>
      <c r="BL148" s="36">
        <v>290000000</v>
      </c>
    </row>
    <row r="149" spans="1:64" s="13" customFormat="1" x14ac:dyDescent="0.25">
      <c r="A149" s="13" t="s">
        <v>98</v>
      </c>
      <c r="B149" s="13">
        <v>1978</v>
      </c>
      <c r="D149" s="13" t="s">
        <v>35</v>
      </c>
      <c r="E149" s="13" t="s">
        <v>25</v>
      </c>
      <c r="F149" s="13" t="s">
        <v>99</v>
      </c>
      <c r="G149" s="13" t="s">
        <v>2901</v>
      </c>
      <c r="H149" s="13" t="s">
        <v>3504</v>
      </c>
      <c r="I149" s="13" t="s">
        <v>100</v>
      </c>
      <c r="J149" s="13" t="s">
        <v>2117</v>
      </c>
      <c r="T149" s="13" t="s">
        <v>1071</v>
      </c>
      <c r="U149" s="13" t="s">
        <v>106</v>
      </c>
      <c r="W149" s="13" t="s">
        <v>102</v>
      </c>
      <c r="X149" s="13" t="s">
        <v>2897</v>
      </c>
      <c r="Y149" s="13" t="s">
        <v>80</v>
      </c>
      <c r="Z149" s="13" t="s">
        <v>2901</v>
      </c>
      <c r="AA149" s="13" t="s">
        <v>35</v>
      </c>
      <c r="AH149" s="36">
        <v>720000000</v>
      </c>
      <c r="AI149" s="36"/>
      <c r="AP149" s="13" t="s">
        <v>111</v>
      </c>
      <c r="AR149" s="13" t="s">
        <v>105</v>
      </c>
      <c r="BJ149" s="36">
        <f t="shared" si="4"/>
        <v>61016949.152542368</v>
      </c>
      <c r="BK149" s="13">
        <v>11.8</v>
      </c>
      <c r="BL149" s="36">
        <v>720000000</v>
      </c>
    </row>
    <row r="150" spans="1:64" s="13" customFormat="1" x14ac:dyDescent="0.25">
      <c r="A150" s="13" t="s">
        <v>98</v>
      </c>
      <c r="B150" s="13">
        <v>1978</v>
      </c>
      <c r="D150" s="13" t="s">
        <v>35</v>
      </c>
      <c r="E150" s="13" t="s">
        <v>25</v>
      </c>
      <c r="F150" s="13" t="s">
        <v>99</v>
      </c>
      <c r="G150" s="13" t="s">
        <v>2901</v>
      </c>
      <c r="H150" s="13" t="s">
        <v>3504</v>
      </c>
      <c r="I150" s="13" t="s">
        <v>100</v>
      </c>
      <c r="J150" s="13" t="s">
        <v>2117</v>
      </c>
      <c r="T150" s="13" t="s">
        <v>373</v>
      </c>
      <c r="U150" s="13" t="s">
        <v>108</v>
      </c>
      <c r="W150" s="13" t="s">
        <v>102</v>
      </c>
      <c r="X150" s="13" t="s">
        <v>2897</v>
      </c>
      <c r="Y150" s="13" t="s">
        <v>80</v>
      </c>
      <c r="Z150" s="13" t="s">
        <v>2901</v>
      </c>
      <c r="AA150" s="13" t="s">
        <v>35</v>
      </c>
      <c r="AH150" s="36">
        <v>510000000</v>
      </c>
      <c r="AI150" s="36"/>
      <c r="AP150" s="13" t="s">
        <v>111</v>
      </c>
      <c r="AR150" s="13" t="s">
        <v>105</v>
      </c>
      <c r="BJ150" s="36">
        <f t="shared" si="4"/>
        <v>29142857.142857142</v>
      </c>
      <c r="BK150" s="13">
        <v>17.5</v>
      </c>
      <c r="BL150" s="36">
        <v>510000000</v>
      </c>
    </row>
    <row r="151" spans="1:64" s="13" customFormat="1" x14ac:dyDescent="0.25">
      <c r="A151" s="13" t="s">
        <v>98</v>
      </c>
      <c r="B151" s="13">
        <v>1978</v>
      </c>
      <c r="D151" s="13" t="s">
        <v>35</v>
      </c>
      <c r="E151" s="13" t="s">
        <v>25</v>
      </c>
      <c r="F151" s="13" t="s">
        <v>99</v>
      </c>
      <c r="G151" s="13" t="s">
        <v>2901</v>
      </c>
      <c r="H151" s="13" t="s">
        <v>3504</v>
      </c>
      <c r="I151" s="13" t="s">
        <v>100</v>
      </c>
      <c r="J151" s="13" t="s">
        <v>2117</v>
      </c>
      <c r="T151" s="13" t="s">
        <v>373</v>
      </c>
      <c r="U151" s="13" t="s">
        <v>108</v>
      </c>
      <c r="W151" s="13" t="s">
        <v>102</v>
      </c>
      <c r="X151" s="13" t="s">
        <v>2897</v>
      </c>
      <c r="Y151" s="13" t="s">
        <v>80</v>
      </c>
      <c r="Z151" s="13" t="s">
        <v>2901</v>
      </c>
      <c r="AA151" s="13" t="s">
        <v>35</v>
      </c>
      <c r="AH151" s="36">
        <v>1760000000</v>
      </c>
      <c r="AI151" s="36"/>
      <c r="AP151" s="13" t="s">
        <v>111</v>
      </c>
      <c r="AR151" s="13" t="s">
        <v>105</v>
      </c>
      <c r="BJ151" s="36">
        <f t="shared" si="4"/>
        <v>70682730.923694789</v>
      </c>
      <c r="BK151" s="13">
        <v>24.9</v>
      </c>
      <c r="BL151" s="36">
        <v>1760000000</v>
      </c>
    </row>
    <row r="152" spans="1:64" s="13" customFormat="1" x14ac:dyDescent="0.25">
      <c r="A152" s="13" t="s">
        <v>98</v>
      </c>
      <c r="B152" s="13">
        <v>1978</v>
      </c>
      <c r="D152" s="13" t="s">
        <v>35</v>
      </c>
      <c r="E152" s="13" t="s">
        <v>25</v>
      </c>
      <c r="F152" s="13" t="s">
        <v>99</v>
      </c>
      <c r="G152" s="13" t="s">
        <v>2901</v>
      </c>
      <c r="H152" s="13" t="s">
        <v>3504</v>
      </c>
      <c r="I152" s="13" t="s">
        <v>100</v>
      </c>
      <c r="J152" s="13" t="s">
        <v>2117</v>
      </c>
      <c r="T152" s="13" t="s">
        <v>109</v>
      </c>
      <c r="U152" s="13" t="s">
        <v>110</v>
      </c>
      <c r="W152" s="13" t="s">
        <v>102</v>
      </c>
      <c r="X152" s="13" t="s">
        <v>2897</v>
      </c>
      <c r="Y152" s="13" t="s">
        <v>80</v>
      </c>
      <c r="Z152" s="13" t="s">
        <v>2901</v>
      </c>
      <c r="AA152" s="13" t="s">
        <v>35</v>
      </c>
      <c r="AH152" s="36">
        <v>4700000000</v>
      </c>
      <c r="AI152" s="36"/>
      <c r="AP152" s="13" t="s">
        <v>111</v>
      </c>
      <c r="AR152" s="13" t="s">
        <v>105</v>
      </c>
      <c r="BJ152" s="36">
        <f t="shared" si="4"/>
        <v>350746268.65671641</v>
      </c>
      <c r="BK152" s="13">
        <v>13.4</v>
      </c>
      <c r="BL152" s="36">
        <v>4700000000</v>
      </c>
    </row>
    <row r="153" spans="1:64" s="13" customFormat="1" x14ac:dyDescent="0.25">
      <c r="A153" s="13" t="s">
        <v>34</v>
      </c>
      <c r="B153" s="13">
        <v>1959</v>
      </c>
      <c r="D153" s="13" t="s">
        <v>35</v>
      </c>
      <c r="E153" s="13" t="s">
        <v>25</v>
      </c>
      <c r="F153" s="13" t="s">
        <v>36</v>
      </c>
      <c r="G153" s="13" t="s">
        <v>2901</v>
      </c>
      <c r="H153" s="13" t="s">
        <v>3508</v>
      </c>
      <c r="I153" s="13" t="s">
        <v>37</v>
      </c>
      <c r="J153" s="13" t="s">
        <v>2117</v>
      </c>
      <c r="K153" s="13" t="s">
        <v>38</v>
      </c>
      <c r="L153" s="13" t="s">
        <v>28</v>
      </c>
      <c r="N153" s="13" t="s">
        <v>29</v>
      </c>
      <c r="T153" s="13" t="s">
        <v>39</v>
      </c>
      <c r="W153" s="13" t="s">
        <v>40</v>
      </c>
      <c r="X153" s="13" t="s">
        <v>2897</v>
      </c>
      <c r="Y153" s="13" t="s">
        <v>42</v>
      </c>
      <c r="Z153" s="13" t="s">
        <v>2901</v>
      </c>
      <c r="AA153" s="13" t="s">
        <v>35</v>
      </c>
      <c r="AE153" s="13">
        <v>1</v>
      </c>
      <c r="AH153" s="36" t="s">
        <v>43</v>
      </c>
      <c r="AI153" s="36"/>
      <c r="AL153" s="36"/>
      <c r="AM153" s="36"/>
      <c r="AP153" s="13" t="s">
        <v>44</v>
      </c>
      <c r="AQ153" s="36" t="s">
        <v>45</v>
      </c>
      <c r="AR153" s="13" t="s">
        <v>41</v>
      </c>
    </row>
    <row r="154" spans="1:64" s="13" customFormat="1" x14ac:dyDescent="0.25">
      <c r="A154" s="13" t="s">
        <v>34</v>
      </c>
      <c r="B154" s="13">
        <v>1959</v>
      </c>
      <c r="D154" s="13" t="s">
        <v>35</v>
      </c>
      <c r="E154" s="13" t="s">
        <v>25</v>
      </c>
      <c r="F154" s="13" t="s">
        <v>36</v>
      </c>
      <c r="G154" s="13" t="s">
        <v>2901</v>
      </c>
      <c r="H154" s="13" t="s">
        <v>3508</v>
      </c>
      <c r="I154" s="13" t="s">
        <v>37</v>
      </c>
      <c r="J154" s="13" t="s">
        <v>2117</v>
      </c>
      <c r="K154" s="13" t="s">
        <v>38</v>
      </c>
      <c r="L154" s="13" t="s">
        <v>28</v>
      </c>
      <c r="N154" s="13" t="s">
        <v>29</v>
      </c>
      <c r="T154" s="13" t="s">
        <v>39</v>
      </c>
      <c r="W154" s="13" t="s">
        <v>40</v>
      </c>
      <c r="X154" s="13" t="s">
        <v>2897</v>
      </c>
      <c r="Y154" s="13" t="s">
        <v>46</v>
      </c>
      <c r="Z154" s="13" t="s">
        <v>2901</v>
      </c>
      <c r="AA154" s="13" t="s">
        <v>35</v>
      </c>
      <c r="AE154" s="13">
        <v>1</v>
      </c>
      <c r="AH154" s="36" t="s">
        <v>43</v>
      </c>
      <c r="AI154" s="36"/>
      <c r="AL154" s="36"/>
      <c r="AM154" s="36"/>
      <c r="AP154" s="13" t="s">
        <v>44</v>
      </c>
      <c r="AQ154" s="36" t="s">
        <v>45</v>
      </c>
      <c r="AR154" s="13" t="s">
        <v>41</v>
      </c>
    </row>
    <row r="155" spans="1:64" s="13" customFormat="1" x14ac:dyDescent="0.25">
      <c r="A155" s="13" t="s">
        <v>34</v>
      </c>
      <c r="B155" s="13">
        <v>1959</v>
      </c>
      <c r="D155" s="13" t="s">
        <v>35</v>
      </c>
      <c r="E155" s="13" t="s">
        <v>25</v>
      </c>
      <c r="F155" s="13" t="s">
        <v>49</v>
      </c>
      <c r="G155" s="13" t="s">
        <v>2901</v>
      </c>
      <c r="H155" s="13" t="s">
        <v>3508</v>
      </c>
      <c r="I155" s="13" t="s">
        <v>37</v>
      </c>
      <c r="J155" s="13" t="s">
        <v>2117</v>
      </c>
      <c r="K155" s="13" t="s">
        <v>38</v>
      </c>
      <c r="L155" s="13" t="s">
        <v>28</v>
      </c>
      <c r="N155" s="13" t="s">
        <v>29</v>
      </c>
      <c r="T155" s="13" t="s">
        <v>2552</v>
      </c>
      <c r="W155" s="13" t="s">
        <v>40</v>
      </c>
      <c r="X155" s="13" t="s">
        <v>2897</v>
      </c>
      <c r="Y155" s="13" t="s">
        <v>42</v>
      </c>
      <c r="Z155" s="13" t="s">
        <v>2901</v>
      </c>
      <c r="AA155" s="13" t="s">
        <v>35</v>
      </c>
      <c r="AE155" s="13">
        <v>1</v>
      </c>
      <c r="AH155" s="36">
        <v>3300000</v>
      </c>
      <c r="AI155" s="36"/>
      <c r="AL155" s="36"/>
      <c r="AM155" s="36"/>
      <c r="AP155" s="13" t="s">
        <v>44</v>
      </c>
      <c r="AQ155" s="36" t="s">
        <v>50</v>
      </c>
      <c r="AR155" s="13" t="s">
        <v>41</v>
      </c>
    </row>
    <row r="156" spans="1:64" s="13" customFormat="1" x14ac:dyDescent="0.25">
      <c r="A156" s="13" t="s">
        <v>34</v>
      </c>
      <c r="B156" s="13">
        <v>1959</v>
      </c>
      <c r="D156" s="13" t="s">
        <v>35</v>
      </c>
      <c r="E156" s="13" t="s">
        <v>25</v>
      </c>
      <c r="F156" s="13" t="s">
        <v>49</v>
      </c>
      <c r="G156" s="13" t="s">
        <v>2901</v>
      </c>
      <c r="H156" s="13" t="s">
        <v>3508</v>
      </c>
      <c r="I156" s="13" t="s">
        <v>37</v>
      </c>
      <c r="J156" s="13" t="s">
        <v>2117</v>
      </c>
      <c r="K156" s="13" t="s">
        <v>38</v>
      </c>
      <c r="L156" s="13" t="s">
        <v>28</v>
      </c>
      <c r="N156" s="13" t="s">
        <v>29</v>
      </c>
      <c r="T156" s="13" t="s">
        <v>2552</v>
      </c>
      <c r="W156" s="13" t="s">
        <v>40</v>
      </c>
      <c r="X156" s="13" t="s">
        <v>2897</v>
      </c>
      <c r="Y156" s="13" t="s">
        <v>46</v>
      </c>
      <c r="Z156" s="13" t="s">
        <v>2901</v>
      </c>
      <c r="AA156" s="13" t="s">
        <v>35</v>
      </c>
      <c r="AE156" s="13">
        <v>1</v>
      </c>
      <c r="AH156" s="36">
        <v>24000</v>
      </c>
      <c r="AI156" s="36"/>
      <c r="AL156" s="36"/>
      <c r="AM156" s="36"/>
      <c r="AP156" s="13" t="s">
        <v>44</v>
      </c>
      <c r="AQ156" s="36" t="s">
        <v>55</v>
      </c>
      <c r="AR156" s="13" t="s">
        <v>41</v>
      </c>
    </row>
    <row r="157" spans="1:64" s="13" customFormat="1" x14ac:dyDescent="0.25">
      <c r="A157" s="13" t="s">
        <v>34</v>
      </c>
      <c r="B157" s="13">
        <v>1959</v>
      </c>
      <c r="D157" s="13" t="s">
        <v>35</v>
      </c>
      <c r="E157" s="13" t="s">
        <v>25</v>
      </c>
      <c r="F157" s="13" t="s">
        <v>57</v>
      </c>
      <c r="G157" s="13" t="s">
        <v>2901</v>
      </c>
      <c r="H157" s="13" t="s">
        <v>3508</v>
      </c>
      <c r="I157" s="13" t="s">
        <v>37</v>
      </c>
      <c r="J157" s="13" t="s">
        <v>2117</v>
      </c>
      <c r="K157" s="13" t="s">
        <v>38</v>
      </c>
      <c r="L157" s="13" t="s">
        <v>28</v>
      </c>
      <c r="N157" s="13" t="s">
        <v>29</v>
      </c>
      <c r="T157" s="13" t="s">
        <v>2553</v>
      </c>
      <c r="W157" s="13" t="s">
        <v>40</v>
      </c>
      <c r="X157" s="13" t="s">
        <v>2897</v>
      </c>
      <c r="Y157" s="13" t="s">
        <v>42</v>
      </c>
      <c r="Z157" s="13" t="s">
        <v>2901</v>
      </c>
      <c r="AA157" s="13" t="s">
        <v>35</v>
      </c>
      <c r="AE157" s="13">
        <v>1</v>
      </c>
      <c r="AH157" s="36">
        <v>10000000</v>
      </c>
      <c r="AI157" s="36"/>
      <c r="AL157" s="36"/>
      <c r="AM157" s="36"/>
      <c r="AP157" s="13" t="s">
        <v>44</v>
      </c>
      <c r="AQ157" s="36" t="s">
        <v>58</v>
      </c>
      <c r="AR157" s="13" t="s">
        <v>41</v>
      </c>
    </row>
    <row r="158" spans="1:64" s="13" customFormat="1" x14ac:dyDescent="0.25">
      <c r="A158" s="13" t="s">
        <v>34</v>
      </c>
      <c r="B158" s="13">
        <v>1959</v>
      </c>
      <c r="D158" s="13" t="s">
        <v>35</v>
      </c>
      <c r="E158" s="13" t="s">
        <v>25</v>
      </c>
      <c r="F158" s="13" t="s">
        <v>57</v>
      </c>
      <c r="G158" s="13" t="s">
        <v>2901</v>
      </c>
      <c r="H158" s="13" t="s">
        <v>3508</v>
      </c>
      <c r="I158" s="13" t="s">
        <v>37</v>
      </c>
      <c r="J158" s="13" t="s">
        <v>2117</v>
      </c>
      <c r="K158" s="13" t="s">
        <v>38</v>
      </c>
      <c r="L158" s="13" t="s">
        <v>28</v>
      </c>
      <c r="N158" s="13" t="s">
        <v>29</v>
      </c>
      <c r="T158" s="13" t="s">
        <v>2553</v>
      </c>
      <c r="W158" s="13" t="s">
        <v>40</v>
      </c>
      <c r="X158" s="13" t="s">
        <v>2897</v>
      </c>
      <c r="Y158" s="13" t="s">
        <v>59</v>
      </c>
      <c r="Z158" s="13" t="s">
        <v>2901</v>
      </c>
      <c r="AA158" s="13" t="s">
        <v>35</v>
      </c>
      <c r="AE158" s="13">
        <v>1</v>
      </c>
      <c r="AH158" s="36">
        <v>1000000</v>
      </c>
      <c r="AI158" s="36"/>
      <c r="AM158" s="36"/>
      <c r="AP158" s="13" t="s">
        <v>44</v>
      </c>
      <c r="AQ158" s="36" t="s">
        <v>58</v>
      </c>
      <c r="AR158" s="13" t="s">
        <v>41</v>
      </c>
    </row>
    <row r="159" spans="1:64" s="13" customFormat="1" x14ac:dyDescent="0.25">
      <c r="A159" s="13" t="s">
        <v>65</v>
      </c>
      <c r="B159" s="13">
        <v>1972</v>
      </c>
      <c r="D159" s="13" t="s">
        <v>35</v>
      </c>
      <c r="E159" s="13" t="s">
        <v>25</v>
      </c>
      <c r="F159" s="13" t="s">
        <v>155</v>
      </c>
      <c r="G159" s="13" t="s">
        <v>2901</v>
      </c>
      <c r="H159" s="13" t="s">
        <v>3503</v>
      </c>
      <c r="I159" s="13" t="s">
        <v>156</v>
      </c>
      <c r="J159" s="13" t="s">
        <v>2117</v>
      </c>
      <c r="T159" s="13" t="s">
        <v>2551</v>
      </c>
      <c r="U159" s="13" t="s">
        <v>68</v>
      </c>
      <c r="W159" s="13" t="s">
        <v>40</v>
      </c>
      <c r="X159" s="13" t="s">
        <v>2898</v>
      </c>
      <c r="Y159" s="13" t="s">
        <v>69</v>
      </c>
      <c r="Z159" s="13" t="s">
        <v>2901</v>
      </c>
      <c r="AA159" s="13" t="s">
        <v>35</v>
      </c>
      <c r="AE159" s="13">
        <v>46</v>
      </c>
      <c r="AH159" s="36">
        <v>1400000</v>
      </c>
      <c r="AI159" s="36"/>
      <c r="AP159" s="13" t="s">
        <v>72</v>
      </c>
    </row>
    <row r="160" spans="1:64" x14ac:dyDescent="0.25">
      <c r="A160" t="s">
        <v>65</v>
      </c>
      <c r="B160">
        <v>1972</v>
      </c>
      <c r="D160" t="s">
        <v>35</v>
      </c>
      <c r="E160" t="s">
        <v>25</v>
      </c>
      <c r="F160" t="s">
        <v>70</v>
      </c>
      <c r="G160" t="s">
        <v>2901</v>
      </c>
      <c r="H160" t="s">
        <v>3503</v>
      </c>
      <c r="I160" t="s">
        <v>71</v>
      </c>
      <c r="J160" t="s">
        <v>2117</v>
      </c>
      <c r="T160" t="s">
        <v>2551</v>
      </c>
      <c r="U160" t="s">
        <v>68</v>
      </c>
      <c r="W160" t="s">
        <v>40</v>
      </c>
      <c r="X160" t="s">
        <v>2897</v>
      </c>
      <c r="Y160" t="s">
        <v>69</v>
      </c>
      <c r="Z160" t="s">
        <v>2901</v>
      </c>
      <c r="AA160" t="s">
        <v>35</v>
      </c>
      <c r="AE160">
        <v>13</v>
      </c>
      <c r="AH160" s="2">
        <v>830000</v>
      </c>
      <c r="AI160" s="2"/>
      <c r="AL160" s="2">
        <v>1000</v>
      </c>
      <c r="AM160" s="2">
        <v>8300000</v>
      </c>
      <c r="AP160" t="s">
        <v>72</v>
      </c>
      <c r="AQ160" t="s">
        <v>73</v>
      </c>
      <c r="AR160" t="s">
        <v>41</v>
      </c>
    </row>
    <row r="161" spans="1:63" x14ac:dyDescent="0.25">
      <c r="A161" t="s">
        <v>65</v>
      </c>
      <c r="B161">
        <v>1972</v>
      </c>
      <c r="D161" t="s">
        <v>35</v>
      </c>
      <c r="E161" t="s">
        <v>25</v>
      </c>
      <c r="F161" t="s">
        <v>66</v>
      </c>
      <c r="G161" t="s">
        <v>2901</v>
      </c>
      <c r="H161" t="s">
        <v>3503</v>
      </c>
      <c r="I161" t="s">
        <v>71</v>
      </c>
      <c r="J161" t="s">
        <v>2117</v>
      </c>
      <c r="T161" t="s">
        <v>2551</v>
      </c>
      <c r="U161" t="s">
        <v>68</v>
      </c>
      <c r="W161" t="s">
        <v>40</v>
      </c>
      <c r="X161" t="s">
        <v>2897</v>
      </c>
      <c r="Y161" t="s">
        <v>69</v>
      </c>
      <c r="Z161" t="s">
        <v>2901</v>
      </c>
      <c r="AA161" t="s">
        <v>35</v>
      </c>
      <c r="AE161">
        <v>33</v>
      </c>
      <c r="AH161" s="2">
        <v>1700000</v>
      </c>
      <c r="AI161" s="2"/>
      <c r="AL161" s="2">
        <v>5000</v>
      </c>
      <c r="AM161" s="2">
        <v>5200000</v>
      </c>
      <c r="AP161" t="s">
        <v>72</v>
      </c>
      <c r="AR161" t="s">
        <v>41</v>
      </c>
    </row>
    <row r="162" spans="1:63" s="12" customFormat="1" x14ac:dyDescent="0.25">
      <c r="A162" s="12" t="s">
        <v>127</v>
      </c>
      <c r="B162" s="12">
        <v>2000</v>
      </c>
      <c r="D162" s="12" t="s">
        <v>35</v>
      </c>
      <c r="E162" s="12" t="s">
        <v>25</v>
      </c>
      <c r="F162" s="12" t="s">
        <v>139</v>
      </c>
      <c r="G162" s="12" t="s">
        <v>2901</v>
      </c>
      <c r="H162" s="12" t="s">
        <v>3503</v>
      </c>
      <c r="I162" s="12" t="s">
        <v>135</v>
      </c>
      <c r="J162" s="12" t="s">
        <v>2117</v>
      </c>
      <c r="K162" s="12">
        <v>1000</v>
      </c>
      <c r="L162" s="12" t="s">
        <v>28</v>
      </c>
      <c r="M162" s="12" t="s">
        <v>44</v>
      </c>
      <c r="N162" s="12" t="s">
        <v>28</v>
      </c>
      <c r="T162" s="12" t="s">
        <v>136</v>
      </c>
      <c r="U162" s="12" t="s">
        <v>91</v>
      </c>
      <c r="W162" s="12" t="s">
        <v>40</v>
      </c>
      <c r="X162" s="12" t="s">
        <v>2898</v>
      </c>
      <c r="Y162" s="12" t="s">
        <v>137</v>
      </c>
      <c r="Z162" s="12" t="s">
        <v>2901</v>
      </c>
      <c r="AA162" s="12" t="s">
        <v>35</v>
      </c>
      <c r="AB162" s="12" t="s">
        <v>3807</v>
      </c>
      <c r="AE162" s="12" t="s">
        <v>3824</v>
      </c>
      <c r="AI162" s="16">
        <v>110000000</v>
      </c>
      <c r="AL162" s="16">
        <v>10000</v>
      </c>
      <c r="AM162" s="16" t="s">
        <v>3843</v>
      </c>
      <c r="AP162" s="12" t="s">
        <v>44</v>
      </c>
      <c r="AQ162" s="12" t="s">
        <v>138</v>
      </c>
      <c r="BD162" s="12" t="s">
        <v>3842</v>
      </c>
      <c r="BI162" s="16">
        <v>229999999.99999997</v>
      </c>
    </row>
    <row r="163" spans="1:63" s="12" customFormat="1" x14ac:dyDescent="0.25">
      <c r="A163" s="12" t="s">
        <v>127</v>
      </c>
      <c r="B163" s="12">
        <v>2000</v>
      </c>
      <c r="D163" s="12" t="s">
        <v>35</v>
      </c>
      <c r="E163" s="12" t="s">
        <v>25</v>
      </c>
      <c r="F163" s="12" t="s">
        <v>134</v>
      </c>
      <c r="G163" s="12" t="s">
        <v>2901</v>
      </c>
      <c r="H163" s="12" t="s">
        <v>3503</v>
      </c>
      <c r="I163" s="12" t="s">
        <v>135</v>
      </c>
      <c r="J163" s="12" t="s">
        <v>2117</v>
      </c>
      <c r="K163" s="12">
        <v>1000</v>
      </c>
      <c r="L163" s="12" t="s">
        <v>28</v>
      </c>
      <c r="M163" s="12" t="s">
        <v>44</v>
      </c>
      <c r="N163" s="12" t="s">
        <v>28</v>
      </c>
      <c r="T163" s="12" t="s">
        <v>136</v>
      </c>
      <c r="U163" s="12" t="s">
        <v>91</v>
      </c>
      <c r="W163" s="12" t="s">
        <v>40</v>
      </c>
      <c r="X163" s="12" t="s">
        <v>2898</v>
      </c>
      <c r="Y163" s="12" t="s">
        <v>137</v>
      </c>
      <c r="Z163" s="12" t="s">
        <v>2901</v>
      </c>
      <c r="AA163" s="12" t="s">
        <v>35</v>
      </c>
      <c r="AB163" s="12" t="s">
        <v>3807</v>
      </c>
      <c r="AE163" s="12" t="s">
        <v>3824</v>
      </c>
      <c r="AI163" s="16">
        <v>120000000</v>
      </c>
      <c r="AL163" s="16">
        <v>10000</v>
      </c>
      <c r="AM163" s="16" t="s">
        <v>3843</v>
      </c>
      <c r="AP163" s="12" t="s">
        <v>44</v>
      </c>
      <c r="AQ163" s="12" t="s">
        <v>138</v>
      </c>
      <c r="BD163" s="12" t="s">
        <v>3842</v>
      </c>
      <c r="BJ163" s="16">
        <v>150000000</v>
      </c>
      <c r="BK163" s="16">
        <f>(PRODUCT(BJ163:BJ163))^(1/COUNT(BJ163:BJ163))</f>
        <v>150000000</v>
      </c>
    </row>
    <row r="164" spans="1:63" s="12" customFormat="1" x14ac:dyDescent="0.25">
      <c r="A164" s="12" t="s">
        <v>127</v>
      </c>
      <c r="B164" s="12">
        <v>2000</v>
      </c>
      <c r="D164" s="12" t="s">
        <v>35</v>
      </c>
      <c r="E164" s="12" t="s">
        <v>25</v>
      </c>
      <c r="F164" s="12" t="s">
        <v>140</v>
      </c>
      <c r="G164" s="12" t="s">
        <v>2901</v>
      </c>
      <c r="H164" s="12" t="s">
        <v>3503</v>
      </c>
      <c r="I164" s="12" t="s">
        <v>135</v>
      </c>
      <c r="J164" s="12" t="s">
        <v>2117</v>
      </c>
      <c r="K164" s="12">
        <v>1000</v>
      </c>
      <c r="L164" s="12" t="s">
        <v>28</v>
      </c>
      <c r="M164" s="12" t="s">
        <v>44</v>
      </c>
      <c r="N164" s="12" t="s">
        <v>28</v>
      </c>
      <c r="T164" s="12" t="s">
        <v>136</v>
      </c>
      <c r="U164" s="12" t="s">
        <v>91</v>
      </c>
      <c r="W164" s="12" t="s">
        <v>40</v>
      </c>
      <c r="X164" s="12" t="s">
        <v>2898</v>
      </c>
      <c r="Y164" s="12" t="s">
        <v>137</v>
      </c>
      <c r="Z164" s="12" t="s">
        <v>2901</v>
      </c>
      <c r="AA164" s="12" t="s">
        <v>35</v>
      </c>
      <c r="AB164" s="12" t="s">
        <v>3807</v>
      </c>
      <c r="AE164" s="12" t="s">
        <v>3823</v>
      </c>
      <c r="AI164" s="16">
        <v>410000000</v>
      </c>
      <c r="AL164" s="16">
        <v>10000</v>
      </c>
      <c r="AM164" s="16" t="s">
        <v>3843</v>
      </c>
      <c r="AP164" s="12" t="s">
        <v>44</v>
      </c>
      <c r="AQ164" s="12" t="s">
        <v>138</v>
      </c>
      <c r="BD164" s="12" t="s">
        <v>3842</v>
      </c>
    </row>
    <row r="165" spans="1:63" s="12" customFormat="1" x14ac:dyDescent="0.25">
      <c r="A165" s="12" t="s">
        <v>127</v>
      </c>
      <c r="B165" s="12">
        <v>2000</v>
      </c>
      <c r="D165" s="12" t="s">
        <v>35</v>
      </c>
      <c r="E165" s="12" t="s">
        <v>25</v>
      </c>
      <c r="F165" s="12" t="s">
        <v>142</v>
      </c>
      <c r="G165" s="12" t="s">
        <v>2901</v>
      </c>
      <c r="H165" s="12" t="s">
        <v>3503</v>
      </c>
      <c r="I165" s="12" t="s">
        <v>135</v>
      </c>
      <c r="J165" s="12" t="s">
        <v>2117</v>
      </c>
      <c r="K165" s="12">
        <v>1000</v>
      </c>
      <c r="L165" s="12" t="s">
        <v>28</v>
      </c>
      <c r="M165" s="12" t="s">
        <v>44</v>
      </c>
      <c r="N165" s="12" t="s">
        <v>28</v>
      </c>
      <c r="T165" s="12" t="s">
        <v>136</v>
      </c>
      <c r="U165" s="12" t="s">
        <v>91</v>
      </c>
      <c r="W165" s="12" t="s">
        <v>40</v>
      </c>
      <c r="X165" s="12" t="s">
        <v>2898</v>
      </c>
      <c r="Y165" s="12" t="s">
        <v>137</v>
      </c>
      <c r="Z165" s="12" t="s">
        <v>2901</v>
      </c>
      <c r="AA165" s="12" t="s">
        <v>35</v>
      </c>
      <c r="AB165" s="12" t="s">
        <v>3807</v>
      </c>
      <c r="AE165" s="12" t="s">
        <v>3822</v>
      </c>
      <c r="AI165" s="16">
        <v>210000000</v>
      </c>
      <c r="AL165" s="16">
        <v>10000</v>
      </c>
      <c r="AM165" s="16" t="s">
        <v>3843</v>
      </c>
      <c r="AP165" s="12" t="s">
        <v>44</v>
      </c>
      <c r="AQ165" s="12" t="s">
        <v>143</v>
      </c>
      <c r="AR165" s="12" t="s">
        <v>3809</v>
      </c>
      <c r="BD165" s="12" t="s">
        <v>3842</v>
      </c>
    </row>
    <row r="166" spans="1:63" x14ac:dyDescent="0.25">
      <c r="A166" t="s">
        <v>127</v>
      </c>
      <c r="B166">
        <v>2000</v>
      </c>
      <c r="D166" t="s">
        <v>35</v>
      </c>
      <c r="E166" t="s">
        <v>25</v>
      </c>
      <c r="F166" t="s">
        <v>142</v>
      </c>
      <c r="G166" t="s">
        <v>2901</v>
      </c>
      <c r="H166" t="s">
        <v>3503</v>
      </c>
      <c r="I166" t="s">
        <v>135</v>
      </c>
      <c r="J166" t="s">
        <v>2117</v>
      </c>
      <c r="K166" t="s">
        <v>28</v>
      </c>
      <c r="L166" t="s">
        <v>28</v>
      </c>
      <c r="N166" t="s">
        <v>28</v>
      </c>
      <c r="T166" t="s">
        <v>136</v>
      </c>
      <c r="U166" t="s">
        <v>91</v>
      </c>
      <c r="W166" t="s">
        <v>40</v>
      </c>
      <c r="X166" t="s">
        <v>2898</v>
      </c>
      <c r="Y166" t="s">
        <v>137</v>
      </c>
      <c r="Z166" t="s">
        <v>2901</v>
      </c>
      <c r="AA166" t="s">
        <v>35</v>
      </c>
      <c r="AE166">
        <v>26</v>
      </c>
      <c r="AH166" s="2">
        <v>210000000</v>
      </c>
      <c r="AI166" s="2"/>
      <c r="AP166" t="s">
        <v>44</v>
      </c>
      <c r="AQ166" t="s">
        <v>143</v>
      </c>
    </row>
    <row r="176" spans="1:63" x14ac:dyDescent="0.25">
      <c r="A176" t="s">
        <v>3806</v>
      </c>
    </row>
    <row r="177" spans="1:44" x14ac:dyDescent="0.25">
      <c r="A177" t="s">
        <v>23</v>
      </c>
      <c r="B177">
        <v>1966</v>
      </c>
      <c r="D177" t="s">
        <v>24</v>
      </c>
      <c r="E177" t="s">
        <v>25</v>
      </c>
      <c r="F177" t="s">
        <v>26</v>
      </c>
      <c r="G177" t="s">
        <v>35</v>
      </c>
      <c r="H177" t="s">
        <v>3503</v>
      </c>
      <c r="I177" t="s">
        <v>27</v>
      </c>
      <c r="J177" t="s">
        <v>2117</v>
      </c>
      <c r="K177" t="s">
        <v>28</v>
      </c>
      <c r="L177" t="s">
        <v>28</v>
      </c>
      <c r="N177" t="s">
        <v>29</v>
      </c>
      <c r="T177" t="s">
        <v>2617</v>
      </c>
      <c r="W177" t="s">
        <v>31</v>
      </c>
      <c r="X177" t="s">
        <v>2897</v>
      </c>
      <c r="Z177" t="s">
        <v>2901</v>
      </c>
      <c r="AA177" t="s">
        <v>35</v>
      </c>
      <c r="AH177" s="2">
        <v>11088000000</v>
      </c>
      <c r="AI177" s="2"/>
      <c r="AP177" t="s">
        <v>32</v>
      </c>
      <c r="AR177" t="s">
        <v>41</v>
      </c>
    </row>
    <row r="188" spans="1:44" x14ac:dyDescent="0.25">
      <c r="A188" t="s">
        <v>3808</v>
      </c>
    </row>
    <row r="189" spans="1:44" s="13" customFormat="1" x14ac:dyDescent="0.25">
      <c r="A189" s="13" t="s">
        <v>98</v>
      </c>
      <c r="B189" s="13">
        <v>1978</v>
      </c>
      <c r="D189" s="13" t="s">
        <v>35</v>
      </c>
      <c r="E189" s="13" t="s">
        <v>25</v>
      </c>
      <c r="F189" s="13" t="s">
        <v>99</v>
      </c>
      <c r="G189" s="13" t="s">
        <v>2901</v>
      </c>
      <c r="H189" s="13" t="s">
        <v>3504</v>
      </c>
      <c r="I189" s="13" t="s">
        <v>100</v>
      </c>
      <c r="J189" s="13" t="s">
        <v>2117</v>
      </c>
      <c r="T189" s="13" t="s">
        <v>1069</v>
      </c>
      <c r="U189" s="13" t="s">
        <v>101</v>
      </c>
      <c r="W189" s="13" t="s">
        <v>102</v>
      </c>
      <c r="X189" s="13" t="s">
        <v>2898</v>
      </c>
      <c r="Y189" s="13" t="s">
        <v>80</v>
      </c>
      <c r="Z189" s="13" t="s">
        <v>2901</v>
      </c>
      <c r="AA189" s="13" t="s">
        <v>35</v>
      </c>
      <c r="AB189" s="13" t="s">
        <v>3804</v>
      </c>
      <c r="AE189" s="13">
        <v>52</v>
      </c>
      <c r="AH189" s="36"/>
      <c r="AI189" s="36"/>
      <c r="AL189" s="36">
        <v>30000</v>
      </c>
      <c r="AM189" s="36">
        <v>77300000</v>
      </c>
      <c r="AP189" s="13" t="s">
        <v>103</v>
      </c>
      <c r="AQ189" s="13" t="s">
        <v>104</v>
      </c>
      <c r="AR189" s="13" t="s">
        <v>105</v>
      </c>
    </row>
    <row r="190" spans="1:44" s="13" customFormat="1" x14ac:dyDescent="0.25">
      <c r="A190" s="13" t="s">
        <v>98</v>
      </c>
      <c r="B190" s="13">
        <v>1978</v>
      </c>
      <c r="D190" s="13" t="s">
        <v>35</v>
      </c>
      <c r="E190" s="13" t="s">
        <v>25</v>
      </c>
      <c r="F190" s="13" t="s">
        <v>99</v>
      </c>
      <c r="G190" s="13" t="s">
        <v>2901</v>
      </c>
      <c r="H190" s="13" t="s">
        <v>3504</v>
      </c>
      <c r="I190" s="13" t="s">
        <v>100</v>
      </c>
      <c r="J190" s="13" t="s">
        <v>2117</v>
      </c>
      <c r="T190" s="13" t="s">
        <v>1071</v>
      </c>
      <c r="U190" s="13" t="s">
        <v>106</v>
      </c>
      <c r="W190" s="13" t="s">
        <v>102</v>
      </c>
      <c r="X190" s="13" t="s">
        <v>2898</v>
      </c>
      <c r="Y190" s="13" t="s">
        <v>80</v>
      </c>
      <c r="Z190" s="13" t="s">
        <v>2901</v>
      </c>
      <c r="AA190" s="13" t="s">
        <v>35</v>
      </c>
      <c r="AB190" s="13" t="s">
        <v>3804</v>
      </c>
      <c r="AE190" s="13">
        <v>62</v>
      </c>
      <c r="AH190" s="36"/>
      <c r="AI190" s="36"/>
      <c r="AL190" s="36">
        <v>60000</v>
      </c>
      <c r="AM190" s="36">
        <v>126000000</v>
      </c>
      <c r="AP190" s="13" t="s">
        <v>103</v>
      </c>
      <c r="AQ190" s="13" t="s">
        <v>104</v>
      </c>
      <c r="AR190" s="13" t="s">
        <v>105</v>
      </c>
    </row>
    <row r="191" spans="1:44" s="13" customFormat="1" x14ac:dyDescent="0.25">
      <c r="A191" s="13" t="s">
        <v>98</v>
      </c>
      <c r="B191" s="13">
        <v>1978</v>
      </c>
      <c r="D191" s="13" t="s">
        <v>35</v>
      </c>
      <c r="E191" s="13" t="s">
        <v>25</v>
      </c>
      <c r="F191" s="13" t="s">
        <v>99</v>
      </c>
      <c r="G191" s="13" t="s">
        <v>2901</v>
      </c>
      <c r="H191" s="13" t="s">
        <v>3504</v>
      </c>
      <c r="I191" s="13" t="s">
        <v>100</v>
      </c>
      <c r="J191" s="13" t="s">
        <v>2117</v>
      </c>
      <c r="T191" s="13" t="s">
        <v>107</v>
      </c>
      <c r="U191" s="13" t="s">
        <v>108</v>
      </c>
      <c r="W191" s="13" t="s">
        <v>102</v>
      </c>
      <c r="X191" s="13" t="s">
        <v>2898</v>
      </c>
      <c r="Y191" s="13" t="s">
        <v>80</v>
      </c>
      <c r="Z191" s="13" t="s">
        <v>2901</v>
      </c>
      <c r="AA191" s="13" t="s">
        <v>35</v>
      </c>
      <c r="AB191" s="13" t="s">
        <v>3804</v>
      </c>
      <c r="AE191" s="13">
        <v>39</v>
      </c>
      <c r="AH191" s="36"/>
      <c r="AI191" s="36"/>
      <c r="AL191" s="36">
        <v>790000</v>
      </c>
      <c r="AM191" s="36">
        <v>46300000</v>
      </c>
      <c r="AP191" s="13" t="s">
        <v>103</v>
      </c>
      <c r="AQ191" s="13" t="s">
        <v>104</v>
      </c>
      <c r="AR191" s="13" t="s">
        <v>105</v>
      </c>
    </row>
    <row r="192" spans="1:44" s="13" customFormat="1" x14ac:dyDescent="0.25">
      <c r="A192" s="13" t="s">
        <v>98</v>
      </c>
      <c r="B192" s="13">
        <v>1978</v>
      </c>
      <c r="D192" s="13" t="s">
        <v>35</v>
      </c>
      <c r="E192" s="13" t="s">
        <v>25</v>
      </c>
      <c r="F192" s="13" t="s">
        <v>99</v>
      </c>
      <c r="G192" s="13" t="s">
        <v>2901</v>
      </c>
      <c r="H192" s="13" t="s">
        <v>3504</v>
      </c>
      <c r="I192" s="13" t="s">
        <v>100</v>
      </c>
      <c r="J192" s="13" t="s">
        <v>2117</v>
      </c>
      <c r="T192" s="13" t="s">
        <v>109</v>
      </c>
      <c r="U192" s="13" t="s">
        <v>110</v>
      </c>
      <c r="W192" s="13" t="s">
        <v>102</v>
      </c>
      <c r="X192" s="13" t="s">
        <v>2898</v>
      </c>
      <c r="Y192" s="13" t="s">
        <v>80</v>
      </c>
      <c r="Z192" s="13" t="s">
        <v>2901</v>
      </c>
      <c r="AA192" s="13" t="s">
        <v>35</v>
      </c>
      <c r="AB192" s="13" t="s">
        <v>3804</v>
      </c>
      <c r="AE192" s="13">
        <v>41</v>
      </c>
      <c r="AH192" s="36"/>
      <c r="AI192" s="36"/>
      <c r="AL192" s="36">
        <v>120000</v>
      </c>
      <c r="AM192" s="36">
        <v>4800000000</v>
      </c>
      <c r="AP192" s="13" t="s">
        <v>103</v>
      </c>
      <c r="AQ192" s="13" t="s">
        <v>104</v>
      </c>
      <c r="AR192" s="13" t="s">
        <v>105</v>
      </c>
    </row>
    <row r="193" spans="1:44" s="13" customFormat="1" x14ac:dyDescent="0.25">
      <c r="A193" s="13" t="s">
        <v>98</v>
      </c>
      <c r="B193" s="13">
        <v>1978</v>
      </c>
      <c r="D193" s="13" t="s">
        <v>35</v>
      </c>
      <c r="E193" s="13" t="s">
        <v>25</v>
      </c>
      <c r="F193" s="13" t="s">
        <v>99</v>
      </c>
      <c r="G193" s="13" t="s">
        <v>2901</v>
      </c>
      <c r="H193" s="13" t="s">
        <v>3504</v>
      </c>
      <c r="I193" s="13" t="s">
        <v>100</v>
      </c>
      <c r="J193" s="13" t="s">
        <v>2117</v>
      </c>
      <c r="T193" s="13" t="s">
        <v>1069</v>
      </c>
      <c r="U193" s="13" t="s">
        <v>101</v>
      </c>
      <c r="W193" s="13" t="s">
        <v>102</v>
      </c>
      <c r="X193" s="13" t="s">
        <v>2897</v>
      </c>
      <c r="Y193" s="13" t="s">
        <v>80</v>
      </c>
      <c r="Z193" s="13" t="s">
        <v>2901</v>
      </c>
      <c r="AA193" s="13" t="s">
        <v>35</v>
      </c>
      <c r="AB193" s="13" t="s">
        <v>3804</v>
      </c>
      <c r="AE193" s="13">
        <v>52</v>
      </c>
      <c r="AH193" s="36"/>
      <c r="AI193" s="36"/>
      <c r="AL193" s="36">
        <v>30000</v>
      </c>
      <c r="AM193" s="36">
        <v>73200000</v>
      </c>
      <c r="AP193" s="13" t="s">
        <v>103</v>
      </c>
      <c r="AQ193" s="13" t="s">
        <v>104</v>
      </c>
      <c r="AR193" s="13" t="s">
        <v>105</v>
      </c>
    </row>
    <row r="194" spans="1:44" s="13" customFormat="1" x14ac:dyDescent="0.25">
      <c r="A194" s="13" t="s">
        <v>98</v>
      </c>
      <c r="B194" s="13">
        <v>1978</v>
      </c>
      <c r="D194" s="13" t="s">
        <v>35</v>
      </c>
      <c r="E194" s="13" t="s">
        <v>25</v>
      </c>
      <c r="F194" s="13" t="s">
        <v>99</v>
      </c>
      <c r="G194" s="13" t="s">
        <v>2901</v>
      </c>
      <c r="H194" s="13" t="s">
        <v>3504</v>
      </c>
      <c r="I194" s="13" t="s">
        <v>100</v>
      </c>
      <c r="J194" s="13" t="s">
        <v>2117</v>
      </c>
      <c r="T194" s="13" t="s">
        <v>1071</v>
      </c>
      <c r="U194" s="13" t="s">
        <v>106</v>
      </c>
      <c r="W194" s="13" t="s">
        <v>102</v>
      </c>
      <c r="X194" s="13" t="s">
        <v>2897</v>
      </c>
      <c r="Y194" s="13" t="s">
        <v>80</v>
      </c>
      <c r="Z194" s="13" t="s">
        <v>2901</v>
      </c>
      <c r="AA194" s="13" t="s">
        <v>35</v>
      </c>
      <c r="AB194" s="13" t="s">
        <v>3804</v>
      </c>
      <c r="AE194" s="13">
        <v>62</v>
      </c>
      <c r="AH194" s="36"/>
      <c r="AI194" s="36"/>
      <c r="AL194" s="36">
        <v>60000</v>
      </c>
      <c r="AM194" s="36">
        <v>147000000</v>
      </c>
      <c r="AP194" s="13" t="s">
        <v>103</v>
      </c>
      <c r="AQ194" s="13" t="s">
        <v>104</v>
      </c>
      <c r="AR194" s="13" t="s">
        <v>105</v>
      </c>
    </row>
    <row r="195" spans="1:44" s="13" customFormat="1" x14ac:dyDescent="0.25">
      <c r="A195" s="13" t="s">
        <v>98</v>
      </c>
      <c r="B195" s="13">
        <v>1978</v>
      </c>
      <c r="D195" s="13" t="s">
        <v>35</v>
      </c>
      <c r="E195" s="13" t="s">
        <v>25</v>
      </c>
      <c r="F195" s="13" t="s">
        <v>99</v>
      </c>
      <c r="G195" s="13" t="s">
        <v>2901</v>
      </c>
      <c r="H195" s="13" t="s">
        <v>3504</v>
      </c>
      <c r="I195" s="13" t="s">
        <v>100</v>
      </c>
      <c r="J195" s="13" t="s">
        <v>2117</v>
      </c>
      <c r="T195" s="13" t="s">
        <v>373</v>
      </c>
      <c r="U195" s="13" t="s">
        <v>108</v>
      </c>
      <c r="W195" s="13" t="s">
        <v>102</v>
      </c>
      <c r="X195" s="13" t="s">
        <v>2897</v>
      </c>
      <c r="Y195" s="13" t="s">
        <v>80</v>
      </c>
      <c r="Z195" s="13" t="s">
        <v>2901</v>
      </c>
      <c r="AA195" s="13" t="s">
        <v>35</v>
      </c>
      <c r="AB195" s="13" t="s">
        <v>3804</v>
      </c>
      <c r="AE195" s="13">
        <v>39</v>
      </c>
      <c r="AH195" s="36"/>
      <c r="AI195" s="36"/>
      <c r="AL195" s="36">
        <v>860000</v>
      </c>
      <c r="AM195" s="36">
        <v>46000000</v>
      </c>
      <c r="AP195" s="13" t="s">
        <v>103</v>
      </c>
      <c r="AQ195" s="13" t="s">
        <v>104</v>
      </c>
      <c r="AR195" s="13" t="s">
        <v>105</v>
      </c>
    </row>
    <row r="196" spans="1:44" s="13" customFormat="1" x14ac:dyDescent="0.25">
      <c r="A196" s="13" t="s">
        <v>98</v>
      </c>
      <c r="B196" s="13">
        <v>1978</v>
      </c>
      <c r="D196" s="13" t="s">
        <v>35</v>
      </c>
      <c r="E196" s="13" t="s">
        <v>25</v>
      </c>
      <c r="F196" s="13" t="s">
        <v>99</v>
      </c>
      <c r="G196" s="13" t="s">
        <v>2901</v>
      </c>
      <c r="H196" s="13" t="s">
        <v>3504</v>
      </c>
      <c r="I196" s="13" t="s">
        <v>100</v>
      </c>
      <c r="J196" s="13" t="s">
        <v>2117</v>
      </c>
      <c r="T196" s="13" t="s">
        <v>373</v>
      </c>
      <c r="U196" s="13" t="s">
        <v>108</v>
      </c>
      <c r="W196" s="13" t="s">
        <v>102</v>
      </c>
      <c r="X196" s="13" t="s">
        <v>2897</v>
      </c>
      <c r="Y196" s="13" t="s">
        <v>80</v>
      </c>
      <c r="Z196" s="13" t="s">
        <v>2901</v>
      </c>
      <c r="AA196" s="13" t="s">
        <v>35</v>
      </c>
      <c r="AB196" s="13" t="s">
        <v>3804</v>
      </c>
      <c r="AE196" s="13">
        <v>34</v>
      </c>
      <c r="AH196" s="36"/>
      <c r="AI196" s="36"/>
      <c r="AL196" s="36">
        <v>560000</v>
      </c>
      <c r="AM196" s="36">
        <v>315000000</v>
      </c>
      <c r="AP196" s="13" t="s">
        <v>103</v>
      </c>
      <c r="AQ196" s="13" t="s">
        <v>104</v>
      </c>
      <c r="AR196" s="13" t="s">
        <v>105</v>
      </c>
    </row>
    <row r="197" spans="1:44" s="13" customFormat="1" x14ac:dyDescent="0.25">
      <c r="A197" s="13" t="s">
        <v>98</v>
      </c>
      <c r="B197" s="13">
        <v>1978</v>
      </c>
      <c r="D197" s="13" t="s">
        <v>35</v>
      </c>
      <c r="E197" s="13" t="s">
        <v>25</v>
      </c>
      <c r="F197" s="13" t="s">
        <v>99</v>
      </c>
      <c r="G197" s="13" t="s">
        <v>2901</v>
      </c>
      <c r="H197" s="13" t="s">
        <v>3504</v>
      </c>
      <c r="I197" s="13" t="s">
        <v>100</v>
      </c>
      <c r="J197" s="13" t="s">
        <v>2117</v>
      </c>
      <c r="T197" s="13" t="s">
        <v>109</v>
      </c>
      <c r="U197" s="13" t="s">
        <v>110</v>
      </c>
      <c r="W197" s="13" t="s">
        <v>102</v>
      </c>
      <c r="X197" s="13" t="s">
        <v>2897</v>
      </c>
      <c r="Y197" s="13" t="s">
        <v>80</v>
      </c>
      <c r="Z197" s="13" t="s">
        <v>2901</v>
      </c>
      <c r="AA197" s="13" t="s">
        <v>35</v>
      </c>
      <c r="AB197" s="13" t="s">
        <v>3804</v>
      </c>
      <c r="AE197" s="13">
        <v>41</v>
      </c>
      <c r="AH197" s="36"/>
      <c r="AI197" s="36"/>
      <c r="AL197" s="36">
        <v>130000</v>
      </c>
      <c r="AM197" s="36">
        <v>5650000000</v>
      </c>
      <c r="AP197" s="13" t="s">
        <v>103</v>
      </c>
      <c r="AQ197" s="13" t="s">
        <v>104</v>
      </c>
      <c r="AR197" s="13" t="s">
        <v>105</v>
      </c>
    </row>
    <row r="198" spans="1:44" x14ac:dyDescent="0.25">
      <c r="A198" t="s">
        <v>150</v>
      </c>
      <c r="B198">
        <v>1996</v>
      </c>
      <c r="D198" t="s">
        <v>35</v>
      </c>
      <c r="E198" t="s">
        <v>25</v>
      </c>
      <c r="F198" t="s">
        <v>151</v>
      </c>
      <c r="G198" t="s">
        <v>35</v>
      </c>
      <c r="H198" t="s">
        <v>3503</v>
      </c>
      <c r="I198" t="s">
        <v>152</v>
      </c>
      <c r="J198" t="s">
        <v>2117</v>
      </c>
      <c r="K198" t="s">
        <v>28</v>
      </c>
      <c r="L198" t="s">
        <v>28</v>
      </c>
      <c r="N198" t="s">
        <v>28</v>
      </c>
      <c r="T198" t="s">
        <v>2763</v>
      </c>
      <c r="W198" t="s">
        <v>40</v>
      </c>
      <c r="X198" t="s">
        <v>2898</v>
      </c>
      <c r="Y198" t="s">
        <v>80</v>
      </c>
      <c r="Z198" t="s">
        <v>2901</v>
      </c>
      <c r="AA198" t="s">
        <v>35</v>
      </c>
      <c r="AF198" s="3"/>
      <c r="AG198" s="3"/>
      <c r="AH198" s="2"/>
      <c r="AI198" s="2"/>
      <c r="AJ198" s="4"/>
      <c r="AL198" s="6">
        <v>32000</v>
      </c>
      <c r="AM198">
        <f>10^6</f>
        <v>1000000</v>
      </c>
      <c r="AP198" t="s">
        <v>153</v>
      </c>
      <c r="AQ198" t="s">
        <v>154</v>
      </c>
    </row>
    <row r="200" spans="1:44" x14ac:dyDescent="0.25">
      <c r="A200" t="s">
        <v>171</v>
      </c>
      <c r="B200">
        <v>1962</v>
      </c>
      <c r="D200" t="s">
        <v>172</v>
      </c>
      <c r="E200" t="s">
        <v>25</v>
      </c>
      <c r="F200" t="s">
        <v>26</v>
      </c>
      <c r="G200" t="s">
        <v>35</v>
      </c>
      <c r="H200" t="s">
        <v>3503</v>
      </c>
      <c r="I200" t="s">
        <v>173</v>
      </c>
      <c r="J200" t="s">
        <v>2117</v>
      </c>
      <c r="K200" t="s">
        <v>28</v>
      </c>
      <c r="L200" t="s">
        <v>28</v>
      </c>
      <c r="N200" t="s">
        <v>28</v>
      </c>
      <c r="T200" t="s">
        <v>2617</v>
      </c>
      <c r="W200" t="s">
        <v>31</v>
      </c>
      <c r="X200" t="s">
        <v>2898</v>
      </c>
      <c r="Y200" t="s">
        <v>80</v>
      </c>
      <c r="Z200" t="s">
        <v>2901</v>
      </c>
      <c r="AA200" t="s">
        <v>35</v>
      </c>
      <c r="AB200" t="s">
        <v>3804</v>
      </c>
      <c r="AE200">
        <v>8</v>
      </c>
      <c r="AH200" s="2">
        <v>11088000000</v>
      </c>
      <c r="AI200" s="2"/>
      <c r="AP200" t="s">
        <v>174</v>
      </c>
      <c r="AQ200" t="s">
        <v>175</v>
      </c>
    </row>
    <row r="201" spans="1:44" x14ac:dyDescent="0.25">
      <c r="A201" t="s">
        <v>23</v>
      </c>
      <c r="B201">
        <v>1966</v>
      </c>
      <c r="D201" t="s">
        <v>24</v>
      </c>
      <c r="E201" t="s">
        <v>25</v>
      </c>
      <c r="F201" t="s">
        <v>26</v>
      </c>
      <c r="G201" t="s">
        <v>35</v>
      </c>
      <c r="H201" t="s">
        <v>3503</v>
      </c>
      <c r="I201" t="s">
        <v>27</v>
      </c>
      <c r="J201" t="s">
        <v>2117</v>
      </c>
      <c r="K201" t="s">
        <v>28</v>
      </c>
      <c r="L201" t="s">
        <v>28</v>
      </c>
      <c r="N201" t="s">
        <v>29</v>
      </c>
      <c r="T201" t="s">
        <v>2617</v>
      </c>
      <c r="W201" t="s">
        <v>31</v>
      </c>
      <c r="X201" t="s">
        <v>2897</v>
      </c>
      <c r="Z201" t="s">
        <v>2901</v>
      </c>
      <c r="AA201" t="s">
        <v>35</v>
      </c>
      <c r="AB201" t="s">
        <v>3807</v>
      </c>
      <c r="AH201" s="2">
        <v>33000000</v>
      </c>
      <c r="AI201" s="2"/>
      <c r="AP201" t="s">
        <v>33</v>
      </c>
      <c r="AR201" t="s">
        <v>41</v>
      </c>
    </row>
    <row r="203" spans="1:44" x14ac:dyDescent="0.25">
      <c r="A203" t="s">
        <v>184</v>
      </c>
      <c r="B203">
        <v>1998</v>
      </c>
      <c r="D203" t="s">
        <v>35</v>
      </c>
      <c r="E203" t="s">
        <v>25</v>
      </c>
      <c r="F203" t="s">
        <v>192</v>
      </c>
      <c r="G203" t="s">
        <v>35</v>
      </c>
      <c r="H203" t="s">
        <v>3503</v>
      </c>
      <c r="I203" t="s">
        <v>196</v>
      </c>
      <c r="J203" t="s">
        <v>2117</v>
      </c>
      <c r="K203">
        <v>1</v>
      </c>
      <c r="L203" t="s">
        <v>197</v>
      </c>
      <c r="M203" t="s">
        <v>176</v>
      </c>
      <c r="N203" t="s">
        <v>29</v>
      </c>
      <c r="T203" t="s">
        <v>373</v>
      </c>
      <c r="U203" t="s">
        <v>108</v>
      </c>
      <c r="W203" t="s">
        <v>40</v>
      </c>
      <c r="X203" t="s">
        <v>3835</v>
      </c>
      <c r="Y203" t="s">
        <v>80</v>
      </c>
      <c r="Z203" t="s">
        <v>35</v>
      </c>
      <c r="AA203" t="s">
        <v>35</v>
      </c>
      <c r="AB203" t="s">
        <v>3810</v>
      </c>
      <c r="AD203">
        <v>23</v>
      </c>
      <c r="AE203">
        <v>32</v>
      </c>
      <c r="AM203" t="s">
        <v>189</v>
      </c>
      <c r="AP203" t="s">
        <v>198</v>
      </c>
      <c r="AQ203" t="s">
        <v>190</v>
      </c>
      <c r="AR203" t="s">
        <v>2896</v>
      </c>
    </row>
    <row r="204" spans="1:44" x14ac:dyDescent="0.25">
      <c r="A204" t="s">
        <v>184</v>
      </c>
      <c r="B204">
        <v>1998</v>
      </c>
      <c r="D204" t="s">
        <v>35</v>
      </c>
      <c r="E204" t="s">
        <v>25</v>
      </c>
      <c r="F204" t="s">
        <v>192</v>
      </c>
      <c r="G204" t="s">
        <v>35</v>
      </c>
      <c r="H204" t="s">
        <v>3503</v>
      </c>
      <c r="I204" t="s">
        <v>196</v>
      </c>
      <c r="J204" t="s">
        <v>2117</v>
      </c>
      <c r="K204">
        <v>1</v>
      </c>
      <c r="L204" t="s">
        <v>197</v>
      </c>
      <c r="M204" t="s">
        <v>176</v>
      </c>
      <c r="N204" t="s">
        <v>29</v>
      </c>
      <c r="T204" t="s">
        <v>373</v>
      </c>
      <c r="U204" t="s">
        <v>108</v>
      </c>
      <c r="W204" t="s">
        <v>40</v>
      </c>
      <c r="X204" t="s">
        <v>3835</v>
      </c>
      <c r="Y204" t="s">
        <v>80</v>
      </c>
      <c r="Z204" t="s">
        <v>35</v>
      </c>
      <c r="AA204" t="s">
        <v>35</v>
      </c>
      <c r="AB204" t="s">
        <v>3810</v>
      </c>
      <c r="AD204">
        <v>6</v>
      </c>
      <c r="AE204">
        <v>32</v>
      </c>
      <c r="AL204" s="2">
        <v>1</v>
      </c>
      <c r="AM204" s="2">
        <v>10</v>
      </c>
      <c r="AP204" t="s">
        <v>198</v>
      </c>
      <c r="AQ204" t="s">
        <v>190</v>
      </c>
      <c r="AR204" t="s">
        <v>2896</v>
      </c>
    </row>
    <row r="205" spans="1:44" x14ac:dyDescent="0.25">
      <c r="A205" t="s">
        <v>184</v>
      </c>
      <c r="B205">
        <v>1998</v>
      </c>
      <c r="D205" t="s">
        <v>35</v>
      </c>
      <c r="E205" t="s">
        <v>25</v>
      </c>
      <c r="F205" t="s">
        <v>192</v>
      </c>
      <c r="G205" t="s">
        <v>35</v>
      </c>
      <c r="H205" t="s">
        <v>3503</v>
      </c>
      <c r="I205" t="s">
        <v>196</v>
      </c>
      <c r="J205" t="s">
        <v>2117</v>
      </c>
      <c r="K205">
        <v>1</v>
      </c>
      <c r="L205" t="s">
        <v>197</v>
      </c>
      <c r="M205" t="s">
        <v>176</v>
      </c>
      <c r="N205" t="s">
        <v>29</v>
      </c>
      <c r="T205" t="s">
        <v>373</v>
      </c>
      <c r="U205" t="s">
        <v>108</v>
      </c>
      <c r="W205" t="s">
        <v>40</v>
      </c>
      <c r="X205" t="s">
        <v>3835</v>
      </c>
      <c r="Y205" t="s">
        <v>80</v>
      </c>
      <c r="Z205" t="s">
        <v>35</v>
      </c>
      <c r="AA205" t="s">
        <v>35</v>
      </c>
      <c r="AB205" t="s">
        <v>3810</v>
      </c>
      <c r="AD205">
        <v>2</v>
      </c>
      <c r="AE205">
        <v>32</v>
      </c>
      <c r="AL205" s="2">
        <v>10</v>
      </c>
      <c r="AM205" s="2">
        <v>100</v>
      </c>
      <c r="AP205" t="s">
        <v>198</v>
      </c>
      <c r="AQ205" t="s">
        <v>190</v>
      </c>
      <c r="AR205" t="s">
        <v>2896</v>
      </c>
    </row>
    <row r="206" spans="1:44" x14ac:dyDescent="0.25">
      <c r="A206" t="s">
        <v>184</v>
      </c>
      <c r="B206">
        <v>1998</v>
      </c>
      <c r="D206" t="s">
        <v>35</v>
      </c>
      <c r="E206" t="s">
        <v>25</v>
      </c>
      <c r="F206" t="s">
        <v>192</v>
      </c>
      <c r="G206" t="s">
        <v>35</v>
      </c>
      <c r="H206" t="s">
        <v>3503</v>
      </c>
      <c r="I206" t="s">
        <v>196</v>
      </c>
      <c r="J206" t="s">
        <v>2117</v>
      </c>
      <c r="K206">
        <v>1</v>
      </c>
      <c r="L206" t="s">
        <v>197</v>
      </c>
      <c r="M206" t="s">
        <v>176</v>
      </c>
      <c r="N206" t="s">
        <v>29</v>
      </c>
      <c r="T206" t="s">
        <v>373</v>
      </c>
      <c r="U206" t="s">
        <v>108</v>
      </c>
      <c r="W206" t="s">
        <v>40</v>
      </c>
      <c r="X206" t="s">
        <v>3835</v>
      </c>
      <c r="Y206" t="s">
        <v>80</v>
      </c>
      <c r="Z206" t="s">
        <v>35</v>
      </c>
      <c r="AA206" t="s">
        <v>35</v>
      </c>
      <c r="AB206" t="s">
        <v>3810</v>
      </c>
      <c r="AD206">
        <v>1</v>
      </c>
      <c r="AE206">
        <v>32</v>
      </c>
      <c r="AL206" s="2">
        <v>100</v>
      </c>
      <c r="AM206" s="2">
        <v>1000</v>
      </c>
      <c r="AP206" t="s">
        <v>198</v>
      </c>
      <c r="AQ206" t="s">
        <v>190</v>
      </c>
      <c r="AR206" t="s">
        <v>2896</v>
      </c>
    </row>
    <row r="208" spans="1:44" x14ac:dyDescent="0.25">
      <c r="A208" t="s">
        <v>3839</v>
      </c>
    </row>
    <row r="209" spans="1:64" s="13" customFormat="1" x14ac:dyDescent="0.25">
      <c r="A209" s="13" t="s">
        <v>92</v>
      </c>
      <c r="B209" s="13">
        <v>1978</v>
      </c>
      <c r="D209" s="13" t="s">
        <v>93</v>
      </c>
      <c r="E209" s="13" t="s">
        <v>94</v>
      </c>
      <c r="F209" s="13" t="s">
        <v>26</v>
      </c>
      <c r="G209" s="13" t="s">
        <v>35</v>
      </c>
      <c r="H209" s="13" t="s">
        <v>3503</v>
      </c>
      <c r="I209" s="13" t="s">
        <v>95</v>
      </c>
      <c r="J209" s="13" t="s">
        <v>2117</v>
      </c>
      <c r="K209" s="13" t="s">
        <v>95</v>
      </c>
      <c r="L209" s="13" t="s">
        <v>95</v>
      </c>
      <c r="N209" s="13" t="s">
        <v>95</v>
      </c>
      <c r="T209" s="13" t="s">
        <v>2554</v>
      </c>
      <c r="W209" s="13" t="s">
        <v>40</v>
      </c>
      <c r="X209" s="13" t="s">
        <v>2898</v>
      </c>
      <c r="Y209" s="13" t="s">
        <v>80</v>
      </c>
      <c r="Z209" s="13" t="s">
        <v>2901</v>
      </c>
      <c r="AA209" s="13" t="s">
        <v>35</v>
      </c>
      <c r="AB209" s="13" t="s">
        <v>3807</v>
      </c>
      <c r="AF209" s="37"/>
      <c r="AG209" s="37"/>
      <c r="AH209" s="36">
        <v>148000</v>
      </c>
      <c r="AI209" s="36"/>
      <c r="AJ209" s="45"/>
      <c r="AP209" s="13" t="s">
        <v>176</v>
      </c>
      <c r="AQ209" s="13" t="s">
        <v>97</v>
      </c>
    </row>
    <row r="210" spans="1:64" s="13" customFormat="1" x14ac:dyDescent="0.25">
      <c r="A210" s="13" t="s">
        <v>92</v>
      </c>
      <c r="B210" s="13">
        <v>1978</v>
      </c>
      <c r="D210" s="13" t="s">
        <v>93</v>
      </c>
      <c r="E210" s="13" t="s">
        <v>94</v>
      </c>
      <c r="F210" s="13" t="s">
        <v>26</v>
      </c>
      <c r="G210" s="13" t="s">
        <v>35</v>
      </c>
      <c r="H210" s="13" t="s">
        <v>3503</v>
      </c>
      <c r="I210" s="13" t="s">
        <v>95</v>
      </c>
      <c r="J210" s="13" t="s">
        <v>2117</v>
      </c>
      <c r="K210" s="13" t="s">
        <v>95</v>
      </c>
      <c r="L210" s="13" t="s">
        <v>95</v>
      </c>
      <c r="N210" s="13" t="s">
        <v>95</v>
      </c>
      <c r="T210" s="13" t="s">
        <v>2867</v>
      </c>
      <c r="W210" s="13" t="s">
        <v>40</v>
      </c>
      <c r="X210" s="13" t="s">
        <v>2898</v>
      </c>
      <c r="Y210" s="13" t="s">
        <v>80</v>
      </c>
      <c r="Z210" s="13" t="s">
        <v>2901</v>
      </c>
      <c r="AA210" s="13" t="s">
        <v>35</v>
      </c>
      <c r="AB210" s="13" t="s">
        <v>3807</v>
      </c>
      <c r="AF210" s="37"/>
      <c r="AG210" s="37"/>
      <c r="AH210" s="36">
        <v>330000</v>
      </c>
      <c r="AI210" s="36"/>
      <c r="AJ210" s="45"/>
      <c r="AP210" s="13" t="s">
        <v>176</v>
      </c>
      <c r="AQ210" s="13" t="s">
        <v>97</v>
      </c>
    </row>
    <row r="211" spans="1:64" s="13" customFormat="1" x14ac:dyDescent="0.25">
      <c r="A211" s="13" t="s">
        <v>98</v>
      </c>
      <c r="B211" s="13">
        <v>1978</v>
      </c>
      <c r="D211" s="13" t="s">
        <v>35</v>
      </c>
      <c r="E211" s="13" t="s">
        <v>25</v>
      </c>
      <c r="F211" s="13" t="s">
        <v>99</v>
      </c>
      <c r="G211" s="13" t="s">
        <v>2901</v>
      </c>
      <c r="H211" s="13" t="s">
        <v>3504</v>
      </c>
      <c r="I211" s="13" t="s">
        <v>100</v>
      </c>
      <c r="J211" s="13" t="s">
        <v>2117</v>
      </c>
      <c r="K211" s="12">
        <v>10000</v>
      </c>
      <c r="M211" s="12" t="s">
        <v>3833</v>
      </c>
      <c r="T211" s="13" t="s">
        <v>107</v>
      </c>
      <c r="U211" s="13" t="s">
        <v>108</v>
      </c>
      <c r="W211" s="13" t="s">
        <v>102</v>
      </c>
      <c r="X211" s="13" t="s">
        <v>2898</v>
      </c>
      <c r="Y211" s="13" t="s">
        <v>80</v>
      </c>
      <c r="Z211" s="13" t="s">
        <v>2901</v>
      </c>
      <c r="AA211" s="13" t="s">
        <v>35</v>
      </c>
      <c r="AB211" s="13" t="s">
        <v>3804</v>
      </c>
      <c r="AE211" s="13">
        <v>34</v>
      </c>
      <c r="AH211" s="36">
        <v>71084337.3493976</v>
      </c>
      <c r="AI211" s="36"/>
      <c r="AP211" s="13" t="s">
        <v>81</v>
      </c>
      <c r="AQ211" s="13" t="s">
        <v>3840</v>
      </c>
      <c r="AR211" s="13" t="s">
        <v>105</v>
      </c>
      <c r="BL211" s="36"/>
    </row>
  </sheetData>
  <sortState xmlns:xlrd2="http://schemas.microsoft.com/office/spreadsheetml/2017/richdata2" ref="A2:BL108">
    <sortCondition ref="P2:P108"/>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37FD6-03DF-402D-A2DA-83B155C07EC5}">
  <dimension ref="A1:BJ211"/>
  <sheetViews>
    <sheetView workbookViewId="0">
      <pane ySplit="1" topLeftCell="A2" activePane="bottomLeft" state="frozen"/>
      <selection pane="bottomLeft" activeCell="F56" sqref="F56"/>
    </sheetView>
  </sheetViews>
  <sheetFormatPr defaultRowHeight="15" x14ac:dyDescent="0.25"/>
  <cols>
    <col min="6" max="6" width="25.7109375" customWidth="1"/>
    <col min="9" max="9" width="16.85546875" customWidth="1"/>
    <col min="10" max="10" width="19.28515625" customWidth="1"/>
    <col min="15" max="15" width="10.42578125" customWidth="1"/>
    <col min="16" max="19" width="8.7109375" customWidth="1"/>
    <col min="20" max="20" width="22.140625" customWidth="1"/>
    <col min="24" max="25" width="20.7109375" customWidth="1"/>
    <col min="26" max="26" width="40.140625" customWidth="1"/>
    <col min="29" max="29" width="21.28515625" customWidth="1"/>
    <col min="30" max="30" width="11.28515625" customWidth="1"/>
    <col min="43" max="43" width="21.28515625" customWidth="1"/>
  </cols>
  <sheetData>
    <row r="1" spans="1:62" x14ac:dyDescent="0.25">
      <c r="A1" t="s">
        <v>0</v>
      </c>
      <c r="B1" t="s">
        <v>1</v>
      </c>
      <c r="C1" t="s">
        <v>4530</v>
      </c>
      <c r="D1" t="s">
        <v>2</v>
      </c>
      <c r="E1" t="s">
        <v>3</v>
      </c>
      <c r="F1" t="s">
        <v>4</v>
      </c>
      <c r="G1" t="s">
        <v>26</v>
      </c>
      <c r="H1" t="s">
        <v>3389</v>
      </c>
      <c r="I1" t="s">
        <v>5</v>
      </c>
      <c r="J1" t="s">
        <v>2135</v>
      </c>
      <c r="K1" t="s">
        <v>3831</v>
      </c>
      <c r="L1" t="s">
        <v>6</v>
      </c>
      <c r="M1" t="s">
        <v>3832</v>
      </c>
      <c r="N1" t="s">
        <v>7</v>
      </c>
      <c r="O1" t="s">
        <v>3908</v>
      </c>
      <c r="P1" t="s">
        <v>3895</v>
      </c>
      <c r="Q1" t="s">
        <v>3896</v>
      </c>
      <c r="R1" t="s">
        <v>3897</v>
      </c>
      <c r="S1" t="s">
        <v>3898</v>
      </c>
      <c r="T1" t="s">
        <v>8</v>
      </c>
      <c r="U1" t="s">
        <v>9</v>
      </c>
      <c r="W1" t="s">
        <v>10</v>
      </c>
      <c r="X1" t="s">
        <v>11</v>
      </c>
      <c r="Y1" t="s">
        <v>3792</v>
      </c>
      <c r="Z1" t="s">
        <v>12</v>
      </c>
      <c r="AA1" t="s">
        <v>2899</v>
      </c>
      <c r="AB1" t="s">
        <v>2900</v>
      </c>
      <c r="AC1" t="s">
        <v>3830</v>
      </c>
      <c r="AD1" t="s">
        <v>3863</v>
      </c>
      <c r="AE1" s="38" t="s">
        <v>13</v>
      </c>
      <c r="AF1" s="38" t="s">
        <v>3624</v>
      </c>
      <c r="AG1" s="21" t="s">
        <v>14</v>
      </c>
      <c r="AH1" s="21" t="s">
        <v>3871</v>
      </c>
      <c r="AI1" t="s">
        <v>3877</v>
      </c>
      <c r="AJ1" t="s">
        <v>3815</v>
      </c>
      <c r="AK1" t="s">
        <v>15</v>
      </c>
      <c r="AL1" t="s">
        <v>16</v>
      </c>
      <c r="AM1" t="s">
        <v>17</v>
      </c>
      <c r="AN1" t="s">
        <v>18</v>
      </c>
      <c r="AO1" t="s">
        <v>19</v>
      </c>
      <c r="AP1" t="s">
        <v>20</v>
      </c>
      <c r="AQ1" t="s">
        <v>21</v>
      </c>
      <c r="AR1" t="s">
        <v>22</v>
      </c>
      <c r="AS1" t="s">
        <v>22</v>
      </c>
      <c r="AT1" t="s">
        <v>3881</v>
      </c>
      <c r="AU1" t="s">
        <v>3882</v>
      </c>
      <c r="AV1" t="s">
        <v>3884</v>
      </c>
      <c r="AW1" t="s">
        <v>3883</v>
      </c>
      <c r="AX1" t="s">
        <v>3886</v>
      </c>
      <c r="AY1" t="s">
        <v>3887</v>
      </c>
      <c r="AZ1" t="s">
        <v>3890</v>
      </c>
      <c r="BA1" t="s">
        <v>3891</v>
      </c>
    </row>
    <row r="2" spans="1:62" x14ac:dyDescent="0.25">
      <c r="A2" s="12" t="s">
        <v>288</v>
      </c>
      <c r="B2" s="12">
        <v>2018</v>
      </c>
      <c r="C2" t="str">
        <f t="shared" ref="C2:C33" si="0">A2&amp;" "&amp;B2</f>
        <v>Frick et al. 2018</v>
      </c>
      <c r="D2" s="12" t="s">
        <v>24</v>
      </c>
      <c r="E2" s="12" t="s">
        <v>226</v>
      </c>
      <c r="F2" s="12" t="s">
        <v>289</v>
      </c>
      <c r="G2" s="12" t="s">
        <v>2901</v>
      </c>
      <c r="H2" s="12" t="s">
        <v>3504</v>
      </c>
      <c r="I2" s="12" t="s">
        <v>2644</v>
      </c>
      <c r="J2" s="12" t="s">
        <v>2117</v>
      </c>
      <c r="K2" s="12">
        <v>1000</v>
      </c>
      <c r="L2" s="12" t="s">
        <v>28</v>
      </c>
      <c r="M2" s="12" t="s">
        <v>44</v>
      </c>
      <c r="N2" s="12" t="s">
        <v>292</v>
      </c>
      <c r="O2" t="s">
        <v>744</v>
      </c>
      <c r="P2" s="12" t="s">
        <v>4535</v>
      </c>
      <c r="Q2" s="12" t="s">
        <v>4103</v>
      </c>
      <c r="S2" s="12"/>
      <c r="T2" s="12"/>
      <c r="U2" s="12" t="s">
        <v>293</v>
      </c>
      <c r="V2" t="s">
        <v>3918</v>
      </c>
      <c r="W2" s="12" t="s">
        <v>40</v>
      </c>
      <c r="X2" s="12" t="s">
        <v>932</v>
      </c>
      <c r="Y2" s="12"/>
      <c r="Z2" s="12" t="s">
        <v>294</v>
      </c>
      <c r="AA2" s="12" t="s">
        <v>35</v>
      </c>
      <c r="AB2" s="12" t="s">
        <v>35</v>
      </c>
      <c r="AC2" s="12" t="s">
        <v>3861</v>
      </c>
      <c r="AD2" s="12" t="s">
        <v>2901</v>
      </c>
      <c r="AE2" s="12">
        <v>19</v>
      </c>
      <c r="AF2" s="12">
        <v>68</v>
      </c>
      <c r="AG2" s="12"/>
      <c r="AH2" s="12"/>
      <c r="AI2" s="16">
        <f>10^BB2</f>
        <v>50118.723362727294</v>
      </c>
      <c r="AJ2" s="16"/>
      <c r="AK2" s="16"/>
      <c r="AL2" s="16">
        <f>10^BD2</f>
        <v>25118.86431509586</v>
      </c>
      <c r="AM2" s="16"/>
      <c r="AN2" s="16">
        <f>10^BF2</f>
        <v>3981071.705534976</v>
      </c>
      <c r="AO2" s="16">
        <f>10^BG2</f>
        <v>3162.2776601683804</v>
      </c>
      <c r="AP2" s="16">
        <f>10^BH2</f>
        <v>3981071.705534976</v>
      </c>
      <c r="AQ2" s="12" t="s">
        <v>44</v>
      </c>
      <c r="AR2" s="12" t="s">
        <v>295</v>
      </c>
      <c r="AS2" s="12"/>
      <c r="AT2" s="12"/>
      <c r="AU2" s="12"/>
      <c r="AV2" s="12"/>
      <c r="AW2" s="12"/>
      <c r="AX2" s="12"/>
      <c r="AY2" s="12"/>
      <c r="AZ2" s="12"/>
      <c r="BA2" s="12"/>
      <c r="BB2" s="12">
        <v>4.7</v>
      </c>
      <c r="BC2" s="12"/>
      <c r="BD2" s="12">
        <v>4.4000000000000004</v>
      </c>
      <c r="BE2" s="12"/>
      <c r="BF2" s="12">
        <v>6.6</v>
      </c>
      <c r="BG2" s="12">
        <v>3.5</v>
      </c>
      <c r="BH2" s="12">
        <v>6.6</v>
      </c>
      <c r="BI2" s="12" t="s">
        <v>291</v>
      </c>
      <c r="BJ2" s="12"/>
    </row>
    <row r="3" spans="1:62" x14ac:dyDescent="0.25">
      <c r="A3" t="s">
        <v>1004</v>
      </c>
      <c r="B3">
        <v>2004</v>
      </c>
      <c r="C3" t="str">
        <f t="shared" si="0"/>
        <v>Kuntz et al 2004</v>
      </c>
      <c r="D3" t="s">
        <v>35</v>
      </c>
      <c r="E3" t="s">
        <v>25</v>
      </c>
      <c r="F3" t="s">
        <v>1007</v>
      </c>
      <c r="G3" t="s">
        <v>35</v>
      </c>
      <c r="H3" t="s">
        <v>3503</v>
      </c>
      <c r="I3" t="s">
        <v>2136</v>
      </c>
      <c r="J3" t="s">
        <v>2117</v>
      </c>
      <c r="K3" t="s">
        <v>28</v>
      </c>
      <c r="L3" t="s">
        <v>28</v>
      </c>
      <c r="N3" t="s">
        <v>248</v>
      </c>
      <c r="O3" t="s">
        <v>744</v>
      </c>
      <c r="P3" t="s">
        <v>3901</v>
      </c>
      <c r="Q3" t="s">
        <v>4009</v>
      </c>
      <c r="R3" t="s">
        <v>4017</v>
      </c>
      <c r="S3" t="s">
        <v>4016</v>
      </c>
      <c r="T3" t="s">
        <v>341</v>
      </c>
      <c r="U3" t="s">
        <v>342</v>
      </c>
      <c r="W3" t="s">
        <v>40</v>
      </c>
      <c r="X3" t="s">
        <v>932</v>
      </c>
      <c r="Z3" t="s">
        <v>80</v>
      </c>
      <c r="AA3" t="s">
        <v>35</v>
      </c>
      <c r="AB3" t="s">
        <v>2901</v>
      </c>
      <c r="AE3">
        <v>2</v>
      </c>
      <c r="AF3">
        <v>2</v>
      </c>
      <c r="AR3" t="s">
        <v>1025</v>
      </c>
    </row>
    <row r="4" spans="1:62" x14ac:dyDescent="0.25">
      <c r="A4" t="s">
        <v>1004</v>
      </c>
      <c r="B4">
        <v>2004</v>
      </c>
      <c r="C4" t="str">
        <f t="shared" si="0"/>
        <v>Kuntz et al 2004</v>
      </c>
      <c r="D4" t="s">
        <v>35</v>
      </c>
      <c r="E4" t="s">
        <v>25</v>
      </c>
      <c r="F4" t="s">
        <v>1007</v>
      </c>
      <c r="G4" t="s">
        <v>35</v>
      </c>
      <c r="H4" t="s">
        <v>3503</v>
      </c>
      <c r="I4" t="s">
        <v>2136</v>
      </c>
      <c r="J4" t="s">
        <v>2117</v>
      </c>
      <c r="K4" t="s">
        <v>28</v>
      </c>
      <c r="L4" t="s">
        <v>28</v>
      </c>
      <c r="N4" t="s">
        <v>248</v>
      </c>
      <c r="O4" t="s">
        <v>744</v>
      </c>
      <c r="P4" t="s">
        <v>3901</v>
      </c>
      <c r="Q4" t="s">
        <v>4009</v>
      </c>
      <c r="R4" t="s">
        <v>4017</v>
      </c>
      <c r="S4" t="s">
        <v>4016</v>
      </c>
      <c r="T4" t="s">
        <v>341</v>
      </c>
      <c r="U4" t="s">
        <v>342</v>
      </c>
      <c r="W4" t="s">
        <v>40</v>
      </c>
      <c r="X4" t="s">
        <v>1006</v>
      </c>
      <c r="Z4" t="s">
        <v>80</v>
      </c>
      <c r="AA4" t="s">
        <v>35</v>
      </c>
      <c r="AB4" t="s">
        <v>2901</v>
      </c>
      <c r="AE4">
        <v>1</v>
      </c>
      <c r="AF4">
        <v>2</v>
      </c>
      <c r="AI4" s="2"/>
      <c r="AJ4" s="2"/>
      <c r="AR4" t="s">
        <v>1015</v>
      </c>
    </row>
    <row r="5" spans="1:62" x14ac:dyDescent="0.25">
      <c r="A5" s="12" t="s">
        <v>112</v>
      </c>
      <c r="B5" s="12">
        <v>1999</v>
      </c>
      <c r="C5" t="str">
        <f t="shared" si="0"/>
        <v>Jones and Obiri-Danso 1999</v>
      </c>
      <c r="D5" s="12" t="s">
        <v>113</v>
      </c>
      <c r="E5" s="12" t="s">
        <v>25</v>
      </c>
      <c r="F5" s="12" t="s">
        <v>114</v>
      </c>
      <c r="G5" s="12" t="s">
        <v>2901</v>
      </c>
      <c r="H5" s="12" t="s">
        <v>3504</v>
      </c>
      <c r="I5" s="12" t="s">
        <v>332</v>
      </c>
      <c r="J5" s="12" t="s">
        <v>2117</v>
      </c>
      <c r="K5" s="12" t="s">
        <v>28</v>
      </c>
      <c r="L5" s="12" t="s">
        <v>28</v>
      </c>
      <c r="M5" s="12"/>
      <c r="N5" s="12" t="s">
        <v>28</v>
      </c>
      <c r="O5" t="s">
        <v>744</v>
      </c>
      <c r="P5" s="12" t="s">
        <v>3901</v>
      </c>
      <c r="Q5" t="s">
        <v>2614</v>
      </c>
      <c r="R5" t="s">
        <v>3903</v>
      </c>
      <c r="S5" t="s">
        <v>3902</v>
      </c>
      <c r="T5" s="12" t="s">
        <v>116</v>
      </c>
      <c r="U5" s="12" t="s">
        <v>117</v>
      </c>
      <c r="V5" s="12"/>
      <c r="W5" s="12" t="s">
        <v>40</v>
      </c>
      <c r="X5" s="12" t="s">
        <v>932</v>
      </c>
      <c r="Y5" s="12" t="s">
        <v>923</v>
      </c>
      <c r="Z5" s="12" t="s">
        <v>80</v>
      </c>
      <c r="AA5" s="12" t="s">
        <v>2901</v>
      </c>
      <c r="AB5" s="12" t="s">
        <v>35</v>
      </c>
      <c r="AC5" s="12" t="s">
        <v>3807</v>
      </c>
      <c r="AD5" s="12" t="s">
        <v>2901</v>
      </c>
      <c r="AE5" s="12"/>
      <c r="AF5" s="12"/>
      <c r="AG5" s="12"/>
      <c r="AH5" s="12"/>
      <c r="AI5" s="16">
        <v>28200</v>
      </c>
      <c r="AJ5" s="16"/>
      <c r="AK5" s="12"/>
      <c r="AL5" s="12"/>
      <c r="AM5" s="16">
        <v>5250</v>
      </c>
      <c r="AN5" s="16">
        <v>42700</v>
      </c>
      <c r="AO5" s="12"/>
      <c r="AP5" s="12"/>
      <c r="AQ5" s="12" t="s">
        <v>44</v>
      </c>
      <c r="AR5" s="12"/>
      <c r="AS5" s="12"/>
      <c r="AT5" s="12"/>
      <c r="AU5" s="12"/>
      <c r="AV5" s="12"/>
      <c r="AW5" s="12"/>
      <c r="AX5" s="12"/>
      <c r="AY5" s="12"/>
      <c r="AZ5" s="12"/>
      <c r="BA5" s="12"/>
      <c r="BB5" s="12"/>
      <c r="BC5" s="12"/>
      <c r="BD5" s="12"/>
      <c r="BE5" s="12"/>
      <c r="BF5" s="12"/>
      <c r="BG5" s="12"/>
      <c r="BH5" s="12"/>
      <c r="BI5" s="12"/>
      <c r="BJ5" s="12"/>
    </row>
    <row r="6" spans="1:62" x14ac:dyDescent="0.25">
      <c r="A6" s="12" t="s">
        <v>288</v>
      </c>
      <c r="B6" s="12">
        <v>2018</v>
      </c>
      <c r="C6" t="str">
        <f t="shared" si="0"/>
        <v>Frick et al. 2018</v>
      </c>
      <c r="D6" s="12" t="s">
        <v>24</v>
      </c>
      <c r="E6" s="12" t="s">
        <v>226</v>
      </c>
      <c r="F6" s="12" t="s">
        <v>289</v>
      </c>
      <c r="G6" s="12" t="s">
        <v>2901</v>
      </c>
      <c r="H6" s="12" t="s">
        <v>3504</v>
      </c>
      <c r="I6" s="12" t="s">
        <v>2644</v>
      </c>
      <c r="J6" s="12" t="s">
        <v>2117</v>
      </c>
      <c r="K6" s="12">
        <v>158</v>
      </c>
      <c r="L6" s="12" t="s">
        <v>28</v>
      </c>
      <c r="M6" s="12" t="s">
        <v>44</v>
      </c>
      <c r="N6" s="12" t="s">
        <v>292</v>
      </c>
      <c r="O6" t="s">
        <v>744</v>
      </c>
      <c r="P6" s="12" t="s">
        <v>3901</v>
      </c>
      <c r="T6" s="12"/>
      <c r="U6" s="12" t="s">
        <v>297</v>
      </c>
      <c r="V6" s="12" t="s">
        <v>2645</v>
      </c>
      <c r="W6" s="12" t="s">
        <v>40</v>
      </c>
      <c r="X6" s="12" t="s">
        <v>932</v>
      </c>
      <c r="Y6" s="12"/>
      <c r="Z6" s="12" t="s">
        <v>294</v>
      </c>
      <c r="AA6" s="12" t="s">
        <v>35</v>
      </c>
      <c r="AB6" s="12" t="s">
        <v>35</v>
      </c>
      <c r="AC6" s="12" t="s">
        <v>3861</v>
      </c>
      <c r="AD6" s="12" t="s">
        <v>2901</v>
      </c>
      <c r="AE6" s="12">
        <v>15</v>
      </c>
      <c r="AF6" s="12">
        <v>93</v>
      </c>
      <c r="AG6" s="12"/>
      <c r="AH6" s="12"/>
      <c r="AI6" s="16">
        <f>10^BB6</f>
        <v>1258925.4117941677</v>
      </c>
      <c r="AJ6" s="16"/>
      <c r="AK6" s="16"/>
      <c r="AL6" s="16">
        <f>10^BD6</f>
        <v>2511886.431509587</v>
      </c>
      <c r="AM6" s="16"/>
      <c r="AN6" s="16">
        <f>10^BF6</f>
        <v>1584893192.4611149</v>
      </c>
      <c r="AO6" s="16">
        <f>10^BG6</f>
        <v>630.95734448019323</v>
      </c>
      <c r="AP6" s="16">
        <f>10^BH6</f>
        <v>1000000000</v>
      </c>
      <c r="AQ6" s="12" t="s">
        <v>44</v>
      </c>
      <c r="AR6" s="12" t="s">
        <v>295</v>
      </c>
      <c r="AS6" s="12"/>
      <c r="AT6" s="12"/>
      <c r="AU6" s="12"/>
      <c r="AV6" s="12"/>
      <c r="AW6" s="12"/>
      <c r="AX6" s="12"/>
      <c r="AY6" s="12"/>
      <c r="AZ6" s="12"/>
      <c r="BA6" s="12"/>
      <c r="BB6" s="12">
        <v>6.1</v>
      </c>
      <c r="BC6" s="12"/>
      <c r="BD6" s="12">
        <v>6.4</v>
      </c>
      <c r="BE6" s="12"/>
      <c r="BF6" s="12">
        <v>9.1999999999999993</v>
      </c>
      <c r="BG6" s="12">
        <v>2.8</v>
      </c>
      <c r="BH6" s="12">
        <v>9</v>
      </c>
      <c r="BI6" s="12" t="s">
        <v>296</v>
      </c>
      <c r="BJ6" s="12"/>
    </row>
    <row r="7" spans="1:62" x14ac:dyDescent="0.25">
      <c r="A7" s="12" t="s">
        <v>939</v>
      </c>
      <c r="B7" s="12">
        <v>2009</v>
      </c>
      <c r="C7" t="str">
        <f t="shared" si="0"/>
        <v>Wright et al. 2009</v>
      </c>
      <c r="D7" s="12" t="s">
        <v>35</v>
      </c>
      <c r="E7" s="12" t="s">
        <v>226</v>
      </c>
      <c r="F7" s="12" t="s">
        <v>940</v>
      </c>
      <c r="G7" s="12" t="s">
        <v>2901</v>
      </c>
      <c r="H7" s="12" t="s">
        <v>3503</v>
      </c>
      <c r="I7" s="12" t="s">
        <v>941</v>
      </c>
      <c r="J7" s="12" t="s">
        <v>2117</v>
      </c>
      <c r="K7" s="12" t="s">
        <v>28</v>
      </c>
      <c r="L7" s="12" t="s">
        <v>28</v>
      </c>
      <c r="M7" s="12"/>
      <c r="N7" s="12" t="s">
        <v>28</v>
      </c>
      <c r="O7" t="s">
        <v>744</v>
      </c>
      <c r="P7" t="s">
        <v>3901</v>
      </c>
      <c r="Q7" t="s">
        <v>4041</v>
      </c>
      <c r="T7" s="12"/>
      <c r="U7" s="12"/>
      <c r="V7" s="12" t="s">
        <v>2646</v>
      </c>
      <c r="W7" s="12" t="s">
        <v>40</v>
      </c>
      <c r="X7" s="12" t="s">
        <v>932</v>
      </c>
      <c r="Y7" s="12"/>
      <c r="Z7" s="12" t="s">
        <v>80</v>
      </c>
      <c r="AA7" s="12" t="s">
        <v>2901</v>
      </c>
      <c r="AB7" s="12" t="s">
        <v>35</v>
      </c>
      <c r="AC7" s="12" t="s">
        <v>3860</v>
      </c>
      <c r="AD7" s="12" t="s">
        <v>2901</v>
      </c>
      <c r="AE7" s="12"/>
      <c r="AF7" s="12">
        <v>26</v>
      </c>
      <c r="AG7" s="12"/>
      <c r="AH7" s="12"/>
      <c r="AI7" s="12"/>
      <c r="AJ7" s="12"/>
      <c r="AK7" s="12"/>
      <c r="AL7" s="16">
        <v>160771.70418006432</v>
      </c>
      <c r="AM7" s="16">
        <v>27.89389067524116</v>
      </c>
      <c r="AN7" s="16">
        <v>24919614.147909969</v>
      </c>
      <c r="AO7" s="15"/>
      <c r="AP7" s="15"/>
      <c r="AQ7" s="12" t="s">
        <v>943</v>
      </c>
      <c r="AR7" s="16">
        <v>20000</v>
      </c>
      <c r="AS7" s="12">
        <v>3.47</v>
      </c>
      <c r="AT7" s="12"/>
      <c r="AU7" s="12"/>
      <c r="AV7" s="12"/>
      <c r="AW7" s="12"/>
      <c r="AX7" s="12"/>
      <c r="AY7" s="12"/>
      <c r="AZ7" s="12"/>
      <c r="BA7" s="12"/>
      <c r="BB7" s="16">
        <v>3100000</v>
      </c>
      <c r="BC7" s="12"/>
      <c r="BD7" s="12"/>
      <c r="BE7" s="12"/>
      <c r="BF7" s="12"/>
      <c r="BG7" s="12"/>
      <c r="BH7" s="12"/>
      <c r="BI7" s="12"/>
      <c r="BJ7" s="12"/>
    </row>
    <row r="8" spans="1:62" x14ac:dyDescent="0.25">
      <c r="A8" s="12" t="s">
        <v>461</v>
      </c>
      <c r="B8" s="12">
        <v>2011</v>
      </c>
      <c r="C8" t="str">
        <f t="shared" si="0"/>
        <v>Moriarty et al. 2011</v>
      </c>
      <c r="D8" s="12" t="s">
        <v>35</v>
      </c>
      <c r="E8" s="12" t="s">
        <v>158</v>
      </c>
      <c r="F8" s="12" t="s">
        <v>462</v>
      </c>
      <c r="G8" s="12" t="s">
        <v>2901</v>
      </c>
      <c r="H8" s="12" t="s">
        <v>3501</v>
      </c>
      <c r="I8" s="12" t="s">
        <v>937</v>
      </c>
      <c r="J8" s="12" t="s">
        <v>2117</v>
      </c>
      <c r="K8" s="12">
        <v>10</v>
      </c>
      <c r="L8" s="12" t="s">
        <v>28</v>
      </c>
      <c r="M8" s="12" t="s">
        <v>44</v>
      </c>
      <c r="N8" s="12" t="s">
        <v>465</v>
      </c>
      <c r="O8" t="s">
        <v>744</v>
      </c>
      <c r="P8" s="12" t="s">
        <v>3901</v>
      </c>
      <c r="Q8" t="s">
        <v>3919</v>
      </c>
      <c r="R8" t="s">
        <v>2600</v>
      </c>
      <c r="S8" t="s">
        <v>4004</v>
      </c>
      <c r="T8" s="12" t="s">
        <v>2680</v>
      </c>
      <c r="U8" s="12" t="s">
        <v>4035</v>
      </c>
      <c r="V8" s="12"/>
      <c r="W8" s="12" t="s">
        <v>40</v>
      </c>
      <c r="X8" s="12" t="s">
        <v>932</v>
      </c>
      <c r="Y8" s="12"/>
      <c r="Z8" s="12" t="s">
        <v>80</v>
      </c>
      <c r="AA8" s="12" t="s">
        <v>35</v>
      </c>
      <c r="AB8" s="12" t="s">
        <v>35</v>
      </c>
      <c r="AC8" s="12" t="s">
        <v>3860</v>
      </c>
      <c r="AD8" s="12" t="s">
        <v>2901</v>
      </c>
      <c r="AE8" s="12">
        <f>ROUND(AF8*AG8,0)</f>
        <v>63</v>
      </c>
      <c r="AF8" s="12">
        <v>80</v>
      </c>
      <c r="AG8" s="18">
        <v>0.79</v>
      </c>
      <c r="AH8" s="18"/>
      <c r="AI8" s="16">
        <v>110000</v>
      </c>
      <c r="AJ8" s="16"/>
      <c r="AK8" s="12"/>
      <c r="AL8" s="12"/>
      <c r="AM8" s="12"/>
      <c r="AN8" s="12"/>
      <c r="AO8" s="12"/>
      <c r="AP8" s="12"/>
      <c r="AQ8" s="12" t="s">
        <v>466</v>
      </c>
      <c r="AR8" s="12" t="s">
        <v>467</v>
      </c>
      <c r="AS8" s="12"/>
      <c r="AT8" s="12"/>
      <c r="AU8" s="12"/>
      <c r="AV8" s="12"/>
      <c r="AW8" s="12"/>
      <c r="AX8" s="12"/>
      <c r="AY8" s="12"/>
      <c r="AZ8" s="12"/>
      <c r="BA8" s="12"/>
      <c r="BB8" s="12"/>
      <c r="BC8" s="12"/>
      <c r="BD8" s="12"/>
      <c r="BE8" s="12"/>
      <c r="BF8" s="12"/>
      <c r="BG8" s="12"/>
      <c r="BH8" s="12"/>
      <c r="BI8" s="12"/>
      <c r="BJ8" s="12"/>
    </row>
    <row r="9" spans="1:62" x14ac:dyDescent="0.25">
      <c r="A9" s="13" t="s">
        <v>98</v>
      </c>
      <c r="B9" s="13">
        <v>1978</v>
      </c>
      <c r="C9" t="str">
        <f t="shared" si="0"/>
        <v>Gould and Fletch 1978</v>
      </c>
      <c r="D9" s="13" t="s">
        <v>35</v>
      </c>
      <c r="E9" s="13" t="s">
        <v>25</v>
      </c>
      <c r="F9" s="13" t="s">
        <v>99</v>
      </c>
      <c r="G9" s="13" t="s">
        <v>2901</v>
      </c>
      <c r="H9" s="13" t="s">
        <v>3504</v>
      </c>
      <c r="I9" s="13" t="s">
        <v>100</v>
      </c>
      <c r="J9" s="13" t="s">
        <v>2117</v>
      </c>
      <c r="K9" s="13" t="s">
        <v>28</v>
      </c>
      <c r="L9" s="13" t="s">
        <v>28</v>
      </c>
      <c r="M9" s="13"/>
      <c r="N9" s="13"/>
      <c r="O9" t="s">
        <v>744</v>
      </c>
      <c r="P9" s="13" t="s">
        <v>3901</v>
      </c>
      <c r="Q9" t="s">
        <v>2614</v>
      </c>
      <c r="R9" t="s">
        <v>118</v>
      </c>
      <c r="S9" t="s">
        <v>3974</v>
      </c>
      <c r="T9" s="13" t="s">
        <v>1069</v>
      </c>
      <c r="U9" s="13" t="s">
        <v>101</v>
      </c>
      <c r="V9" s="13"/>
      <c r="W9" s="13" t="s">
        <v>102</v>
      </c>
      <c r="X9" s="13" t="s">
        <v>932</v>
      </c>
      <c r="Y9" s="13" t="s">
        <v>923</v>
      </c>
      <c r="Z9" s="13" t="s">
        <v>80</v>
      </c>
      <c r="AA9" s="13" t="s">
        <v>2901</v>
      </c>
      <c r="AB9" s="13" t="s">
        <v>35</v>
      </c>
      <c r="AC9" s="13" t="s">
        <v>3860</v>
      </c>
      <c r="AD9" s="12" t="s">
        <v>2901</v>
      </c>
      <c r="AE9" s="13"/>
      <c r="AF9" s="13">
        <v>52</v>
      </c>
      <c r="AG9" s="13"/>
      <c r="AH9" s="13"/>
      <c r="AI9" s="36">
        <v>196428.57142857145</v>
      </c>
      <c r="AJ9" s="36"/>
      <c r="AK9" s="13"/>
      <c r="AL9" s="13"/>
      <c r="AM9" s="13"/>
      <c r="AN9" s="13"/>
      <c r="AO9" s="13"/>
      <c r="AP9" s="13"/>
      <c r="AQ9" s="12" t="s">
        <v>44</v>
      </c>
      <c r="AR9" s="13"/>
      <c r="AS9" s="13" t="s">
        <v>105</v>
      </c>
      <c r="AT9" s="13"/>
      <c r="AU9" s="13"/>
      <c r="AV9" s="13"/>
      <c r="AW9" s="13"/>
      <c r="AX9" s="13"/>
      <c r="AY9" s="13"/>
      <c r="AZ9" s="13"/>
      <c r="BA9" s="13"/>
      <c r="BB9" s="13" t="s">
        <v>3816</v>
      </c>
      <c r="BC9" s="13"/>
      <c r="BD9" s="36">
        <f>BE9/BF9</f>
        <v>196428.57142857145</v>
      </c>
      <c r="BE9" s="36">
        <v>2200000</v>
      </c>
      <c r="BF9" s="13">
        <v>11.2</v>
      </c>
      <c r="BG9" s="13"/>
      <c r="BH9" s="13"/>
      <c r="BI9" s="13"/>
      <c r="BJ9" s="13"/>
    </row>
    <row r="10" spans="1:62" x14ac:dyDescent="0.25">
      <c r="A10" t="s">
        <v>1004</v>
      </c>
      <c r="B10">
        <v>2004</v>
      </c>
      <c r="C10" t="str">
        <f t="shared" si="0"/>
        <v>Kuntz et al 2004</v>
      </c>
      <c r="D10" t="s">
        <v>35</v>
      </c>
      <c r="E10" t="s">
        <v>25</v>
      </c>
      <c r="F10" t="s">
        <v>1005</v>
      </c>
      <c r="G10" t="s">
        <v>35</v>
      </c>
      <c r="H10" t="s">
        <v>3503</v>
      </c>
      <c r="I10" t="s">
        <v>2136</v>
      </c>
      <c r="J10" t="s">
        <v>2117</v>
      </c>
      <c r="K10" t="s">
        <v>28</v>
      </c>
      <c r="L10" t="s">
        <v>28</v>
      </c>
      <c r="N10" t="s">
        <v>248</v>
      </c>
      <c r="O10" t="s">
        <v>744</v>
      </c>
      <c r="P10" t="s">
        <v>3901</v>
      </c>
      <c r="Q10" t="s">
        <v>4041</v>
      </c>
      <c r="R10" t="s">
        <v>4048</v>
      </c>
      <c r="S10" t="s">
        <v>4047</v>
      </c>
      <c r="T10" t="s">
        <v>3785</v>
      </c>
      <c r="U10" t="s">
        <v>1013</v>
      </c>
      <c r="W10" t="s">
        <v>40</v>
      </c>
      <c r="X10" t="s">
        <v>932</v>
      </c>
      <c r="Z10" t="s">
        <v>80</v>
      </c>
      <c r="AA10" t="s">
        <v>35</v>
      </c>
      <c r="AB10" t="s">
        <v>2901</v>
      </c>
      <c r="AE10">
        <v>0</v>
      </c>
      <c r="AF10">
        <v>1</v>
      </c>
    </row>
    <row r="11" spans="1:62" x14ac:dyDescent="0.25">
      <c r="A11" t="s">
        <v>1004</v>
      </c>
      <c r="B11">
        <v>2004</v>
      </c>
      <c r="C11" t="str">
        <f t="shared" si="0"/>
        <v>Kuntz et al 2004</v>
      </c>
      <c r="D11" t="s">
        <v>35</v>
      </c>
      <c r="E11" t="s">
        <v>25</v>
      </c>
      <c r="F11" t="s">
        <v>1005</v>
      </c>
      <c r="G11" t="s">
        <v>35</v>
      </c>
      <c r="H11" t="s">
        <v>3503</v>
      </c>
      <c r="I11" t="s">
        <v>2136</v>
      </c>
      <c r="J11" t="s">
        <v>2117</v>
      </c>
      <c r="K11" t="s">
        <v>28</v>
      </c>
      <c r="L11" t="s">
        <v>28</v>
      </c>
      <c r="N11" t="s">
        <v>248</v>
      </c>
      <c r="O11" t="s">
        <v>744</v>
      </c>
      <c r="P11" t="s">
        <v>3901</v>
      </c>
      <c r="Q11" t="s">
        <v>4041</v>
      </c>
      <c r="R11" t="s">
        <v>4048</v>
      </c>
      <c r="S11" t="s">
        <v>4047</v>
      </c>
      <c r="T11" t="s">
        <v>3785</v>
      </c>
      <c r="U11" t="s">
        <v>1013</v>
      </c>
      <c r="W11" t="s">
        <v>40</v>
      </c>
      <c r="X11" t="s">
        <v>1006</v>
      </c>
      <c r="Z11" t="s">
        <v>80</v>
      </c>
      <c r="AA11" t="s">
        <v>35</v>
      </c>
      <c r="AB11" t="s">
        <v>2901</v>
      </c>
      <c r="AE11">
        <v>0</v>
      </c>
      <c r="AF11">
        <v>1</v>
      </c>
      <c r="AI11" s="2"/>
      <c r="AJ11" s="2"/>
    </row>
    <row r="12" spans="1:62" x14ac:dyDescent="0.25">
      <c r="A12" s="12" t="s">
        <v>330</v>
      </c>
      <c r="B12" s="12">
        <v>2005</v>
      </c>
      <c r="C12" t="str">
        <f t="shared" si="0"/>
        <v>Middleton and Ambrose 2005</v>
      </c>
      <c r="D12" s="12" t="s">
        <v>35</v>
      </c>
      <c r="E12" s="12" t="s">
        <v>25</v>
      </c>
      <c r="F12" s="12" t="s">
        <v>331</v>
      </c>
      <c r="G12" s="12" t="s">
        <v>35</v>
      </c>
      <c r="H12" s="12" t="s">
        <v>3503</v>
      </c>
      <c r="I12" s="12" t="s">
        <v>332</v>
      </c>
      <c r="J12" s="12" t="s">
        <v>2117</v>
      </c>
      <c r="K12" s="12" t="s">
        <v>28</v>
      </c>
      <c r="L12" s="12" t="s">
        <v>28</v>
      </c>
      <c r="M12" s="12"/>
      <c r="N12" s="12" t="s">
        <v>333</v>
      </c>
      <c r="O12" t="s">
        <v>744</v>
      </c>
      <c r="P12" s="12" t="s">
        <v>3901</v>
      </c>
      <c r="Q12" t="s">
        <v>3919</v>
      </c>
      <c r="R12" t="s">
        <v>2600</v>
      </c>
      <c r="S12" t="s">
        <v>3977</v>
      </c>
      <c r="T12" s="12" t="s">
        <v>631</v>
      </c>
      <c r="U12" s="12" t="s">
        <v>79</v>
      </c>
      <c r="V12" s="12"/>
      <c r="W12" s="12" t="s">
        <v>40</v>
      </c>
      <c r="X12" s="12" t="s">
        <v>932</v>
      </c>
      <c r="Y12" s="12"/>
      <c r="Z12" s="12" t="s">
        <v>80</v>
      </c>
      <c r="AA12" s="12" t="s">
        <v>35</v>
      </c>
      <c r="AB12" s="12" t="s">
        <v>35</v>
      </c>
      <c r="AC12" s="12" t="s">
        <v>3860</v>
      </c>
      <c r="AD12" s="12" t="s">
        <v>2901</v>
      </c>
      <c r="AE12" s="12">
        <v>63</v>
      </c>
      <c r="AF12" s="12">
        <v>63</v>
      </c>
      <c r="AG12" s="12"/>
      <c r="AH12" s="12"/>
      <c r="AI12" s="16">
        <v>73000</v>
      </c>
      <c r="AJ12" s="16"/>
      <c r="AK12" s="12"/>
      <c r="AL12" s="12"/>
      <c r="AM12" s="16">
        <v>100</v>
      </c>
      <c r="AN12" s="16">
        <v>10000000</v>
      </c>
      <c r="AO12" s="12"/>
      <c r="AP12" s="12"/>
      <c r="AQ12" s="12" t="s">
        <v>334</v>
      </c>
      <c r="AR12" s="12"/>
      <c r="AS12" s="12" t="s">
        <v>335</v>
      </c>
      <c r="AT12" s="12"/>
      <c r="AU12" s="12"/>
      <c r="AV12" s="12"/>
      <c r="AW12" s="12"/>
      <c r="AX12" s="12"/>
      <c r="AY12" s="12"/>
      <c r="AZ12" s="12"/>
      <c r="BA12" s="12"/>
      <c r="BB12" s="12"/>
      <c r="BC12" s="12"/>
      <c r="BD12" s="12"/>
      <c r="BE12" s="12"/>
      <c r="BF12" s="12"/>
      <c r="BG12" s="12"/>
      <c r="BH12" s="12"/>
      <c r="BI12" s="12"/>
      <c r="BJ12" s="12"/>
    </row>
    <row r="13" spans="1:62" x14ac:dyDescent="0.25">
      <c r="A13" s="12" t="s">
        <v>461</v>
      </c>
      <c r="B13" s="12">
        <v>2011</v>
      </c>
      <c r="C13" t="str">
        <f t="shared" si="0"/>
        <v>Moriarty et al. 2011</v>
      </c>
      <c r="D13" s="12" t="s">
        <v>35</v>
      </c>
      <c r="E13" s="12" t="s">
        <v>158</v>
      </c>
      <c r="F13" s="12" t="s">
        <v>462</v>
      </c>
      <c r="G13" s="12" t="s">
        <v>2901</v>
      </c>
      <c r="H13" s="12" t="s">
        <v>3501</v>
      </c>
      <c r="I13" s="12" t="s">
        <v>937</v>
      </c>
      <c r="J13" s="12" t="s">
        <v>2117</v>
      </c>
      <c r="K13" s="12">
        <v>10</v>
      </c>
      <c r="L13" s="12" t="s">
        <v>28</v>
      </c>
      <c r="M13" s="12" t="s">
        <v>44</v>
      </c>
      <c r="N13" s="12" t="s">
        <v>465</v>
      </c>
      <c r="O13" t="s">
        <v>744</v>
      </c>
      <c r="P13" s="12" t="s">
        <v>3901</v>
      </c>
      <c r="Q13" t="s">
        <v>3919</v>
      </c>
      <c r="R13" t="s">
        <v>2600</v>
      </c>
      <c r="S13" t="s">
        <v>3977</v>
      </c>
      <c r="T13" s="12" t="s">
        <v>631</v>
      </c>
      <c r="U13" s="12" t="s">
        <v>79</v>
      </c>
      <c r="V13" s="12"/>
      <c r="W13" s="12" t="s">
        <v>40</v>
      </c>
      <c r="X13" s="12" t="s">
        <v>932</v>
      </c>
      <c r="Y13" s="12"/>
      <c r="Z13" s="12" t="s">
        <v>80</v>
      </c>
      <c r="AA13" s="12" t="s">
        <v>35</v>
      </c>
      <c r="AB13" s="12" t="s">
        <v>35</v>
      </c>
      <c r="AC13" s="12" t="s">
        <v>3860</v>
      </c>
      <c r="AD13" s="12" t="s">
        <v>2901</v>
      </c>
      <c r="AE13" s="12">
        <f>ROUND(AF13*AG13,0)</f>
        <v>78</v>
      </c>
      <c r="AF13" s="12">
        <v>80</v>
      </c>
      <c r="AG13" s="18">
        <v>0.98</v>
      </c>
      <c r="AH13" s="18"/>
      <c r="AI13" s="16">
        <v>25000</v>
      </c>
      <c r="AJ13" s="16"/>
      <c r="AK13" s="12"/>
      <c r="AL13" s="12"/>
      <c r="AM13" s="12"/>
      <c r="AN13" s="12"/>
      <c r="AO13" s="12"/>
      <c r="AP13" s="12"/>
      <c r="AQ13" s="12" t="s">
        <v>466</v>
      </c>
      <c r="AR13" s="12" t="s">
        <v>467</v>
      </c>
      <c r="AS13" s="12"/>
      <c r="AT13" s="12"/>
      <c r="AU13" s="12"/>
      <c r="AV13" s="12"/>
      <c r="AW13" s="12"/>
      <c r="AX13" s="12"/>
      <c r="AY13" s="12"/>
      <c r="AZ13" s="12"/>
      <c r="BA13" s="12"/>
      <c r="BB13" s="12"/>
      <c r="BC13" s="12"/>
      <c r="BD13" s="12"/>
      <c r="BE13" s="12"/>
      <c r="BF13" s="12"/>
      <c r="BG13" s="12"/>
      <c r="BH13" s="12"/>
      <c r="BI13" s="12"/>
      <c r="BJ13" s="12"/>
    </row>
    <row r="14" spans="1:62" x14ac:dyDescent="0.25">
      <c r="A14" s="12" t="s">
        <v>184</v>
      </c>
      <c r="B14" s="12">
        <v>1998</v>
      </c>
      <c r="C14" t="str">
        <f t="shared" si="0"/>
        <v>Ricca and Cooney 1998</v>
      </c>
      <c r="D14" s="12" t="s">
        <v>35</v>
      </c>
      <c r="E14" s="12" t="s">
        <v>25</v>
      </c>
      <c r="F14" s="12" t="s">
        <v>185</v>
      </c>
      <c r="G14" s="12" t="s">
        <v>35</v>
      </c>
      <c r="H14" s="12" t="s">
        <v>3503</v>
      </c>
      <c r="I14" s="12" t="s">
        <v>186</v>
      </c>
      <c r="J14" s="12" t="s">
        <v>2117</v>
      </c>
      <c r="K14" s="12">
        <v>1</v>
      </c>
      <c r="L14" s="12" t="s">
        <v>187</v>
      </c>
      <c r="M14" s="12" t="s">
        <v>44</v>
      </c>
      <c r="N14" s="12" t="s">
        <v>188</v>
      </c>
      <c r="O14" t="s">
        <v>744</v>
      </c>
      <c r="P14" s="12" t="s">
        <v>3901</v>
      </c>
      <c r="Q14" t="s">
        <v>3919</v>
      </c>
      <c r="R14" t="s">
        <v>2600</v>
      </c>
      <c r="S14" t="s">
        <v>3977</v>
      </c>
      <c r="T14" s="12" t="s">
        <v>631</v>
      </c>
      <c r="U14" s="12" t="s">
        <v>79</v>
      </c>
      <c r="V14" s="12"/>
      <c r="W14" s="12" t="s">
        <v>40</v>
      </c>
      <c r="X14" s="12" t="s">
        <v>932</v>
      </c>
      <c r="Y14" s="12"/>
      <c r="Z14" s="12" t="s">
        <v>80</v>
      </c>
      <c r="AA14" s="12" t="s">
        <v>35</v>
      </c>
      <c r="AB14" s="12" t="s">
        <v>35</v>
      </c>
      <c r="AC14" s="12" t="s">
        <v>3810</v>
      </c>
      <c r="AD14" s="12" t="s">
        <v>35</v>
      </c>
      <c r="AE14" s="12">
        <v>5</v>
      </c>
      <c r="AF14" s="12">
        <v>32</v>
      </c>
      <c r="AG14" s="12"/>
      <c r="AH14" s="12"/>
      <c r="AI14" s="12"/>
      <c r="AJ14" s="12"/>
      <c r="AK14" s="12"/>
      <c r="AL14" s="12"/>
      <c r="AM14" s="12">
        <v>0</v>
      </c>
      <c r="AN14" s="12">
        <v>1</v>
      </c>
      <c r="AO14" s="12"/>
      <c r="AP14" s="12"/>
      <c r="AQ14" s="12" t="s">
        <v>176</v>
      </c>
      <c r="AR14" s="12" t="s">
        <v>190</v>
      </c>
      <c r="AS14" s="12" t="s">
        <v>191</v>
      </c>
      <c r="AT14" s="12"/>
      <c r="AU14" s="12"/>
      <c r="AV14" s="12"/>
      <c r="AW14" s="12"/>
      <c r="AX14" s="12"/>
      <c r="AY14" s="12"/>
      <c r="AZ14" s="12"/>
      <c r="BA14" s="12"/>
      <c r="BB14" s="12"/>
      <c r="BC14" s="12"/>
      <c r="BD14" s="12"/>
      <c r="BE14" s="12"/>
      <c r="BF14" s="12"/>
      <c r="BG14" s="12"/>
      <c r="BH14" s="12"/>
      <c r="BI14" s="12"/>
      <c r="BJ14" s="12"/>
    </row>
    <row r="15" spans="1:62" x14ac:dyDescent="0.25">
      <c r="A15" s="12" t="s">
        <v>184</v>
      </c>
      <c r="B15" s="12">
        <v>1998</v>
      </c>
      <c r="C15" t="str">
        <f t="shared" si="0"/>
        <v>Ricca and Cooney 1998</v>
      </c>
      <c r="D15" s="12" t="s">
        <v>35</v>
      </c>
      <c r="E15" s="12" t="s">
        <v>25</v>
      </c>
      <c r="F15" s="12" t="s">
        <v>185</v>
      </c>
      <c r="G15" s="12" t="s">
        <v>35</v>
      </c>
      <c r="H15" s="12" t="s">
        <v>3503</v>
      </c>
      <c r="I15" s="12" t="s">
        <v>186</v>
      </c>
      <c r="J15" s="12" t="s">
        <v>2117</v>
      </c>
      <c r="K15" s="12">
        <v>1</v>
      </c>
      <c r="L15" s="12" t="s">
        <v>187</v>
      </c>
      <c r="M15" s="12" t="s">
        <v>44</v>
      </c>
      <c r="N15" s="12" t="s">
        <v>188</v>
      </c>
      <c r="O15" t="s">
        <v>744</v>
      </c>
      <c r="P15" s="12" t="s">
        <v>3901</v>
      </c>
      <c r="Q15" t="s">
        <v>3919</v>
      </c>
      <c r="R15" t="s">
        <v>2600</v>
      </c>
      <c r="S15" t="s">
        <v>3977</v>
      </c>
      <c r="T15" s="12" t="s">
        <v>631</v>
      </c>
      <c r="U15" s="12" t="s">
        <v>79</v>
      </c>
      <c r="V15" s="12"/>
      <c r="W15" s="12" t="s">
        <v>40</v>
      </c>
      <c r="X15" s="12" t="s">
        <v>932</v>
      </c>
      <c r="Y15" s="12"/>
      <c r="Z15" s="12" t="s">
        <v>80</v>
      </c>
      <c r="AA15" s="12" t="s">
        <v>35</v>
      </c>
      <c r="AB15" s="12" t="s">
        <v>35</v>
      </c>
      <c r="AC15" s="12" t="s">
        <v>3810</v>
      </c>
      <c r="AD15" s="12" t="s">
        <v>35</v>
      </c>
      <c r="AE15" s="12">
        <v>0</v>
      </c>
      <c r="AF15" s="12">
        <v>32</v>
      </c>
      <c r="AG15" s="12"/>
      <c r="AH15" s="12"/>
      <c r="AI15" s="12"/>
      <c r="AJ15" s="12"/>
      <c r="AK15" s="12"/>
      <c r="AL15" s="12"/>
      <c r="AM15" s="16">
        <v>1</v>
      </c>
      <c r="AN15" s="16">
        <v>10</v>
      </c>
      <c r="AO15" s="12"/>
      <c r="AP15" s="12"/>
      <c r="AQ15" s="12" t="s">
        <v>176</v>
      </c>
      <c r="AR15" s="12" t="s">
        <v>190</v>
      </c>
      <c r="AS15" s="12" t="s">
        <v>191</v>
      </c>
      <c r="AT15" s="12"/>
      <c r="AU15" s="12"/>
      <c r="AV15" s="12"/>
      <c r="AW15" s="12"/>
      <c r="AX15" s="12"/>
      <c r="AY15" s="12"/>
      <c r="AZ15" s="12"/>
      <c r="BA15" s="12"/>
      <c r="BB15" s="12"/>
      <c r="BC15" s="12"/>
      <c r="BD15" s="12"/>
      <c r="BE15" s="12"/>
      <c r="BF15" s="12"/>
      <c r="BG15" s="12"/>
      <c r="BH15" s="12"/>
      <c r="BI15" s="12"/>
      <c r="BJ15" s="12"/>
    </row>
    <row r="16" spans="1:62" x14ac:dyDescent="0.25">
      <c r="A16" s="12" t="s">
        <v>184</v>
      </c>
      <c r="B16" s="12">
        <v>1998</v>
      </c>
      <c r="C16" t="str">
        <f t="shared" si="0"/>
        <v>Ricca and Cooney 1998</v>
      </c>
      <c r="D16" s="12" t="s">
        <v>35</v>
      </c>
      <c r="E16" s="12" t="s">
        <v>25</v>
      </c>
      <c r="F16" s="12" t="s">
        <v>185</v>
      </c>
      <c r="G16" s="12" t="s">
        <v>35</v>
      </c>
      <c r="H16" s="12" t="s">
        <v>3503</v>
      </c>
      <c r="I16" s="12" t="s">
        <v>186</v>
      </c>
      <c r="J16" s="12" t="s">
        <v>2117</v>
      </c>
      <c r="K16" s="12">
        <v>1</v>
      </c>
      <c r="L16" s="12" t="s">
        <v>187</v>
      </c>
      <c r="M16" s="12" t="s">
        <v>44</v>
      </c>
      <c r="N16" s="12" t="s">
        <v>188</v>
      </c>
      <c r="O16" t="s">
        <v>744</v>
      </c>
      <c r="P16" s="12" t="s">
        <v>3901</v>
      </c>
      <c r="Q16" t="s">
        <v>3919</v>
      </c>
      <c r="R16" t="s">
        <v>2600</v>
      </c>
      <c r="S16" t="s">
        <v>3977</v>
      </c>
      <c r="T16" s="12" t="s">
        <v>631</v>
      </c>
      <c r="U16" s="12" t="s">
        <v>79</v>
      </c>
      <c r="V16" s="12"/>
      <c r="W16" s="12" t="s">
        <v>40</v>
      </c>
      <c r="X16" s="12" t="s">
        <v>932</v>
      </c>
      <c r="Y16" s="12"/>
      <c r="Z16" s="12" t="s">
        <v>80</v>
      </c>
      <c r="AA16" s="12" t="s">
        <v>35</v>
      </c>
      <c r="AB16" s="12" t="s">
        <v>35</v>
      </c>
      <c r="AC16" s="12" t="s">
        <v>3810</v>
      </c>
      <c r="AD16" s="12" t="s">
        <v>35</v>
      </c>
      <c r="AE16" s="12">
        <v>0</v>
      </c>
      <c r="AF16" s="12">
        <v>32</v>
      </c>
      <c r="AG16" s="12"/>
      <c r="AH16" s="12"/>
      <c r="AI16" s="12"/>
      <c r="AJ16" s="12"/>
      <c r="AK16" s="12"/>
      <c r="AL16" s="12"/>
      <c r="AM16" s="16">
        <v>10</v>
      </c>
      <c r="AN16" s="16">
        <v>100</v>
      </c>
      <c r="AO16" s="12"/>
      <c r="AP16" s="12"/>
      <c r="AQ16" s="12" t="s">
        <v>176</v>
      </c>
      <c r="AR16" s="12" t="s">
        <v>190</v>
      </c>
      <c r="AS16" s="12" t="s">
        <v>191</v>
      </c>
      <c r="AT16" s="12"/>
      <c r="AU16" s="12"/>
      <c r="AV16" s="12"/>
      <c r="AW16" s="12"/>
      <c r="AX16" s="12"/>
      <c r="AY16" s="12"/>
      <c r="AZ16" s="12"/>
      <c r="BA16" s="12"/>
      <c r="BB16" s="12"/>
      <c r="BC16" s="12"/>
      <c r="BD16" s="12"/>
      <c r="BE16" s="12"/>
      <c r="BF16" s="12"/>
      <c r="BG16" s="12"/>
      <c r="BH16" s="12"/>
      <c r="BI16" s="12"/>
      <c r="BJ16" s="12"/>
    </row>
    <row r="17" spans="1:62" x14ac:dyDescent="0.25">
      <c r="A17" s="12" t="s">
        <v>184</v>
      </c>
      <c r="B17" s="12">
        <v>1998</v>
      </c>
      <c r="C17" t="str">
        <f t="shared" si="0"/>
        <v>Ricca and Cooney 1998</v>
      </c>
      <c r="D17" s="12" t="s">
        <v>35</v>
      </c>
      <c r="E17" s="12" t="s">
        <v>25</v>
      </c>
      <c r="F17" s="12" t="s">
        <v>185</v>
      </c>
      <c r="G17" s="12" t="s">
        <v>35</v>
      </c>
      <c r="H17" s="12" t="s">
        <v>3503</v>
      </c>
      <c r="I17" s="12" t="s">
        <v>186</v>
      </c>
      <c r="J17" s="12" t="s">
        <v>2117</v>
      </c>
      <c r="K17" s="12">
        <v>1</v>
      </c>
      <c r="L17" s="12" t="s">
        <v>187</v>
      </c>
      <c r="M17" s="12" t="s">
        <v>44</v>
      </c>
      <c r="N17" s="12" t="s">
        <v>188</v>
      </c>
      <c r="O17" t="s">
        <v>744</v>
      </c>
      <c r="P17" s="12" t="s">
        <v>3901</v>
      </c>
      <c r="Q17" t="s">
        <v>3919</v>
      </c>
      <c r="R17" t="s">
        <v>2600</v>
      </c>
      <c r="S17" t="s">
        <v>3977</v>
      </c>
      <c r="T17" s="12" t="s">
        <v>631</v>
      </c>
      <c r="U17" s="12" t="s">
        <v>79</v>
      </c>
      <c r="V17" s="12"/>
      <c r="W17" s="12" t="s">
        <v>40</v>
      </c>
      <c r="X17" s="12" t="s">
        <v>932</v>
      </c>
      <c r="Y17" s="12"/>
      <c r="Z17" s="12" t="s">
        <v>80</v>
      </c>
      <c r="AA17" s="12" t="s">
        <v>35</v>
      </c>
      <c r="AB17" s="12" t="s">
        <v>35</v>
      </c>
      <c r="AC17" s="12" t="s">
        <v>3810</v>
      </c>
      <c r="AD17" s="12" t="s">
        <v>35</v>
      </c>
      <c r="AE17" s="12">
        <v>6</v>
      </c>
      <c r="AF17" s="12">
        <v>32</v>
      </c>
      <c r="AG17" s="12"/>
      <c r="AH17" s="12"/>
      <c r="AI17" s="12"/>
      <c r="AJ17" s="12"/>
      <c r="AK17" s="12"/>
      <c r="AL17" s="12"/>
      <c r="AM17" s="16">
        <v>100</v>
      </c>
      <c r="AN17" s="16">
        <v>1000</v>
      </c>
      <c r="AO17" s="12"/>
      <c r="AP17" s="12"/>
      <c r="AQ17" s="12" t="s">
        <v>176</v>
      </c>
      <c r="AR17" s="12" t="s">
        <v>190</v>
      </c>
      <c r="AS17" s="12" t="s">
        <v>191</v>
      </c>
      <c r="AT17" s="12"/>
      <c r="AU17" s="12"/>
      <c r="AV17" s="12"/>
      <c r="AW17" s="12"/>
      <c r="AX17" s="12"/>
      <c r="AY17" s="12"/>
      <c r="AZ17" s="12"/>
      <c r="BA17" s="12"/>
      <c r="BB17" s="12"/>
      <c r="BC17" s="12"/>
      <c r="BD17" s="12"/>
      <c r="BE17" s="12"/>
      <c r="BF17" s="12"/>
      <c r="BG17" s="12"/>
      <c r="BH17" s="12"/>
      <c r="BI17" s="12"/>
      <c r="BJ17" s="12"/>
    </row>
    <row r="18" spans="1:62" x14ac:dyDescent="0.25">
      <c r="A18" s="12" t="s">
        <v>184</v>
      </c>
      <c r="B18" s="12">
        <v>1998</v>
      </c>
      <c r="C18" t="str">
        <f t="shared" si="0"/>
        <v>Ricca and Cooney 1998</v>
      </c>
      <c r="D18" s="12" t="s">
        <v>35</v>
      </c>
      <c r="E18" s="12" t="s">
        <v>25</v>
      </c>
      <c r="F18" s="12" t="s">
        <v>185</v>
      </c>
      <c r="G18" s="12" t="s">
        <v>35</v>
      </c>
      <c r="H18" s="12" t="s">
        <v>3503</v>
      </c>
      <c r="I18" s="12" t="s">
        <v>186</v>
      </c>
      <c r="J18" s="12" t="s">
        <v>2117</v>
      </c>
      <c r="K18" s="12">
        <v>1</v>
      </c>
      <c r="L18" s="12" t="s">
        <v>187</v>
      </c>
      <c r="M18" s="12" t="s">
        <v>44</v>
      </c>
      <c r="N18" s="12" t="s">
        <v>188</v>
      </c>
      <c r="O18" t="s">
        <v>744</v>
      </c>
      <c r="P18" s="12" t="s">
        <v>3901</v>
      </c>
      <c r="Q18" t="s">
        <v>3919</v>
      </c>
      <c r="R18" t="s">
        <v>2600</v>
      </c>
      <c r="S18" t="s">
        <v>3977</v>
      </c>
      <c r="T18" s="12" t="s">
        <v>631</v>
      </c>
      <c r="U18" s="12" t="s">
        <v>79</v>
      </c>
      <c r="V18" s="12"/>
      <c r="W18" s="12" t="s">
        <v>40</v>
      </c>
      <c r="X18" s="12" t="s">
        <v>932</v>
      </c>
      <c r="Y18" s="12"/>
      <c r="Z18" s="12" t="s">
        <v>80</v>
      </c>
      <c r="AA18" s="12" t="s">
        <v>35</v>
      </c>
      <c r="AB18" s="12" t="s">
        <v>35</v>
      </c>
      <c r="AC18" s="12" t="s">
        <v>3810</v>
      </c>
      <c r="AD18" s="12" t="s">
        <v>35</v>
      </c>
      <c r="AE18" s="12">
        <v>6</v>
      </c>
      <c r="AF18" s="12">
        <v>32</v>
      </c>
      <c r="AG18" s="12"/>
      <c r="AH18" s="12"/>
      <c r="AI18" s="12"/>
      <c r="AJ18" s="12"/>
      <c r="AK18" s="12"/>
      <c r="AL18" s="12"/>
      <c r="AM18" s="16">
        <v>1000</v>
      </c>
      <c r="AN18" s="16">
        <v>10000</v>
      </c>
      <c r="AO18" s="12"/>
      <c r="AP18" s="12"/>
      <c r="AQ18" s="12" t="s">
        <v>176</v>
      </c>
      <c r="AR18" s="12" t="s">
        <v>190</v>
      </c>
      <c r="AS18" s="12" t="s">
        <v>191</v>
      </c>
      <c r="AT18" s="12"/>
      <c r="AU18" s="12"/>
      <c r="AV18" s="12"/>
      <c r="AW18" s="12"/>
      <c r="AX18" s="12"/>
      <c r="AY18" s="12"/>
      <c r="AZ18" s="12"/>
      <c r="BA18" s="12"/>
      <c r="BB18" s="12"/>
      <c r="BC18" s="12"/>
      <c r="BD18" s="12"/>
      <c r="BE18" s="12"/>
      <c r="BF18" s="12"/>
      <c r="BG18" s="12"/>
      <c r="BH18" s="12"/>
      <c r="BI18" s="12"/>
      <c r="BJ18" s="12"/>
    </row>
    <row r="19" spans="1:62" s="12" customFormat="1" x14ac:dyDescent="0.25">
      <c r="A19" s="12" t="s">
        <v>184</v>
      </c>
      <c r="B19" s="12">
        <v>1998</v>
      </c>
      <c r="C19" t="str">
        <f t="shared" si="0"/>
        <v>Ricca and Cooney 1998</v>
      </c>
      <c r="D19" s="12" t="s">
        <v>35</v>
      </c>
      <c r="E19" s="12" t="s">
        <v>25</v>
      </c>
      <c r="F19" s="12" t="s">
        <v>185</v>
      </c>
      <c r="G19" s="12" t="s">
        <v>35</v>
      </c>
      <c r="H19" s="12" t="s">
        <v>3503</v>
      </c>
      <c r="I19" s="12" t="s">
        <v>186</v>
      </c>
      <c r="J19" s="12" t="s">
        <v>2117</v>
      </c>
      <c r="K19" s="12">
        <v>1</v>
      </c>
      <c r="L19" s="12" t="s">
        <v>187</v>
      </c>
      <c r="M19" s="12" t="s">
        <v>44</v>
      </c>
      <c r="N19" s="12" t="s">
        <v>188</v>
      </c>
      <c r="O19" t="s">
        <v>744</v>
      </c>
      <c r="P19" s="12" t="s">
        <v>3901</v>
      </c>
      <c r="Q19" t="s">
        <v>3919</v>
      </c>
      <c r="R19" t="s">
        <v>2600</v>
      </c>
      <c r="S19" t="s">
        <v>3977</v>
      </c>
      <c r="T19" s="12" t="s">
        <v>631</v>
      </c>
      <c r="U19" s="12" t="s">
        <v>79</v>
      </c>
      <c r="W19" s="12" t="s">
        <v>40</v>
      </c>
      <c r="X19" s="12" t="s">
        <v>932</v>
      </c>
      <c r="Z19" s="12" t="s">
        <v>80</v>
      </c>
      <c r="AA19" s="12" t="s">
        <v>35</v>
      </c>
      <c r="AB19" s="12" t="s">
        <v>35</v>
      </c>
      <c r="AC19" s="12" t="s">
        <v>3810</v>
      </c>
      <c r="AD19" s="12" t="s">
        <v>35</v>
      </c>
      <c r="AE19" s="12">
        <v>6</v>
      </c>
      <c r="AF19" s="12">
        <v>32</v>
      </c>
      <c r="AM19" s="16">
        <v>10000</v>
      </c>
      <c r="AN19" s="16">
        <v>100000</v>
      </c>
      <c r="AQ19" s="12" t="s">
        <v>176</v>
      </c>
      <c r="AR19" s="12" t="s">
        <v>190</v>
      </c>
      <c r="AS19" s="12" t="s">
        <v>191</v>
      </c>
    </row>
    <row r="20" spans="1:62" s="12" customFormat="1" x14ac:dyDescent="0.25">
      <c r="A20" s="12" t="s">
        <v>184</v>
      </c>
      <c r="B20" s="12">
        <v>1998</v>
      </c>
      <c r="C20" t="str">
        <f t="shared" si="0"/>
        <v>Ricca and Cooney 1998</v>
      </c>
      <c r="D20" s="12" t="s">
        <v>35</v>
      </c>
      <c r="E20" s="12" t="s">
        <v>25</v>
      </c>
      <c r="F20" s="12" t="s">
        <v>185</v>
      </c>
      <c r="G20" s="12" t="s">
        <v>35</v>
      </c>
      <c r="H20" s="12" t="s">
        <v>3503</v>
      </c>
      <c r="I20" s="12" t="s">
        <v>186</v>
      </c>
      <c r="J20" s="12" t="s">
        <v>2117</v>
      </c>
      <c r="K20" s="12">
        <v>1</v>
      </c>
      <c r="L20" s="12" t="s">
        <v>187</v>
      </c>
      <c r="M20" s="12" t="s">
        <v>44</v>
      </c>
      <c r="N20" s="12" t="s">
        <v>188</v>
      </c>
      <c r="O20" t="s">
        <v>744</v>
      </c>
      <c r="P20" s="12" t="s">
        <v>3901</v>
      </c>
      <c r="Q20" t="s">
        <v>3919</v>
      </c>
      <c r="R20" t="s">
        <v>2600</v>
      </c>
      <c r="S20" t="s">
        <v>3977</v>
      </c>
      <c r="T20" s="12" t="s">
        <v>631</v>
      </c>
      <c r="U20" s="12" t="s">
        <v>79</v>
      </c>
      <c r="W20" s="12" t="s">
        <v>40</v>
      </c>
      <c r="X20" s="12" t="s">
        <v>932</v>
      </c>
      <c r="Z20" s="12" t="s">
        <v>80</v>
      </c>
      <c r="AA20" s="12" t="s">
        <v>35</v>
      </c>
      <c r="AB20" s="12" t="s">
        <v>35</v>
      </c>
      <c r="AC20" s="12" t="s">
        <v>3810</v>
      </c>
      <c r="AD20" s="12" t="s">
        <v>35</v>
      </c>
      <c r="AE20" s="12">
        <v>8</v>
      </c>
      <c r="AF20" s="12">
        <v>32</v>
      </c>
      <c r="AM20" s="16">
        <v>100000</v>
      </c>
      <c r="AN20" s="16">
        <v>1000000</v>
      </c>
      <c r="AQ20" s="12" t="s">
        <v>176</v>
      </c>
      <c r="AR20" s="12" t="s">
        <v>190</v>
      </c>
      <c r="AS20" s="12" t="s">
        <v>191</v>
      </c>
    </row>
    <row r="21" spans="1:62" s="12" customFormat="1" x14ac:dyDescent="0.25">
      <c r="A21" s="12" t="s">
        <v>184</v>
      </c>
      <c r="B21" s="12">
        <v>1998</v>
      </c>
      <c r="C21" t="str">
        <f t="shared" si="0"/>
        <v>Ricca and Cooney 1998</v>
      </c>
      <c r="D21" s="12" t="s">
        <v>35</v>
      </c>
      <c r="E21" s="12" t="s">
        <v>25</v>
      </c>
      <c r="F21" s="12" t="s">
        <v>185</v>
      </c>
      <c r="G21" s="12" t="s">
        <v>35</v>
      </c>
      <c r="H21" s="12" t="s">
        <v>3503</v>
      </c>
      <c r="I21" s="12" t="s">
        <v>186</v>
      </c>
      <c r="J21" s="12" t="s">
        <v>2117</v>
      </c>
      <c r="K21" s="12">
        <v>1</v>
      </c>
      <c r="L21" s="12" t="s">
        <v>187</v>
      </c>
      <c r="M21" s="12" t="s">
        <v>44</v>
      </c>
      <c r="N21" s="12" t="s">
        <v>188</v>
      </c>
      <c r="O21" t="s">
        <v>744</v>
      </c>
      <c r="P21" s="12" t="s">
        <v>3901</v>
      </c>
      <c r="Q21" t="s">
        <v>3919</v>
      </c>
      <c r="R21" t="s">
        <v>2600</v>
      </c>
      <c r="S21" t="s">
        <v>3977</v>
      </c>
      <c r="T21" s="12" t="s">
        <v>631</v>
      </c>
      <c r="U21" s="12" t="s">
        <v>79</v>
      </c>
      <c r="W21" s="12" t="s">
        <v>40</v>
      </c>
      <c r="X21" s="12" t="s">
        <v>932</v>
      </c>
      <c r="Z21" s="12" t="s">
        <v>80</v>
      </c>
      <c r="AA21" s="12" t="s">
        <v>35</v>
      </c>
      <c r="AB21" s="12" t="s">
        <v>35</v>
      </c>
      <c r="AC21" s="12" t="s">
        <v>3810</v>
      </c>
      <c r="AD21" s="12" t="s">
        <v>35</v>
      </c>
      <c r="AE21" s="12">
        <v>1</v>
      </c>
      <c r="AF21" s="12">
        <v>32</v>
      </c>
      <c r="AM21" s="16">
        <v>1000000</v>
      </c>
      <c r="AN21" s="16">
        <v>10000000</v>
      </c>
      <c r="AQ21" s="12" t="s">
        <v>176</v>
      </c>
      <c r="AR21" s="12" t="s">
        <v>190</v>
      </c>
      <c r="AS21" s="12" t="s">
        <v>191</v>
      </c>
    </row>
    <row r="22" spans="1:62" s="12" customFormat="1" x14ac:dyDescent="0.25">
      <c r="A22" s="13" t="s">
        <v>98</v>
      </c>
      <c r="B22" s="13">
        <v>1978</v>
      </c>
      <c r="C22" t="str">
        <f t="shared" si="0"/>
        <v>Gould and Fletch 1978</v>
      </c>
      <c r="D22" s="13" t="s">
        <v>35</v>
      </c>
      <c r="E22" s="13" t="s">
        <v>25</v>
      </c>
      <c r="F22" s="13" t="s">
        <v>99</v>
      </c>
      <c r="G22" s="13" t="s">
        <v>2901</v>
      </c>
      <c r="H22" s="13" t="s">
        <v>3504</v>
      </c>
      <c r="I22" s="13" t="s">
        <v>100</v>
      </c>
      <c r="J22" s="13" t="s">
        <v>2117</v>
      </c>
      <c r="K22" s="13" t="s">
        <v>28</v>
      </c>
      <c r="L22" s="13" t="s">
        <v>28</v>
      </c>
      <c r="M22" s="13"/>
      <c r="N22" s="13"/>
      <c r="O22" t="s">
        <v>744</v>
      </c>
      <c r="P22" s="13" t="s">
        <v>3901</v>
      </c>
      <c r="Q22" t="s">
        <v>2614</v>
      </c>
      <c r="R22" t="s">
        <v>118</v>
      </c>
      <c r="S22" s="56" t="s">
        <v>3980</v>
      </c>
      <c r="T22" s="13" t="s">
        <v>1071</v>
      </c>
      <c r="U22" s="13" t="s">
        <v>106</v>
      </c>
      <c r="V22" s="13"/>
      <c r="W22" s="13" t="s">
        <v>102</v>
      </c>
      <c r="X22" s="13" t="s">
        <v>932</v>
      </c>
      <c r="Y22" s="13" t="s">
        <v>923</v>
      </c>
      <c r="Z22" s="13" t="s">
        <v>80</v>
      </c>
      <c r="AA22" s="13" t="s">
        <v>2901</v>
      </c>
      <c r="AB22" s="13" t="s">
        <v>35</v>
      </c>
      <c r="AC22" s="13" t="s">
        <v>3860</v>
      </c>
      <c r="AD22" s="12" t="s">
        <v>2901</v>
      </c>
      <c r="AE22" s="13"/>
      <c r="AF22" s="13">
        <v>62</v>
      </c>
      <c r="AG22" s="13"/>
      <c r="AH22" s="13"/>
      <c r="AI22" s="36">
        <v>93220.338983050839</v>
      </c>
      <c r="AJ22" s="36"/>
      <c r="AK22" s="13"/>
      <c r="AL22" s="13"/>
      <c r="AM22" s="13"/>
      <c r="AN22" s="13"/>
      <c r="AO22" s="13"/>
      <c r="AP22" s="13"/>
      <c r="AQ22" s="12" t="s">
        <v>44</v>
      </c>
      <c r="AR22" s="13"/>
      <c r="AS22" s="13" t="s">
        <v>105</v>
      </c>
      <c r="AT22" s="13"/>
      <c r="AU22" s="13"/>
      <c r="AV22" s="13"/>
      <c r="AW22" s="13"/>
      <c r="AX22" s="13"/>
      <c r="AY22" s="13"/>
      <c r="AZ22" s="13"/>
      <c r="BA22" s="13"/>
      <c r="BB22" s="13" t="s">
        <v>3816</v>
      </c>
      <c r="BC22" s="13"/>
      <c r="BD22" s="36">
        <f>BE22/BF22</f>
        <v>93220.338983050839</v>
      </c>
      <c r="BE22" s="36">
        <v>1100000</v>
      </c>
      <c r="BF22" s="13">
        <v>11.8</v>
      </c>
      <c r="BG22" s="13"/>
      <c r="BH22" s="13"/>
      <c r="BI22" s="13"/>
      <c r="BJ22" s="13"/>
    </row>
    <row r="23" spans="1:62" s="12" customFormat="1" x14ac:dyDescent="0.25">
      <c r="A23" s="12" t="s">
        <v>112</v>
      </c>
      <c r="B23" s="12">
        <v>1999</v>
      </c>
      <c r="C23" t="str">
        <f t="shared" si="0"/>
        <v>Jones and Obiri-Danso 1999</v>
      </c>
      <c r="D23" s="12" t="s">
        <v>113</v>
      </c>
      <c r="E23" s="12" t="s">
        <v>25</v>
      </c>
      <c r="F23" s="12" t="s">
        <v>114</v>
      </c>
      <c r="G23" s="12" t="s">
        <v>2901</v>
      </c>
      <c r="H23" s="12" t="s">
        <v>3504</v>
      </c>
      <c r="I23" s="12" t="s">
        <v>332</v>
      </c>
      <c r="J23" s="12" t="s">
        <v>2117</v>
      </c>
      <c r="K23" s="12" t="s">
        <v>28</v>
      </c>
      <c r="L23" s="12" t="s">
        <v>28</v>
      </c>
      <c r="N23" s="12" t="s">
        <v>28</v>
      </c>
      <c r="O23" t="s">
        <v>744</v>
      </c>
      <c r="P23" s="12" t="s">
        <v>3901</v>
      </c>
      <c r="Q23" s="12" t="s">
        <v>3919</v>
      </c>
      <c r="R23" s="12" t="s">
        <v>2600</v>
      </c>
      <c r="S23" s="12" t="s">
        <v>3998</v>
      </c>
      <c r="T23" s="12" t="s">
        <v>2470</v>
      </c>
      <c r="U23" s="12" t="s">
        <v>126</v>
      </c>
      <c r="W23" s="12" t="s">
        <v>40</v>
      </c>
      <c r="X23" s="12" t="s">
        <v>932</v>
      </c>
      <c r="Y23" s="12" t="s">
        <v>923</v>
      </c>
      <c r="Z23" s="12" t="s">
        <v>80</v>
      </c>
      <c r="AA23" s="12" t="s">
        <v>2901</v>
      </c>
      <c r="AB23" s="12" t="s">
        <v>35</v>
      </c>
      <c r="AC23" s="12" t="s">
        <v>3807</v>
      </c>
      <c r="AD23" s="12" t="s">
        <v>2901</v>
      </c>
      <c r="AI23" s="16">
        <v>87</v>
      </c>
      <c r="AJ23" s="16"/>
      <c r="AM23" s="16">
        <v>45</v>
      </c>
      <c r="AN23" s="12">
        <v>100</v>
      </c>
      <c r="AQ23" s="12" t="s">
        <v>44</v>
      </c>
    </row>
    <row r="24" spans="1:62" s="12" customFormat="1" x14ac:dyDescent="0.25">
      <c r="A24" s="12" t="s">
        <v>461</v>
      </c>
      <c r="B24" s="12">
        <v>2011</v>
      </c>
      <c r="C24" t="str">
        <f t="shared" si="0"/>
        <v>Moriarty et al. 2011</v>
      </c>
      <c r="D24" s="12" t="s">
        <v>35</v>
      </c>
      <c r="E24" s="12" t="s">
        <v>158</v>
      </c>
      <c r="F24" s="12" t="s">
        <v>462</v>
      </c>
      <c r="G24" s="12" t="s">
        <v>2901</v>
      </c>
      <c r="H24" s="12" t="s">
        <v>3501</v>
      </c>
      <c r="I24" s="12" t="s">
        <v>937</v>
      </c>
      <c r="J24" s="12" t="s">
        <v>2117</v>
      </c>
      <c r="K24" s="12">
        <v>10</v>
      </c>
      <c r="L24" s="12" t="s">
        <v>28</v>
      </c>
      <c r="M24" s="12" t="s">
        <v>44</v>
      </c>
      <c r="N24" s="12" t="s">
        <v>465</v>
      </c>
      <c r="O24" t="s">
        <v>744</v>
      </c>
      <c r="P24" s="12" t="s">
        <v>3901</v>
      </c>
      <c r="Q24" s="12" t="s">
        <v>3919</v>
      </c>
      <c r="R24" s="12" t="s">
        <v>2600</v>
      </c>
      <c r="S24" s="12" t="s">
        <v>3982</v>
      </c>
      <c r="V24" s="12" t="s">
        <v>2617</v>
      </c>
      <c r="W24" s="12" t="s">
        <v>40</v>
      </c>
      <c r="X24" s="12" t="s">
        <v>932</v>
      </c>
      <c r="Z24" s="12" t="s">
        <v>80</v>
      </c>
      <c r="AA24" s="12" t="s">
        <v>35</v>
      </c>
      <c r="AB24" s="12" t="s">
        <v>35</v>
      </c>
      <c r="AC24" s="12" t="s">
        <v>3860</v>
      </c>
      <c r="AD24" s="12" t="s">
        <v>2901</v>
      </c>
      <c r="AE24" s="12">
        <f>ROUND(AF24*AG24,0)</f>
        <v>80</v>
      </c>
      <c r="AF24" s="12">
        <v>80</v>
      </c>
      <c r="AG24" s="18">
        <v>1</v>
      </c>
      <c r="AH24" s="18"/>
      <c r="AI24" s="16">
        <v>101000000</v>
      </c>
      <c r="AJ24" s="16"/>
      <c r="AQ24" s="12" t="s">
        <v>466</v>
      </c>
      <c r="AR24" s="12" t="s">
        <v>467</v>
      </c>
    </row>
    <row r="25" spans="1:62" s="12" customFormat="1" x14ac:dyDescent="0.25">
      <c r="A25" s="13" t="s">
        <v>352</v>
      </c>
      <c r="B25" s="13">
        <v>2005</v>
      </c>
      <c r="C25" t="str">
        <f t="shared" si="0"/>
        <v>Murphy et al.  2005</v>
      </c>
      <c r="D25" s="13" t="s">
        <v>35</v>
      </c>
      <c r="E25" s="13" t="s">
        <v>25</v>
      </c>
      <c r="F25" s="13" t="s">
        <v>353</v>
      </c>
      <c r="G25" s="13" t="s">
        <v>2901</v>
      </c>
      <c r="H25" s="13" t="s">
        <v>3501</v>
      </c>
      <c r="I25" s="13" t="s">
        <v>3827</v>
      </c>
      <c r="J25" s="13" t="s">
        <v>2117</v>
      </c>
      <c r="K25" s="13">
        <v>50</v>
      </c>
      <c r="L25" s="13"/>
      <c r="M25" s="12" t="s">
        <v>44</v>
      </c>
      <c r="N25" s="13"/>
      <c r="O25" t="s">
        <v>744</v>
      </c>
      <c r="P25" s="13" t="s">
        <v>3901</v>
      </c>
      <c r="Q25" s="12" t="s">
        <v>3919</v>
      </c>
      <c r="R25" s="12" t="s">
        <v>2600</v>
      </c>
      <c r="S25" s="12" t="s">
        <v>3982</v>
      </c>
      <c r="T25" s="13"/>
      <c r="U25" s="13" t="s">
        <v>355</v>
      </c>
      <c r="V25" s="13" t="s">
        <v>354</v>
      </c>
      <c r="W25" s="13" t="s">
        <v>40</v>
      </c>
      <c r="X25" s="13" t="s">
        <v>1002</v>
      </c>
      <c r="Y25" s="13"/>
      <c r="Z25" s="13" t="s">
        <v>80</v>
      </c>
      <c r="AA25" s="13" t="s">
        <v>2901</v>
      </c>
      <c r="AB25" s="13" t="s">
        <v>35</v>
      </c>
      <c r="AC25" s="12" t="s">
        <v>3860</v>
      </c>
      <c r="AD25" s="12" t="s">
        <v>2901</v>
      </c>
      <c r="AE25" s="13"/>
      <c r="AF25" s="13">
        <v>4</v>
      </c>
      <c r="AG25" s="13"/>
      <c r="AH25" s="13"/>
      <c r="AI25" s="36">
        <v>700000</v>
      </c>
      <c r="AJ25" s="36"/>
      <c r="AK25" s="13"/>
      <c r="AL25" s="13"/>
      <c r="AM25" s="13"/>
      <c r="AN25" s="13"/>
      <c r="AO25" s="13"/>
      <c r="AP25" s="13"/>
      <c r="AQ25" s="13" t="s">
        <v>44</v>
      </c>
      <c r="AR25" s="13" t="s">
        <v>356</v>
      </c>
      <c r="AS25" s="13"/>
      <c r="AT25" s="13"/>
      <c r="AU25" s="13"/>
      <c r="AV25" s="13"/>
      <c r="AW25" s="13"/>
      <c r="AX25" s="13"/>
      <c r="AY25" s="13"/>
      <c r="AZ25" s="13"/>
      <c r="BA25" s="13"/>
      <c r="BB25" s="36">
        <v>2800000</v>
      </c>
      <c r="BC25" s="36">
        <f>BB25/4</f>
        <v>700000</v>
      </c>
      <c r="BD25" s="13" t="s">
        <v>3873</v>
      </c>
      <c r="BE25" s="13"/>
      <c r="BF25" s="13"/>
      <c r="BG25" s="13"/>
      <c r="BH25" s="13"/>
      <c r="BI25" s="13"/>
      <c r="BJ25" s="13"/>
    </row>
    <row r="26" spans="1:62" s="12" customFormat="1" x14ac:dyDescent="0.25">
      <c r="A26" s="13" t="s">
        <v>352</v>
      </c>
      <c r="B26" s="13">
        <v>2005</v>
      </c>
      <c r="C26" t="str">
        <f t="shared" si="0"/>
        <v>Murphy et al.  2005</v>
      </c>
      <c r="D26" s="13" t="s">
        <v>35</v>
      </c>
      <c r="E26" s="13" t="s">
        <v>25</v>
      </c>
      <c r="F26" s="13" t="s">
        <v>353</v>
      </c>
      <c r="G26" s="13" t="s">
        <v>2901</v>
      </c>
      <c r="H26" s="13" t="s">
        <v>3501</v>
      </c>
      <c r="I26" s="13" t="s">
        <v>3827</v>
      </c>
      <c r="J26" s="13" t="s">
        <v>2117</v>
      </c>
      <c r="K26" s="13">
        <v>50</v>
      </c>
      <c r="L26" s="13"/>
      <c r="M26" s="12" t="s">
        <v>44</v>
      </c>
      <c r="N26" s="13"/>
      <c r="O26" t="s">
        <v>744</v>
      </c>
      <c r="P26" s="13" t="s">
        <v>3901</v>
      </c>
      <c r="Q26" s="12" t="s">
        <v>3919</v>
      </c>
      <c r="R26" s="12" t="s">
        <v>2600</v>
      </c>
      <c r="S26" s="12" t="s">
        <v>3982</v>
      </c>
      <c r="T26" s="13"/>
      <c r="U26" s="13" t="s">
        <v>355</v>
      </c>
      <c r="V26" s="13" t="s">
        <v>354</v>
      </c>
      <c r="W26" s="13" t="s">
        <v>40</v>
      </c>
      <c r="X26" s="13" t="s">
        <v>1002</v>
      </c>
      <c r="Y26" s="13"/>
      <c r="Z26" s="13" t="s">
        <v>80</v>
      </c>
      <c r="AA26" s="13" t="s">
        <v>2901</v>
      </c>
      <c r="AB26" s="13" t="s">
        <v>35</v>
      </c>
      <c r="AC26" s="12" t="s">
        <v>3860</v>
      </c>
      <c r="AD26" s="12" t="s">
        <v>2901</v>
      </c>
      <c r="AE26" s="13"/>
      <c r="AF26" s="13">
        <v>4</v>
      </c>
      <c r="AG26" s="13"/>
      <c r="AH26" s="13"/>
      <c r="AI26" s="36">
        <v>75000</v>
      </c>
      <c r="AJ26" s="36"/>
      <c r="AK26" s="13"/>
      <c r="AL26" s="13"/>
      <c r="AM26" s="13"/>
      <c r="AN26" s="13"/>
      <c r="AO26" s="13"/>
      <c r="AP26" s="13"/>
      <c r="AQ26" s="13" t="s">
        <v>44</v>
      </c>
      <c r="AR26" s="13" t="s">
        <v>356</v>
      </c>
      <c r="AS26" s="13"/>
      <c r="AT26" s="13"/>
      <c r="AU26" s="13"/>
      <c r="AV26" s="13"/>
      <c r="AW26" s="13"/>
      <c r="AX26" s="13"/>
      <c r="AY26" s="13"/>
      <c r="AZ26" s="13"/>
      <c r="BA26" s="13"/>
      <c r="BB26" s="36">
        <v>300000</v>
      </c>
      <c r="BC26" s="36">
        <f>BB26/4</f>
        <v>75000</v>
      </c>
      <c r="BD26" s="13" t="s">
        <v>3873</v>
      </c>
      <c r="BE26" s="13"/>
      <c r="BF26" s="13"/>
      <c r="BG26" s="13"/>
      <c r="BH26" s="13"/>
      <c r="BI26" s="13"/>
      <c r="BJ26" s="13"/>
    </row>
    <row r="27" spans="1:62" s="12" customFormat="1" x14ac:dyDescent="0.25">
      <c r="A27" s="13" t="s">
        <v>352</v>
      </c>
      <c r="B27" s="13">
        <v>2005</v>
      </c>
      <c r="C27" t="str">
        <f t="shared" si="0"/>
        <v>Murphy et al.  2005</v>
      </c>
      <c r="D27" s="13" t="s">
        <v>35</v>
      </c>
      <c r="E27" s="13" t="s">
        <v>25</v>
      </c>
      <c r="F27" s="13" t="s">
        <v>353</v>
      </c>
      <c r="G27" s="13" t="s">
        <v>2901</v>
      </c>
      <c r="H27" s="13" t="s">
        <v>3501</v>
      </c>
      <c r="I27" s="13" t="s">
        <v>3827</v>
      </c>
      <c r="J27" s="13" t="s">
        <v>2117</v>
      </c>
      <c r="K27" s="13">
        <v>50</v>
      </c>
      <c r="L27" s="13"/>
      <c r="M27" s="12" t="s">
        <v>44</v>
      </c>
      <c r="N27" s="13"/>
      <c r="O27" t="s">
        <v>744</v>
      </c>
      <c r="P27" s="13" t="s">
        <v>3901</v>
      </c>
      <c r="Q27" s="12" t="s">
        <v>3919</v>
      </c>
      <c r="R27" s="12" t="s">
        <v>2600</v>
      </c>
      <c r="S27" s="12" t="s">
        <v>3982</v>
      </c>
      <c r="T27" s="13"/>
      <c r="U27" s="13" t="s">
        <v>355</v>
      </c>
      <c r="V27" s="13" t="s">
        <v>354</v>
      </c>
      <c r="W27" s="13" t="s">
        <v>40</v>
      </c>
      <c r="X27" s="13" t="s">
        <v>1002</v>
      </c>
      <c r="Y27" s="13"/>
      <c r="Z27" s="13" t="s">
        <v>80</v>
      </c>
      <c r="AA27" s="13" t="s">
        <v>2901</v>
      </c>
      <c r="AB27" s="13" t="s">
        <v>35</v>
      </c>
      <c r="AC27" s="12" t="s">
        <v>3860</v>
      </c>
      <c r="AD27" s="12" t="s">
        <v>2901</v>
      </c>
      <c r="AE27" s="13"/>
      <c r="AF27" s="13">
        <v>4</v>
      </c>
      <c r="AG27" s="13"/>
      <c r="AH27" s="13"/>
      <c r="AI27" s="36">
        <v>925000</v>
      </c>
      <c r="AJ27" s="36"/>
      <c r="AK27" s="13"/>
      <c r="AL27" s="13"/>
      <c r="AM27" s="13"/>
      <c r="AN27" s="13"/>
      <c r="AO27" s="13"/>
      <c r="AP27" s="13"/>
      <c r="AQ27" s="13" t="s">
        <v>44</v>
      </c>
      <c r="AR27" s="13" t="s">
        <v>356</v>
      </c>
      <c r="AS27" s="13"/>
      <c r="AT27" s="13"/>
      <c r="AU27" s="13"/>
      <c r="AV27" s="13"/>
      <c r="AW27" s="13"/>
      <c r="AX27" s="13"/>
      <c r="AY27" s="13"/>
      <c r="AZ27" s="13"/>
      <c r="BA27" s="13"/>
      <c r="BB27" s="36">
        <v>3700000</v>
      </c>
      <c r="BC27" s="36">
        <f>BB27/4</f>
        <v>925000</v>
      </c>
      <c r="BD27" s="13" t="s">
        <v>3873</v>
      </c>
      <c r="BE27" s="13"/>
      <c r="BF27" s="13"/>
      <c r="BG27" s="13"/>
      <c r="BH27" s="13"/>
      <c r="BI27" s="13"/>
      <c r="BJ27" s="13"/>
    </row>
    <row r="28" spans="1:62" s="12" customFormat="1" x14ac:dyDescent="0.25">
      <c r="A28" t="s">
        <v>1004</v>
      </c>
      <c r="B28">
        <v>2004</v>
      </c>
      <c r="C28" t="str">
        <f t="shared" si="0"/>
        <v>Kuntz et al 2004</v>
      </c>
      <c r="D28" t="s">
        <v>35</v>
      </c>
      <c r="E28" t="s">
        <v>25</v>
      </c>
      <c r="F28" t="s">
        <v>1007</v>
      </c>
      <c r="G28" t="s">
        <v>35</v>
      </c>
      <c r="H28" t="s">
        <v>3503</v>
      </c>
      <c r="I28" t="s">
        <v>2136</v>
      </c>
      <c r="J28" t="s">
        <v>2117</v>
      </c>
      <c r="K28" t="s">
        <v>28</v>
      </c>
      <c r="L28" t="s">
        <v>28</v>
      </c>
      <c r="M28"/>
      <c r="N28" t="s">
        <v>248</v>
      </c>
      <c r="O28" t="s">
        <v>744</v>
      </c>
      <c r="P28" t="s">
        <v>3901</v>
      </c>
      <c r="Q28" t="s">
        <v>4026</v>
      </c>
      <c r="R28" t="s">
        <v>4052</v>
      </c>
      <c r="S28" t="s">
        <v>4203</v>
      </c>
      <c r="T28" t="s">
        <v>2651</v>
      </c>
      <c r="U28" t="s">
        <v>1011</v>
      </c>
      <c r="V28"/>
      <c r="W28" t="s">
        <v>40</v>
      </c>
      <c r="X28" t="s">
        <v>932</v>
      </c>
      <c r="Y28"/>
      <c r="Z28" t="s">
        <v>80</v>
      </c>
      <c r="AA28" t="s">
        <v>35</v>
      </c>
      <c r="AB28" t="s">
        <v>2901</v>
      </c>
      <c r="AC28"/>
      <c r="AD28"/>
      <c r="AE28">
        <v>0</v>
      </c>
      <c r="AF28">
        <v>1</v>
      </c>
      <c r="AG28"/>
      <c r="AH28"/>
      <c r="AI28"/>
      <c r="AJ28"/>
      <c r="AK28"/>
      <c r="AL28"/>
      <c r="AM28"/>
      <c r="AN28"/>
      <c r="AO28"/>
      <c r="AP28"/>
      <c r="AQ28"/>
      <c r="AR28"/>
      <c r="AS28"/>
      <c r="AT28"/>
      <c r="AU28"/>
      <c r="AV28"/>
      <c r="AW28"/>
      <c r="AX28"/>
      <c r="AY28"/>
      <c r="AZ28"/>
      <c r="BA28"/>
      <c r="BB28"/>
      <c r="BC28"/>
      <c r="BD28"/>
      <c r="BE28"/>
      <c r="BF28"/>
      <c r="BG28"/>
      <c r="BH28"/>
      <c r="BI28"/>
      <c r="BJ28"/>
    </row>
    <row r="29" spans="1:62" s="12" customFormat="1" x14ac:dyDescent="0.25">
      <c r="A29" t="s">
        <v>1004</v>
      </c>
      <c r="B29">
        <v>2004</v>
      </c>
      <c r="C29" t="str">
        <f t="shared" si="0"/>
        <v>Kuntz et al 2004</v>
      </c>
      <c r="D29" t="s">
        <v>35</v>
      </c>
      <c r="E29" t="s">
        <v>25</v>
      </c>
      <c r="F29" t="s">
        <v>1007</v>
      </c>
      <c r="G29" t="s">
        <v>35</v>
      </c>
      <c r="H29" t="s">
        <v>3503</v>
      </c>
      <c r="I29" t="s">
        <v>2136</v>
      </c>
      <c r="J29" t="s">
        <v>2117</v>
      </c>
      <c r="K29" t="s">
        <v>28</v>
      </c>
      <c r="L29" t="s">
        <v>28</v>
      </c>
      <c r="M29"/>
      <c r="N29" t="s">
        <v>248</v>
      </c>
      <c r="O29" t="s">
        <v>744</v>
      </c>
      <c r="P29" t="s">
        <v>3901</v>
      </c>
      <c r="Q29" t="s">
        <v>4026</v>
      </c>
      <c r="R29" t="s">
        <v>4052</v>
      </c>
      <c r="S29" t="s">
        <v>4203</v>
      </c>
      <c r="T29" t="s">
        <v>2651</v>
      </c>
      <c r="U29" t="s">
        <v>1011</v>
      </c>
      <c r="V29"/>
      <c r="W29" t="s">
        <v>40</v>
      </c>
      <c r="X29" t="s">
        <v>1006</v>
      </c>
      <c r="Y29"/>
      <c r="Z29" t="s">
        <v>80</v>
      </c>
      <c r="AA29" t="s">
        <v>35</v>
      </c>
      <c r="AB29" t="s">
        <v>2901</v>
      </c>
      <c r="AC29"/>
      <c r="AD29"/>
      <c r="AE29">
        <v>1</v>
      </c>
      <c r="AF29">
        <v>1</v>
      </c>
      <c r="AG29"/>
      <c r="AH29"/>
      <c r="AI29" s="2"/>
      <c r="AJ29" s="2"/>
      <c r="AK29"/>
      <c r="AL29"/>
      <c r="AM29"/>
      <c r="AN29"/>
      <c r="AO29"/>
      <c r="AP29"/>
      <c r="AQ29"/>
      <c r="AR29" t="s">
        <v>1012</v>
      </c>
      <c r="AS29"/>
      <c r="AT29"/>
      <c r="AU29"/>
      <c r="AV29"/>
      <c r="AW29"/>
      <c r="AX29"/>
      <c r="AY29"/>
      <c r="AZ29"/>
      <c r="BA29"/>
      <c r="BB29"/>
      <c r="BC29"/>
      <c r="BD29"/>
      <c r="BE29"/>
      <c r="BF29"/>
      <c r="BG29"/>
      <c r="BH29"/>
      <c r="BI29"/>
      <c r="BJ29"/>
    </row>
    <row r="30" spans="1:62" s="12" customFormat="1" x14ac:dyDescent="0.25">
      <c r="A30" s="12" t="s">
        <v>34</v>
      </c>
      <c r="B30" s="12">
        <v>1959</v>
      </c>
      <c r="C30" t="str">
        <f t="shared" si="0"/>
        <v>Sieburth, J. M. 1959</v>
      </c>
      <c r="D30" s="12" t="s">
        <v>35</v>
      </c>
      <c r="E30" s="12" t="s">
        <v>25</v>
      </c>
      <c r="F30" s="12" t="s">
        <v>36</v>
      </c>
      <c r="G30" s="12" t="s">
        <v>2901</v>
      </c>
      <c r="H30" s="12" t="s">
        <v>3508</v>
      </c>
      <c r="I30" s="12" t="s">
        <v>37</v>
      </c>
      <c r="J30" s="12" t="s">
        <v>2117</v>
      </c>
      <c r="K30" s="12">
        <v>10</v>
      </c>
      <c r="L30" s="12" t="s">
        <v>28</v>
      </c>
      <c r="M30" s="12" t="s">
        <v>44</v>
      </c>
      <c r="N30" s="12" t="s">
        <v>29</v>
      </c>
      <c r="O30" t="s">
        <v>744</v>
      </c>
      <c r="P30" s="12" t="s">
        <v>3901</v>
      </c>
      <c r="Q30" t="s">
        <v>3985</v>
      </c>
      <c r="R30" t="s">
        <v>3986</v>
      </c>
      <c r="S30" t="s">
        <v>3987</v>
      </c>
      <c r="T30" s="12" t="s">
        <v>39</v>
      </c>
      <c r="W30" s="12" t="s">
        <v>40</v>
      </c>
      <c r="X30" s="12" t="s">
        <v>932</v>
      </c>
      <c r="Z30" s="12" t="s">
        <v>47</v>
      </c>
      <c r="AA30" s="12" t="s">
        <v>35</v>
      </c>
      <c r="AB30" s="12" t="s">
        <v>35</v>
      </c>
      <c r="AC30" s="12" t="s">
        <v>3862</v>
      </c>
      <c r="AD30" s="12" t="s">
        <v>35</v>
      </c>
      <c r="AF30" s="12">
        <v>1</v>
      </c>
      <c r="AI30" s="16"/>
      <c r="AJ30" s="16"/>
      <c r="AM30" s="16">
        <v>0</v>
      </c>
      <c r="AN30" s="16">
        <v>10</v>
      </c>
      <c r="AQ30" s="12" t="s">
        <v>44</v>
      </c>
      <c r="AR30" s="16" t="s">
        <v>48</v>
      </c>
    </row>
    <row r="31" spans="1:62" s="12" customFormat="1" x14ac:dyDescent="0.25">
      <c r="A31" s="12" t="s">
        <v>65</v>
      </c>
      <c r="B31" s="12">
        <v>1972</v>
      </c>
      <c r="C31" t="str">
        <f t="shared" si="0"/>
        <v>Wood and Trust 1972</v>
      </c>
      <c r="D31" s="12" t="s">
        <v>35</v>
      </c>
      <c r="E31" s="12" t="s">
        <v>25</v>
      </c>
      <c r="F31" s="12" t="s">
        <v>70</v>
      </c>
      <c r="G31" s="12" t="s">
        <v>2901</v>
      </c>
      <c r="H31" s="12" t="s">
        <v>3503</v>
      </c>
      <c r="I31" s="12" t="s">
        <v>67</v>
      </c>
      <c r="J31" s="12" t="s">
        <v>2117</v>
      </c>
      <c r="K31" s="12">
        <v>1000</v>
      </c>
      <c r="M31" s="12" t="s">
        <v>44</v>
      </c>
      <c r="O31" t="s">
        <v>744</v>
      </c>
      <c r="P31" s="12" t="s">
        <v>3901</v>
      </c>
      <c r="Q31" t="s">
        <v>2614</v>
      </c>
      <c r="R31" t="s">
        <v>118</v>
      </c>
      <c r="S31" t="s">
        <v>3980</v>
      </c>
      <c r="T31" s="12" t="s">
        <v>2551</v>
      </c>
      <c r="U31" s="12" t="s">
        <v>68</v>
      </c>
      <c r="W31" s="12" t="s">
        <v>40</v>
      </c>
      <c r="X31" s="12" t="s">
        <v>932</v>
      </c>
      <c r="Z31" s="12" t="s">
        <v>69</v>
      </c>
      <c r="AA31" s="12" t="s">
        <v>2901</v>
      </c>
      <c r="AB31" s="12" t="s">
        <v>35</v>
      </c>
      <c r="AC31" s="12" t="s">
        <v>3860</v>
      </c>
      <c r="AD31" s="12" t="s">
        <v>35</v>
      </c>
      <c r="AF31" s="12">
        <v>13</v>
      </c>
      <c r="AI31" s="16">
        <v>300000</v>
      </c>
      <c r="AJ31" s="16"/>
      <c r="AM31" s="16"/>
      <c r="AN31" s="16">
        <v>2300000</v>
      </c>
      <c r="AQ31" s="12" t="s">
        <v>44</v>
      </c>
      <c r="AV31" s="12">
        <v>0</v>
      </c>
      <c r="AW31" s="12">
        <v>0.1</v>
      </c>
    </row>
    <row r="32" spans="1:62" s="12" customFormat="1" x14ac:dyDescent="0.25">
      <c r="A32" s="12" t="s">
        <v>65</v>
      </c>
      <c r="B32" s="12">
        <v>1972</v>
      </c>
      <c r="C32" t="str">
        <f t="shared" si="0"/>
        <v>Wood and Trust 1972</v>
      </c>
      <c r="D32" s="12" t="s">
        <v>35</v>
      </c>
      <c r="E32" s="12" t="s">
        <v>25</v>
      </c>
      <c r="F32" s="12" t="s">
        <v>66</v>
      </c>
      <c r="G32" s="12" t="s">
        <v>2901</v>
      </c>
      <c r="H32" s="12" t="s">
        <v>3503</v>
      </c>
      <c r="I32" s="12" t="s">
        <v>67</v>
      </c>
      <c r="J32" s="12" t="s">
        <v>2117</v>
      </c>
      <c r="K32" s="12">
        <v>1000</v>
      </c>
      <c r="M32" s="12" t="s">
        <v>44</v>
      </c>
      <c r="O32" t="s">
        <v>744</v>
      </c>
      <c r="P32" s="12" t="s">
        <v>3901</v>
      </c>
      <c r="Q32" t="s">
        <v>2614</v>
      </c>
      <c r="R32" t="s">
        <v>118</v>
      </c>
      <c r="S32" t="s">
        <v>3980</v>
      </c>
      <c r="T32" s="12" t="s">
        <v>2551</v>
      </c>
      <c r="U32" s="12" t="s">
        <v>68</v>
      </c>
      <c r="W32" s="12" t="s">
        <v>40</v>
      </c>
      <c r="X32" s="12" t="s">
        <v>932</v>
      </c>
      <c r="Z32" s="12" t="s">
        <v>69</v>
      </c>
      <c r="AA32" s="12" t="s">
        <v>2901</v>
      </c>
      <c r="AB32" s="12" t="s">
        <v>35</v>
      </c>
      <c r="AC32" s="12" t="s">
        <v>3860</v>
      </c>
      <c r="AD32" s="12" t="s">
        <v>35</v>
      </c>
      <c r="AF32" s="12">
        <v>33</v>
      </c>
      <c r="AI32" s="16">
        <v>140000</v>
      </c>
      <c r="AJ32" s="16"/>
      <c r="AM32" s="16"/>
      <c r="AN32" s="16">
        <v>53000000</v>
      </c>
      <c r="AQ32" s="12" t="s">
        <v>44</v>
      </c>
      <c r="AV32" s="12">
        <v>0</v>
      </c>
      <c r="AW32" s="12">
        <v>0.1</v>
      </c>
    </row>
    <row r="33" spans="1:62" s="12" customFormat="1" x14ac:dyDescent="0.25">
      <c r="A33" t="s">
        <v>1004</v>
      </c>
      <c r="B33">
        <v>2004</v>
      </c>
      <c r="C33" t="str">
        <f t="shared" si="0"/>
        <v>Kuntz et al 2004</v>
      </c>
      <c r="D33" t="s">
        <v>35</v>
      </c>
      <c r="E33" t="s">
        <v>25</v>
      </c>
      <c r="F33" t="s">
        <v>1007</v>
      </c>
      <c r="G33" t="s">
        <v>35</v>
      </c>
      <c r="H33" t="s">
        <v>3503</v>
      </c>
      <c r="I33" t="s">
        <v>2136</v>
      </c>
      <c r="J33" t="s">
        <v>2117</v>
      </c>
      <c r="K33" t="s">
        <v>28</v>
      </c>
      <c r="L33" t="s">
        <v>28</v>
      </c>
      <c r="M33"/>
      <c r="N33" t="s">
        <v>248</v>
      </c>
      <c r="O33" t="s">
        <v>744</v>
      </c>
      <c r="P33" t="s">
        <v>3901</v>
      </c>
      <c r="Q33" t="s">
        <v>4026</v>
      </c>
      <c r="R33" t="s">
        <v>4052</v>
      </c>
      <c r="S33" t="s">
        <v>4108</v>
      </c>
      <c r="T33" t="s">
        <v>2610</v>
      </c>
      <c r="U33" t="s">
        <v>1008</v>
      </c>
      <c r="V33"/>
      <c r="W33" t="s">
        <v>40</v>
      </c>
      <c r="X33" t="s">
        <v>932</v>
      </c>
      <c r="Y33"/>
      <c r="Z33" t="s">
        <v>80</v>
      </c>
      <c r="AA33" t="s">
        <v>35</v>
      </c>
      <c r="AB33" t="s">
        <v>2901</v>
      </c>
      <c r="AC33"/>
      <c r="AD33"/>
      <c r="AE33">
        <v>1</v>
      </c>
      <c r="AF33">
        <v>1</v>
      </c>
      <c r="AG33"/>
      <c r="AH33"/>
      <c r="AI33"/>
      <c r="AJ33"/>
      <c r="AK33"/>
      <c r="AL33"/>
      <c r="AM33"/>
      <c r="AN33"/>
      <c r="AO33"/>
      <c r="AP33"/>
      <c r="AQ33"/>
      <c r="AR33" t="s">
        <v>1024</v>
      </c>
      <c r="AS33"/>
      <c r="AT33"/>
      <c r="AU33"/>
      <c r="AV33"/>
      <c r="AW33"/>
      <c r="AX33"/>
      <c r="AY33"/>
      <c r="AZ33"/>
      <c r="BA33"/>
      <c r="BB33"/>
      <c r="BC33"/>
      <c r="BD33"/>
      <c r="BE33"/>
      <c r="BF33"/>
      <c r="BG33"/>
      <c r="BH33"/>
      <c r="BI33"/>
      <c r="BJ33"/>
    </row>
    <row r="34" spans="1:62" s="12" customFormat="1" x14ac:dyDescent="0.25">
      <c r="A34" t="s">
        <v>1004</v>
      </c>
      <c r="B34">
        <v>2004</v>
      </c>
      <c r="C34" t="str">
        <f t="shared" ref="C34:C65" si="1">A34&amp;" "&amp;B34</f>
        <v>Kuntz et al 2004</v>
      </c>
      <c r="D34" t="s">
        <v>35</v>
      </c>
      <c r="E34" t="s">
        <v>25</v>
      </c>
      <c r="F34" t="s">
        <v>1007</v>
      </c>
      <c r="G34" t="s">
        <v>35</v>
      </c>
      <c r="H34" t="s">
        <v>3503</v>
      </c>
      <c r="I34" t="s">
        <v>2136</v>
      </c>
      <c r="J34" t="s">
        <v>2117</v>
      </c>
      <c r="K34" t="s">
        <v>28</v>
      </c>
      <c r="L34" t="s">
        <v>28</v>
      </c>
      <c r="M34"/>
      <c r="N34" t="s">
        <v>248</v>
      </c>
      <c r="O34" t="s">
        <v>744</v>
      </c>
      <c r="P34" t="s">
        <v>3901</v>
      </c>
      <c r="Q34" t="s">
        <v>4026</v>
      </c>
      <c r="R34" t="s">
        <v>4052</v>
      </c>
      <c r="S34" t="s">
        <v>4108</v>
      </c>
      <c r="T34" t="s">
        <v>2610</v>
      </c>
      <c r="U34" t="s">
        <v>1008</v>
      </c>
      <c r="V34"/>
      <c r="W34" t="s">
        <v>40</v>
      </c>
      <c r="X34" t="s">
        <v>1006</v>
      </c>
      <c r="Y34"/>
      <c r="Z34" t="s">
        <v>80</v>
      </c>
      <c r="AA34" t="s">
        <v>35</v>
      </c>
      <c r="AB34" t="s">
        <v>2901</v>
      </c>
      <c r="AC34"/>
      <c r="AD34"/>
      <c r="AE34">
        <v>1</v>
      </c>
      <c r="AF34">
        <v>1</v>
      </c>
      <c r="AG34"/>
      <c r="AH34"/>
      <c r="AI34" s="2"/>
      <c r="AJ34" s="2"/>
      <c r="AK34"/>
      <c r="AL34"/>
      <c r="AM34"/>
      <c r="AN34"/>
      <c r="AO34"/>
      <c r="AP34"/>
      <c r="AQ34"/>
      <c r="AR34" t="s">
        <v>1009</v>
      </c>
      <c r="AS34"/>
      <c r="AT34"/>
      <c r="AU34"/>
      <c r="AV34"/>
      <c r="AW34"/>
      <c r="AX34"/>
      <c r="AY34"/>
      <c r="AZ34"/>
      <c r="BA34"/>
      <c r="BB34" t="s">
        <v>1010</v>
      </c>
      <c r="BC34"/>
      <c r="BD34"/>
      <c r="BE34"/>
      <c r="BF34"/>
      <c r="BG34"/>
      <c r="BH34"/>
      <c r="BI34"/>
      <c r="BJ34"/>
    </row>
    <row r="35" spans="1:62" s="13" customFormat="1" x14ac:dyDescent="0.25">
      <c r="A35" t="s">
        <v>1004</v>
      </c>
      <c r="B35">
        <v>2004</v>
      </c>
      <c r="C35" t="str">
        <f t="shared" si="1"/>
        <v>Kuntz et al 2004</v>
      </c>
      <c r="D35" t="s">
        <v>35</v>
      </c>
      <c r="E35" t="s">
        <v>25</v>
      </c>
      <c r="F35" t="s">
        <v>1005</v>
      </c>
      <c r="G35" t="s">
        <v>35</v>
      </c>
      <c r="H35" t="s">
        <v>3503</v>
      </c>
      <c r="I35" t="s">
        <v>2136</v>
      </c>
      <c r="J35" t="s">
        <v>2117</v>
      </c>
      <c r="K35" t="s">
        <v>28</v>
      </c>
      <c r="L35" t="s">
        <v>28</v>
      </c>
      <c r="M35"/>
      <c r="N35" t="s">
        <v>248</v>
      </c>
      <c r="O35" t="s">
        <v>744</v>
      </c>
      <c r="P35" t="s">
        <v>3901</v>
      </c>
      <c r="Q35" t="s">
        <v>2614</v>
      </c>
      <c r="R35" t="s">
        <v>118</v>
      </c>
      <c r="S35"/>
      <c r="T35"/>
      <c r="U35" t="s">
        <v>1016</v>
      </c>
      <c r="V35"/>
      <c r="W35" t="s">
        <v>40</v>
      </c>
      <c r="X35" t="s">
        <v>932</v>
      </c>
      <c r="Y35"/>
      <c r="Z35" t="s">
        <v>80</v>
      </c>
      <c r="AA35" t="s">
        <v>35</v>
      </c>
      <c r="AB35" t="s">
        <v>2901</v>
      </c>
      <c r="AC35"/>
      <c r="AD35"/>
      <c r="AE35">
        <v>6</v>
      </c>
      <c r="AF35">
        <v>6</v>
      </c>
      <c r="AG35"/>
      <c r="AH35"/>
      <c r="AI35"/>
      <c r="AJ35"/>
      <c r="AK35"/>
      <c r="AL35"/>
      <c r="AM35"/>
      <c r="AN35"/>
      <c r="AO35"/>
      <c r="AP35"/>
      <c r="AQ35"/>
      <c r="AR35" t="s">
        <v>1026</v>
      </c>
      <c r="AS35"/>
      <c r="AT35"/>
      <c r="AU35"/>
      <c r="AV35"/>
      <c r="AW35"/>
      <c r="AX35"/>
      <c r="AY35"/>
      <c r="AZ35"/>
      <c r="BA35"/>
      <c r="BB35"/>
      <c r="BC35"/>
      <c r="BD35"/>
      <c r="BE35"/>
      <c r="BF35"/>
      <c r="BG35"/>
      <c r="BH35"/>
      <c r="BI35"/>
      <c r="BJ35"/>
    </row>
    <row r="36" spans="1:62" s="13" customFormat="1" x14ac:dyDescent="0.25">
      <c r="A36" t="s">
        <v>1004</v>
      </c>
      <c r="B36">
        <v>2004</v>
      </c>
      <c r="C36" t="str">
        <f t="shared" si="1"/>
        <v>Kuntz et al 2004</v>
      </c>
      <c r="D36" t="s">
        <v>35</v>
      </c>
      <c r="E36" t="s">
        <v>25</v>
      </c>
      <c r="F36" t="s">
        <v>1005</v>
      </c>
      <c r="G36" t="s">
        <v>35</v>
      </c>
      <c r="H36" t="s">
        <v>3503</v>
      </c>
      <c r="I36" t="s">
        <v>2136</v>
      </c>
      <c r="J36" t="s">
        <v>2117</v>
      </c>
      <c r="K36" t="s">
        <v>28</v>
      </c>
      <c r="L36" t="s">
        <v>28</v>
      </c>
      <c r="M36"/>
      <c r="N36" t="s">
        <v>248</v>
      </c>
      <c r="O36" t="s">
        <v>744</v>
      </c>
      <c r="P36" t="s">
        <v>3901</v>
      </c>
      <c r="Q36" t="s">
        <v>2614</v>
      </c>
      <c r="R36" t="s">
        <v>118</v>
      </c>
      <c r="S36"/>
      <c r="T36"/>
      <c r="U36" t="s">
        <v>1016</v>
      </c>
      <c r="V36"/>
      <c r="W36" t="s">
        <v>40</v>
      </c>
      <c r="X36" t="s">
        <v>1006</v>
      </c>
      <c r="Y36"/>
      <c r="Z36" t="s">
        <v>80</v>
      </c>
      <c r="AA36" t="s">
        <v>35</v>
      </c>
      <c r="AB36" t="s">
        <v>2901</v>
      </c>
      <c r="AC36"/>
      <c r="AD36"/>
      <c r="AE36">
        <v>3</v>
      </c>
      <c r="AF36">
        <v>6</v>
      </c>
      <c r="AG36"/>
      <c r="AH36"/>
      <c r="AI36" s="2"/>
      <c r="AJ36" s="2"/>
      <c r="AK36"/>
      <c r="AL36"/>
      <c r="AM36"/>
      <c r="AN36"/>
      <c r="AO36"/>
      <c r="AP36"/>
      <c r="AQ36"/>
      <c r="AR36" t="s">
        <v>1017</v>
      </c>
      <c r="AS36"/>
      <c r="AT36"/>
      <c r="AU36"/>
      <c r="AV36"/>
      <c r="AW36"/>
      <c r="AX36"/>
      <c r="AY36"/>
      <c r="AZ36"/>
      <c r="BA36"/>
      <c r="BB36"/>
      <c r="BC36"/>
      <c r="BD36"/>
      <c r="BE36"/>
      <c r="BF36"/>
      <c r="BG36"/>
      <c r="BH36"/>
      <c r="BI36"/>
      <c r="BJ36"/>
    </row>
    <row r="37" spans="1:62" s="13" customFormat="1" x14ac:dyDescent="0.25">
      <c r="A37" s="12" t="s">
        <v>278</v>
      </c>
      <c r="B37" s="12">
        <v>2003</v>
      </c>
      <c r="C37" t="str">
        <f t="shared" si="1"/>
        <v>Fogarty et al. 2003</v>
      </c>
      <c r="D37" s="12" t="s">
        <v>35</v>
      </c>
      <c r="E37" s="12" t="s">
        <v>25</v>
      </c>
      <c r="F37" s="12" t="s">
        <v>279</v>
      </c>
      <c r="G37" s="12" t="s">
        <v>35</v>
      </c>
      <c r="H37" s="12" t="s">
        <v>3503</v>
      </c>
      <c r="I37" s="12" t="s">
        <v>280</v>
      </c>
      <c r="J37" s="12" t="s">
        <v>2117</v>
      </c>
      <c r="K37" s="16">
        <v>1000000</v>
      </c>
      <c r="L37" s="12" t="s">
        <v>28</v>
      </c>
      <c r="M37" s="12" t="s">
        <v>44</v>
      </c>
      <c r="N37" s="12" t="s">
        <v>281</v>
      </c>
      <c r="O37" t="s">
        <v>744</v>
      </c>
      <c r="P37" s="12" t="s">
        <v>3901</v>
      </c>
      <c r="Q37" t="s">
        <v>2614</v>
      </c>
      <c r="R37" t="s">
        <v>118</v>
      </c>
      <c r="S37" s="12"/>
      <c r="T37" s="12"/>
      <c r="U37" s="12"/>
      <c r="V37" s="12"/>
      <c r="W37" s="12" t="s">
        <v>40</v>
      </c>
      <c r="X37" s="12" t="s">
        <v>932</v>
      </c>
      <c r="Y37" s="12"/>
      <c r="Z37" s="12" t="s">
        <v>282</v>
      </c>
      <c r="AA37" s="12" t="s">
        <v>2901</v>
      </c>
      <c r="AB37" s="12" t="s">
        <v>35</v>
      </c>
      <c r="AC37" s="12" t="s">
        <v>3862</v>
      </c>
      <c r="AD37" s="12" t="s">
        <v>35</v>
      </c>
      <c r="AE37" s="12"/>
      <c r="AF37" s="12">
        <v>1</v>
      </c>
      <c r="AG37" s="12"/>
      <c r="AH37" s="16">
        <v>4000000</v>
      </c>
      <c r="AI37" s="12"/>
      <c r="AJ37" s="12"/>
      <c r="AK37" s="12"/>
      <c r="AL37" s="12"/>
      <c r="AM37" s="12"/>
      <c r="AN37" s="12"/>
      <c r="AO37" s="12"/>
      <c r="AP37" s="12"/>
      <c r="AQ37" s="12" t="s">
        <v>44</v>
      </c>
      <c r="AR37" s="12"/>
      <c r="AS37" s="12" t="s">
        <v>284</v>
      </c>
      <c r="AT37" s="12"/>
      <c r="AU37" s="12"/>
      <c r="AV37" s="12"/>
      <c r="AW37" s="12"/>
      <c r="AX37" s="12"/>
      <c r="AY37" s="12"/>
      <c r="AZ37" s="12"/>
      <c r="BA37" s="12"/>
      <c r="BB37" s="12"/>
      <c r="BC37" s="12"/>
      <c r="BD37" s="12"/>
      <c r="BE37" s="12"/>
      <c r="BF37" s="12"/>
      <c r="BG37" s="12"/>
      <c r="BH37" s="12"/>
      <c r="BI37" s="12"/>
      <c r="BJ37" s="12"/>
    </row>
    <row r="38" spans="1:62" s="13" customFormat="1" x14ac:dyDescent="0.25">
      <c r="A38" s="12" t="s">
        <v>278</v>
      </c>
      <c r="B38" s="12">
        <v>2003</v>
      </c>
      <c r="C38" t="str">
        <f t="shared" si="1"/>
        <v>Fogarty et al. 2003</v>
      </c>
      <c r="D38" s="12" t="s">
        <v>35</v>
      </c>
      <c r="E38" s="12" t="s">
        <v>25</v>
      </c>
      <c r="F38" s="12" t="s">
        <v>279</v>
      </c>
      <c r="G38" s="12" t="s">
        <v>35</v>
      </c>
      <c r="H38" s="12" t="s">
        <v>3503</v>
      </c>
      <c r="I38" s="12" t="s">
        <v>280</v>
      </c>
      <c r="J38" s="12" t="s">
        <v>2117</v>
      </c>
      <c r="K38" s="16">
        <v>1000000</v>
      </c>
      <c r="L38" s="12" t="s">
        <v>28</v>
      </c>
      <c r="M38" s="12" t="s">
        <v>44</v>
      </c>
      <c r="N38" s="12" t="s">
        <v>281</v>
      </c>
      <c r="O38" t="s">
        <v>744</v>
      </c>
      <c r="P38" s="12" t="s">
        <v>3901</v>
      </c>
      <c r="Q38" t="s">
        <v>2614</v>
      </c>
      <c r="R38" t="s">
        <v>118</v>
      </c>
      <c r="S38" s="12"/>
      <c r="T38" s="12"/>
      <c r="U38" s="12"/>
      <c r="V38" s="12"/>
      <c r="W38" s="12" t="s">
        <v>40</v>
      </c>
      <c r="X38" s="12" t="s">
        <v>932</v>
      </c>
      <c r="Y38" s="12"/>
      <c r="Z38" s="12" t="s">
        <v>282</v>
      </c>
      <c r="AA38" s="12" t="s">
        <v>2901</v>
      </c>
      <c r="AB38" s="12" t="s">
        <v>35</v>
      </c>
      <c r="AC38" s="12" t="s">
        <v>3862</v>
      </c>
      <c r="AD38" s="12" t="s">
        <v>35</v>
      </c>
      <c r="AE38" s="12"/>
      <c r="AF38" s="12">
        <v>1</v>
      </c>
      <c r="AG38" s="12"/>
      <c r="AH38" s="16">
        <v>280000</v>
      </c>
      <c r="AI38" s="12"/>
      <c r="AJ38" s="12"/>
      <c r="AK38" s="12"/>
      <c r="AL38" s="12"/>
      <c r="AM38" s="12"/>
      <c r="AN38" s="12"/>
      <c r="AO38" s="12"/>
      <c r="AP38" s="12"/>
      <c r="AQ38" s="12" t="s">
        <v>44</v>
      </c>
      <c r="AR38" s="12"/>
      <c r="AS38" s="12" t="s">
        <v>284</v>
      </c>
      <c r="AT38" s="12"/>
      <c r="AU38" s="12"/>
      <c r="AV38" s="12"/>
      <c r="AW38" s="12"/>
      <c r="AX38" s="12"/>
      <c r="AY38" s="12"/>
      <c r="AZ38" s="12"/>
      <c r="BA38" s="12"/>
      <c r="BB38" s="12"/>
      <c r="BC38" s="12"/>
      <c r="BD38" s="12"/>
      <c r="BE38" s="12"/>
      <c r="BF38" s="12"/>
      <c r="BG38" s="12"/>
      <c r="BH38" s="12"/>
      <c r="BI38" s="12"/>
      <c r="BJ38" s="12"/>
    </row>
    <row r="39" spans="1:62" s="13" customFormat="1" x14ac:dyDescent="0.25">
      <c r="A39" s="12" t="s">
        <v>278</v>
      </c>
      <c r="B39" s="12">
        <v>2003</v>
      </c>
      <c r="C39" t="str">
        <f t="shared" si="1"/>
        <v>Fogarty et al. 2003</v>
      </c>
      <c r="D39" s="12" t="s">
        <v>35</v>
      </c>
      <c r="E39" s="12" t="s">
        <v>25</v>
      </c>
      <c r="F39" s="12" t="s">
        <v>279</v>
      </c>
      <c r="G39" s="12" t="s">
        <v>35</v>
      </c>
      <c r="H39" s="12" t="s">
        <v>3503</v>
      </c>
      <c r="I39" s="12" t="s">
        <v>280</v>
      </c>
      <c r="J39" s="12" t="s">
        <v>2117</v>
      </c>
      <c r="K39" s="16">
        <v>1000000</v>
      </c>
      <c r="L39" s="12" t="s">
        <v>28</v>
      </c>
      <c r="M39" s="12" t="s">
        <v>44</v>
      </c>
      <c r="N39" s="12" t="s">
        <v>281</v>
      </c>
      <c r="O39" t="s">
        <v>744</v>
      </c>
      <c r="P39" s="12" t="s">
        <v>3901</v>
      </c>
      <c r="Q39" t="s">
        <v>2614</v>
      </c>
      <c r="R39" t="s">
        <v>118</v>
      </c>
      <c r="S39" s="12"/>
      <c r="T39" s="12"/>
      <c r="U39" s="12"/>
      <c r="V39" s="12"/>
      <c r="W39" s="12" t="s">
        <v>40</v>
      </c>
      <c r="X39" s="12" t="s">
        <v>932</v>
      </c>
      <c r="Y39" s="12"/>
      <c r="Z39" s="12" t="s">
        <v>282</v>
      </c>
      <c r="AA39" s="12" t="s">
        <v>2901</v>
      </c>
      <c r="AB39" s="12" t="s">
        <v>35</v>
      </c>
      <c r="AC39" s="12" t="s">
        <v>3862</v>
      </c>
      <c r="AD39" s="12" t="s">
        <v>35</v>
      </c>
      <c r="AE39" s="12"/>
      <c r="AF39" s="12">
        <v>1</v>
      </c>
      <c r="AG39" s="12"/>
      <c r="AH39" s="16">
        <v>65000000</v>
      </c>
      <c r="AI39" s="12"/>
      <c r="AJ39" s="12"/>
      <c r="AK39" s="12"/>
      <c r="AL39" s="12"/>
      <c r="AM39" s="12"/>
      <c r="AN39" s="12"/>
      <c r="AO39" s="12"/>
      <c r="AP39" s="12"/>
      <c r="AQ39" s="12" t="s">
        <v>44</v>
      </c>
      <c r="AR39" s="12"/>
      <c r="AS39" s="12" t="s">
        <v>284</v>
      </c>
      <c r="AT39" s="12"/>
      <c r="AU39" s="12"/>
      <c r="AV39" s="12"/>
      <c r="AW39" s="12"/>
      <c r="AX39" s="12"/>
      <c r="AY39" s="12"/>
      <c r="AZ39" s="12"/>
      <c r="BA39" s="12"/>
      <c r="BB39" s="12"/>
      <c r="BC39" s="12"/>
      <c r="BD39" s="12"/>
      <c r="BE39" s="12"/>
      <c r="BF39" s="12"/>
      <c r="BG39" s="12"/>
      <c r="BH39" s="12"/>
      <c r="BI39" s="12"/>
      <c r="BJ39" s="12"/>
    </row>
    <row r="40" spans="1:62" s="12" customFormat="1" x14ac:dyDescent="0.25">
      <c r="A40" s="12" t="s">
        <v>278</v>
      </c>
      <c r="B40" s="12">
        <v>2003</v>
      </c>
      <c r="C40" t="str">
        <f t="shared" si="1"/>
        <v>Fogarty et al. 2003</v>
      </c>
      <c r="D40" s="12" t="s">
        <v>35</v>
      </c>
      <c r="E40" s="12" t="s">
        <v>25</v>
      </c>
      <c r="F40" s="12" t="s">
        <v>279</v>
      </c>
      <c r="G40" s="12" t="s">
        <v>35</v>
      </c>
      <c r="H40" s="12" t="s">
        <v>3503</v>
      </c>
      <c r="I40" s="12" t="s">
        <v>280</v>
      </c>
      <c r="J40" s="12" t="s">
        <v>2117</v>
      </c>
      <c r="K40" s="16">
        <v>1000000</v>
      </c>
      <c r="L40" s="12" t="s">
        <v>28</v>
      </c>
      <c r="M40" s="12" t="s">
        <v>44</v>
      </c>
      <c r="N40" s="12" t="s">
        <v>281</v>
      </c>
      <c r="O40" t="s">
        <v>744</v>
      </c>
      <c r="P40" s="12" t="s">
        <v>3901</v>
      </c>
      <c r="Q40" t="s">
        <v>2614</v>
      </c>
      <c r="R40" t="s">
        <v>118</v>
      </c>
      <c r="S40"/>
      <c r="W40" s="12" t="s">
        <v>40</v>
      </c>
      <c r="X40" s="12" t="s">
        <v>932</v>
      </c>
      <c r="Z40" s="12" t="s">
        <v>282</v>
      </c>
      <c r="AA40" s="12" t="s">
        <v>2901</v>
      </c>
      <c r="AB40" s="12" t="s">
        <v>35</v>
      </c>
      <c r="AC40" s="12" t="s">
        <v>3862</v>
      </c>
      <c r="AD40" s="12" t="s">
        <v>35</v>
      </c>
      <c r="AF40" s="12">
        <v>1</v>
      </c>
      <c r="AH40" s="16">
        <v>20000</v>
      </c>
      <c r="AQ40" s="12" t="s">
        <v>44</v>
      </c>
      <c r="AS40" s="12" t="s">
        <v>284</v>
      </c>
    </row>
    <row r="41" spans="1:62" s="12" customFormat="1" x14ac:dyDescent="0.25">
      <c r="A41" s="12" t="s">
        <v>278</v>
      </c>
      <c r="B41" s="12">
        <v>2003</v>
      </c>
      <c r="C41" t="str">
        <f t="shared" si="1"/>
        <v>Fogarty et al. 2003</v>
      </c>
      <c r="D41" s="12" t="s">
        <v>35</v>
      </c>
      <c r="E41" s="12" t="s">
        <v>25</v>
      </c>
      <c r="F41" s="12" t="s">
        <v>285</v>
      </c>
      <c r="G41" s="12" t="s">
        <v>35</v>
      </c>
      <c r="H41" s="12" t="s">
        <v>3503</v>
      </c>
      <c r="I41" s="12" t="s">
        <v>280</v>
      </c>
      <c r="J41" s="12" t="s">
        <v>2117</v>
      </c>
      <c r="K41" s="16">
        <v>1000000</v>
      </c>
      <c r="L41" s="12" t="s">
        <v>28</v>
      </c>
      <c r="M41" s="12" t="s">
        <v>44</v>
      </c>
      <c r="N41" s="12" t="s">
        <v>281</v>
      </c>
      <c r="O41" t="s">
        <v>744</v>
      </c>
      <c r="P41" s="12" t="s">
        <v>3901</v>
      </c>
      <c r="Q41" t="s">
        <v>2614</v>
      </c>
      <c r="R41" t="s">
        <v>118</v>
      </c>
      <c r="S41"/>
      <c r="W41" s="12" t="s">
        <v>40</v>
      </c>
      <c r="X41" s="12" t="s">
        <v>932</v>
      </c>
      <c r="Z41" s="12" t="s">
        <v>282</v>
      </c>
      <c r="AA41" s="12" t="s">
        <v>2901</v>
      </c>
      <c r="AB41" s="12" t="s">
        <v>35</v>
      </c>
      <c r="AC41" s="12" t="s">
        <v>3862</v>
      </c>
      <c r="AD41" s="12" t="s">
        <v>35</v>
      </c>
      <c r="AF41" s="12">
        <v>1</v>
      </c>
      <c r="AH41" s="16">
        <v>2100000</v>
      </c>
      <c r="AQ41" s="12" t="s">
        <v>44</v>
      </c>
      <c r="AS41" s="12" t="s">
        <v>284</v>
      </c>
    </row>
    <row r="42" spans="1:62" s="12" customFormat="1" x14ac:dyDescent="0.25">
      <c r="A42" s="12" t="s">
        <v>278</v>
      </c>
      <c r="B42" s="12">
        <v>2003</v>
      </c>
      <c r="C42" t="str">
        <f t="shared" si="1"/>
        <v>Fogarty et al. 2003</v>
      </c>
      <c r="D42" s="12" t="s">
        <v>35</v>
      </c>
      <c r="E42" s="12" t="s">
        <v>25</v>
      </c>
      <c r="F42" s="12" t="s">
        <v>285</v>
      </c>
      <c r="G42" s="12" t="s">
        <v>35</v>
      </c>
      <c r="H42" s="12" t="s">
        <v>3503</v>
      </c>
      <c r="I42" s="12" t="s">
        <v>280</v>
      </c>
      <c r="J42" s="12" t="s">
        <v>2117</v>
      </c>
      <c r="K42" s="16">
        <v>1000000</v>
      </c>
      <c r="L42" s="12" t="s">
        <v>28</v>
      </c>
      <c r="M42" s="12" t="s">
        <v>44</v>
      </c>
      <c r="N42" s="12" t="s">
        <v>281</v>
      </c>
      <c r="O42" t="s">
        <v>744</v>
      </c>
      <c r="P42" s="12" t="s">
        <v>3901</v>
      </c>
      <c r="Q42" t="s">
        <v>2614</v>
      </c>
      <c r="R42" t="s">
        <v>118</v>
      </c>
      <c r="S42"/>
      <c r="W42" s="12" t="s">
        <v>40</v>
      </c>
      <c r="X42" s="12" t="s">
        <v>932</v>
      </c>
      <c r="Z42" s="12" t="s">
        <v>282</v>
      </c>
      <c r="AA42" s="12" t="s">
        <v>2901</v>
      </c>
      <c r="AB42" s="12" t="s">
        <v>35</v>
      </c>
      <c r="AC42" s="12" t="s">
        <v>3862</v>
      </c>
      <c r="AD42" s="12" t="s">
        <v>35</v>
      </c>
      <c r="AF42" s="12">
        <v>1</v>
      </c>
      <c r="AH42" s="16">
        <v>4000000</v>
      </c>
      <c r="AQ42" s="12" t="s">
        <v>44</v>
      </c>
      <c r="AS42" s="12" t="s">
        <v>284</v>
      </c>
    </row>
    <row r="43" spans="1:62" s="12" customFormat="1" x14ac:dyDescent="0.25">
      <c r="A43" s="12" t="s">
        <v>278</v>
      </c>
      <c r="B43" s="12">
        <v>2003</v>
      </c>
      <c r="C43" t="str">
        <f t="shared" si="1"/>
        <v>Fogarty et al. 2003</v>
      </c>
      <c r="D43" s="12" t="s">
        <v>35</v>
      </c>
      <c r="E43" s="12" t="s">
        <v>25</v>
      </c>
      <c r="F43" s="12" t="s">
        <v>285</v>
      </c>
      <c r="G43" s="12" t="s">
        <v>35</v>
      </c>
      <c r="H43" s="12" t="s">
        <v>3503</v>
      </c>
      <c r="I43" s="12" t="s">
        <v>280</v>
      </c>
      <c r="J43" s="12" t="s">
        <v>2117</v>
      </c>
      <c r="K43" s="16">
        <v>1000000</v>
      </c>
      <c r="L43" s="12" t="s">
        <v>28</v>
      </c>
      <c r="M43" s="12" t="s">
        <v>44</v>
      </c>
      <c r="N43" s="12" t="s">
        <v>281</v>
      </c>
      <c r="O43" t="s">
        <v>744</v>
      </c>
      <c r="P43" s="12" t="s">
        <v>3901</v>
      </c>
      <c r="Q43" t="s">
        <v>2614</v>
      </c>
      <c r="R43" t="s">
        <v>118</v>
      </c>
      <c r="S43"/>
      <c r="W43" s="12" t="s">
        <v>40</v>
      </c>
      <c r="X43" s="12" t="s">
        <v>932</v>
      </c>
      <c r="Z43" s="12" t="s">
        <v>282</v>
      </c>
      <c r="AA43" s="12" t="s">
        <v>2901</v>
      </c>
      <c r="AB43" s="12" t="s">
        <v>35</v>
      </c>
      <c r="AC43" s="12" t="s">
        <v>3862</v>
      </c>
      <c r="AD43" s="12" t="s">
        <v>35</v>
      </c>
      <c r="AF43" s="12">
        <v>1</v>
      </c>
      <c r="AH43" s="16">
        <v>130000000</v>
      </c>
      <c r="AQ43" s="12" t="s">
        <v>44</v>
      </c>
      <c r="AS43" s="12" t="s">
        <v>284</v>
      </c>
    </row>
    <row r="44" spans="1:62" s="12" customFormat="1" x14ac:dyDescent="0.25">
      <c r="A44" s="12" t="s">
        <v>278</v>
      </c>
      <c r="B44" s="12">
        <v>2003</v>
      </c>
      <c r="C44" t="str">
        <f t="shared" si="1"/>
        <v>Fogarty et al. 2003</v>
      </c>
      <c r="D44" s="12" t="s">
        <v>35</v>
      </c>
      <c r="E44" s="12" t="s">
        <v>25</v>
      </c>
      <c r="F44" s="12" t="s">
        <v>285</v>
      </c>
      <c r="G44" s="12" t="s">
        <v>35</v>
      </c>
      <c r="H44" s="12" t="s">
        <v>3503</v>
      </c>
      <c r="I44" s="12" t="s">
        <v>280</v>
      </c>
      <c r="J44" s="12" t="s">
        <v>2117</v>
      </c>
      <c r="K44" s="16">
        <v>1000000</v>
      </c>
      <c r="L44" s="12" t="s">
        <v>28</v>
      </c>
      <c r="M44" s="12" t="s">
        <v>44</v>
      </c>
      <c r="N44" s="12" t="s">
        <v>281</v>
      </c>
      <c r="O44" t="s">
        <v>744</v>
      </c>
      <c r="P44" s="12" t="s">
        <v>3901</v>
      </c>
      <c r="Q44" t="s">
        <v>2614</v>
      </c>
      <c r="R44" t="s">
        <v>118</v>
      </c>
      <c r="W44" s="12" t="s">
        <v>40</v>
      </c>
      <c r="X44" s="12" t="s">
        <v>932</v>
      </c>
      <c r="Z44" s="12" t="s">
        <v>282</v>
      </c>
      <c r="AA44" s="12" t="s">
        <v>2901</v>
      </c>
      <c r="AB44" s="12" t="s">
        <v>35</v>
      </c>
      <c r="AC44" s="12" t="s">
        <v>3862</v>
      </c>
      <c r="AD44" s="12" t="s">
        <v>35</v>
      </c>
      <c r="AF44" s="12">
        <v>1</v>
      </c>
      <c r="AH44" s="16" t="s">
        <v>2997</v>
      </c>
      <c r="AM44" s="12">
        <v>0</v>
      </c>
      <c r="AN44" s="16">
        <v>1000000</v>
      </c>
      <c r="AQ44" s="12" t="s">
        <v>44</v>
      </c>
      <c r="AR44" s="12" t="s">
        <v>286</v>
      </c>
      <c r="AS44" s="12" t="s">
        <v>284</v>
      </c>
    </row>
    <row r="45" spans="1:62" s="12" customFormat="1" x14ac:dyDescent="0.25">
      <c r="A45" s="12" t="s">
        <v>278</v>
      </c>
      <c r="B45" s="12">
        <v>2003</v>
      </c>
      <c r="C45" t="str">
        <f t="shared" si="1"/>
        <v>Fogarty et al. 2003</v>
      </c>
      <c r="D45" s="12" t="s">
        <v>35</v>
      </c>
      <c r="E45" s="12" t="s">
        <v>25</v>
      </c>
      <c r="F45" s="12" t="s">
        <v>285</v>
      </c>
      <c r="G45" s="12" t="s">
        <v>35</v>
      </c>
      <c r="H45" s="12" t="s">
        <v>3503</v>
      </c>
      <c r="I45" s="12" t="s">
        <v>280</v>
      </c>
      <c r="J45" s="12" t="s">
        <v>2117</v>
      </c>
      <c r="K45" s="16">
        <v>1000000</v>
      </c>
      <c r="L45" s="12" t="s">
        <v>28</v>
      </c>
      <c r="M45" s="12" t="s">
        <v>44</v>
      </c>
      <c r="N45" s="12" t="s">
        <v>281</v>
      </c>
      <c r="O45" t="s">
        <v>744</v>
      </c>
      <c r="P45" s="12" t="s">
        <v>3901</v>
      </c>
      <c r="Q45" t="s">
        <v>2614</v>
      </c>
      <c r="R45" t="s">
        <v>118</v>
      </c>
      <c r="W45" s="12" t="s">
        <v>40</v>
      </c>
      <c r="X45" s="12" t="s">
        <v>932</v>
      </c>
      <c r="Z45" s="12" t="s">
        <v>282</v>
      </c>
      <c r="AA45" s="12" t="s">
        <v>2901</v>
      </c>
      <c r="AB45" s="12" t="s">
        <v>35</v>
      </c>
      <c r="AC45" s="12" t="s">
        <v>3862</v>
      </c>
      <c r="AD45" s="12" t="s">
        <v>35</v>
      </c>
      <c r="AF45" s="12">
        <v>1</v>
      </c>
      <c r="AH45" s="16">
        <v>240000000</v>
      </c>
      <c r="AQ45" s="12" t="s">
        <v>44</v>
      </c>
      <c r="AS45" s="12" t="s">
        <v>284</v>
      </c>
    </row>
    <row r="46" spans="1:62" s="12" customFormat="1" x14ac:dyDescent="0.25">
      <c r="A46" s="12" t="s">
        <v>278</v>
      </c>
      <c r="B46" s="12">
        <v>2003</v>
      </c>
      <c r="C46" t="str">
        <f t="shared" si="1"/>
        <v>Fogarty et al. 2003</v>
      </c>
      <c r="D46" s="12" t="s">
        <v>35</v>
      </c>
      <c r="E46" s="12" t="s">
        <v>25</v>
      </c>
      <c r="F46" s="12" t="s">
        <v>285</v>
      </c>
      <c r="G46" s="12" t="s">
        <v>35</v>
      </c>
      <c r="H46" s="12" t="s">
        <v>3503</v>
      </c>
      <c r="I46" s="12" t="s">
        <v>280</v>
      </c>
      <c r="J46" s="12" t="s">
        <v>2117</v>
      </c>
      <c r="K46" s="16">
        <v>1000000</v>
      </c>
      <c r="L46" s="12" t="s">
        <v>28</v>
      </c>
      <c r="M46" s="12" t="s">
        <v>44</v>
      </c>
      <c r="N46" s="12" t="s">
        <v>281</v>
      </c>
      <c r="O46" t="s">
        <v>744</v>
      </c>
      <c r="P46" s="12" t="s">
        <v>3901</v>
      </c>
      <c r="Q46" t="s">
        <v>2614</v>
      </c>
      <c r="R46" t="s">
        <v>118</v>
      </c>
      <c r="S46"/>
      <c r="W46" s="12" t="s">
        <v>40</v>
      </c>
      <c r="X46" s="12" t="s">
        <v>932</v>
      </c>
      <c r="Z46" s="12" t="s">
        <v>282</v>
      </c>
      <c r="AA46" s="12" t="s">
        <v>2901</v>
      </c>
      <c r="AB46" s="12" t="s">
        <v>35</v>
      </c>
      <c r="AC46" s="12" t="s">
        <v>3862</v>
      </c>
      <c r="AD46" s="12" t="s">
        <v>35</v>
      </c>
      <c r="AF46" s="12">
        <v>1</v>
      </c>
      <c r="AH46" s="16">
        <v>23000000</v>
      </c>
      <c r="AQ46" s="12" t="s">
        <v>44</v>
      </c>
      <c r="AS46" s="12" t="s">
        <v>284</v>
      </c>
    </row>
    <row r="47" spans="1:62" s="12" customFormat="1" x14ac:dyDescent="0.25">
      <c r="A47" s="12" t="s">
        <v>278</v>
      </c>
      <c r="B47" s="12">
        <v>2003</v>
      </c>
      <c r="C47" t="str">
        <f t="shared" si="1"/>
        <v>Fogarty et al. 2003</v>
      </c>
      <c r="D47" s="12" t="s">
        <v>35</v>
      </c>
      <c r="E47" s="12" t="s">
        <v>25</v>
      </c>
      <c r="F47" s="12" t="s">
        <v>285</v>
      </c>
      <c r="G47" s="12" t="s">
        <v>35</v>
      </c>
      <c r="H47" s="12" t="s">
        <v>3503</v>
      </c>
      <c r="I47" s="12" t="s">
        <v>280</v>
      </c>
      <c r="J47" s="12" t="s">
        <v>2117</v>
      </c>
      <c r="K47" s="16">
        <v>1000000</v>
      </c>
      <c r="L47" s="12" t="s">
        <v>28</v>
      </c>
      <c r="M47" s="12" t="s">
        <v>44</v>
      </c>
      <c r="N47" s="12" t="s">
        <v>281</v>
      </c>
      <c r="O47" t="s">
        <v>744</v>
      </c>
      <c r="P47" s="12" t="s">
        <v>3901</v>
      </c>
      <c r="Q47" t="s">
        <v>2614</v>
      </c>
      <c r="R47" t="s">
        <v>118</v>
      </c>
      <c r="S47"/>
      <c r="W47" s="12" t="s">
        <v>40</v>
      </c>
      <c r="X47" s="12" t="s">
        <v>932</v>
      </c>
      <c r="Z47" s="12" t="s">
        <v>282</v>
      </c>
      <c r="AA47" s="12" t="s">
        <v>2901</v>
      </c>
      <c r="AB47" s="12" t="s">
        <v>35</v>
      </c>
      <c r="AC47" s="12" t="s">
        <v>3862</v>
      </c>
      <c r="AD47" s="12" t="s">
        <v>35</v>
      </c>
      <c r="AF47" s="12">
        <v>1</v>
      </c>
      <c r="AH47" s="16">
        <v>1000000</v>
      </c>
      <c r="AQ47" s="12" t="s">
        <v>44</v>
      </c>
      <c r="AS47" s="12" t="s">
        <v>284</v>
      </c>
    </row>
    <row r="48" spans="1:62" s="12" customFormat="1" x14ac:dyDescent="0.25">
      <c r="A48" s="12" t="s">
        <v>112</v>
      </c>
      <c r="B48" s="12">
        <v>1999</v>
      </c>
      <c r="C48" t="str">
        <f t="shared" si="1"/>
        <v>Jones and Obiri-Danso 1999</v>
      </c>
      <c r="D48" s="12" t="s">
        <v>113</v>
      </c>
      <c r="E48" s="12" t="s">
        <v>25</v>
      </c>
      <c r="F48" s="12" t="s">
        <v>114</v>
      </c>
      <c r="G48" s="12" t="s">
        <v>2901</v>
      </c>
      <c r="H48" s="12" t="s">
        <v>3504</v>
      </c>
      <c r="I48" s="12" t="s">
        <v>332</v>
      </c>
      <c r="J48" s="12" t="s">
        <v>2117</v>
      </c>
      <c r="K48" s="12" t="s">
        <v>28</v>
      </c>
      <c r="L48" s="12" t="s">
        <v>28</v>
      </c>
      <c r="N48" s="12" t="s">
        <v>28</v>
      </c>
      <c r="O48" t="s">
        <v>744</v>
      </c>
      <c r="P48" s="12" t="s">
        <v>3901</v>
      </c>
      <c r="Q48" t="s">
        <v>2614</v>
      </c>
      <c r="R48" t="s">
        <v>118</v>
      </c>
      <c r="U48" s="12" t="s">
        <v>118</v>
      </c>
      <c r="W48" s="12" t="s">
        <v>40</v>
      </c>
      <c r="X48" s="12" t="s">
        <v>932</v>
      </c>
      <c r="Y48" s="12" t="s">
        <v>923</v>
      </c>
      <c r="Z48" s="12" t="s">
        <v>80</v>
      </c>
      <c r="AA48" s="12" t="s">
        <v>2901</v>
      </c>
      <c r="AB48" s="12" t="s">
        <v>2901</v>
      </c>
      <c r="AC48" s="12" t="s">
        <v>3807</v>
      </c>
      <c r="AD48" s="12" t="s">
        <v>35</v>
      </c>
      <c r="AI48" s="12" t="s">
        <v>119</v>
      </c>
      <c r="AM48" s="12" t="s">
        <v>119</v>
      </c>
      <c r="AQ48" s="12" t="s">
        <v>44</v>
      </c>
    </row>
    <row r="49" spans="1:62" s="12" customFormat="1" x14ac:dyDescent="0.25">
      <c r="A49" s="12" t="s">
        <v>112</v>
      </c>
      <c r="B49" s="12">
        <v>1999</v>
      </c>
      <c r="C49" t="str">
        <f t="shared" si="1"/>
        <v>Jones and Obiri-Danso 1999</v>
      </c>
      <c r="D49" s="12" t="s">
        <v>113</v>
      </c>
      <c r="E49" s="12" t="s">
        <v>25</v>
      </c>
      <c r="F49" s="12" t="s">
        <v>114</v>
      </c>
      <c r="G49" s="12" t="s">
        <v>2901</v>
      </c>
      <c r="H49" s="12" t="s">
        <v>3504</v>
      </c>
      <c r="I49" s="12" t="s">
        <v>332</v>
      </c>
      <c r="J49" s="12" t="s">
        <v>2117</v>
      </c>
      <c r="K49" s="12" t="s">
        <v>28</v>
      </c>
      <c r="L49" s="12" t="s">
        <v>28</v>
      </c>
      <c r="N49" s="12" t="s">
        <v>28</v>
      </c>
      <c r="O49" t="s">
        <v>744</v>
      </c>
      <c r="P49" s="12" t="s">
        <v>3901</v>
      </c>
      <c r="Q49" t="s">
        <v>2614</v>
      </c>
      <c r="R49" t="s">
        <v>118</v>
      </c>
      <c r="U49" s="12" t="s">
        <v>118</v>
      </c>
      <c r="W49" s="12" t="s">
        <v>40</v>
      </c>
      <c r="X49" s="12" t="s">
        <v>932</v>
      </c>
      <c r="Y49" s="12" t="s">
        <v>923</v>
      </c>
      <c r="Z49" s="12" t="s">
        <v>80</v>
      </c>
      <c r="AA49" s="12" t="s">
        <v>2901</v>
      </c>
      <c r="AB49" s="12" t="s">
        <v>35</v>
      </c>
      <c r="AC49" s="12" t="s">
        <v>3807</v>
      </c>
      <c r="AD49" s="12" t="s">
        <v>35</v>
      </c>
      <c r="AI49" s="16">
        <v>67600000</v>
      </c>
      <c r="AJ49" s="16"/>
      <c r="AM49" s="12" t="s">
        <v>119</v>
      </c>
      <c r="AQ49" s="12" t="s">
        <v>44</v>
      </c>
    </row>
    <row r="50" spans="1:62" s="12" customFormat="1" x14ac:dyDescent="0.25">
      <c r="A50" s="12" t="s">
        <v>933</v>
      </c>
      <c r="B50" s="12">
        <v>2014</v>
      </c>
      <c r="C50" t="str">
        <f t="shared" si="1"/>
        <v>Koskey et al. 2014</v>
      </c>
      <c r="D50" s="12" t="s">
        <v>35</v>
      </c>
      <c r="E50" s="12" t="s">
        <v>226</v>
      </c>
      <c r="F50" s="12" t="s">
        <v>934</v>
      </c>
      <c r="G50" s="12" t="s">
        <v>35</v>
      </c>
      <c r="H50" s="12" t="s">
        <v>3503</v>
      </c>
      <c r="I50" s="12" t="s">
        <v>935</v>
      </c>
      <c r="J50" s="12" t="s">
        <v>3625</v>
      </c>
      <c r="K50" s="12" t="s">
        <v>28</v>
      </c>
      <c r="L50" s="12" t="s">
        <v>28</v>
      </c>
      <c r="N50" s="12" t="s">
        <v>28</v>
      </c>
      <c r="O50" t="s">
        <v>744</v>
      </c>
      <c r="P50" s="12" t="s">
        <v>3901</v>
      </c>
      <c r="Q50" t="s">
        <v>2614</v>
      </c>
      <c r="R50" t="s">
        <v>118</v>
      </c>
      <c r="W50" s="12" t="s">
        <v>40</v>
      </c>
      <c r="X50" s="12" t="s">
        <v>932</v>
      </c>
      <c r="Z50" s="12" t="s">
        <v>80</v>
      </c>
      <c r="AA50" s="12" t="s">
        <v>2901</v>
      </c>
      <c r="AB50" s="12" t="s">
        <v>35</v>
      </c>
      <c r="AC50" s="12" t="s">
        <v>3862</v>
      </c>
      <c r="AD50" s="12" t="s">
        <v>2901</v>
      </c>
      <c r="AF50" s="12">
        <v>1</v>
      </c>
      <c r="AH50" s="16">
        <v>20600</v>
      </c>
      <c r="AQ50" s="12" t="s">
        <v>936</v>
      </c>
    </row>
    <row r="51" spans="1:62" s="12" customFormat="1" x14ac:dyDescent="0.25">
      <c r="A51" s="12" t="s">
        <v>933</v>
      </c>
      <c r="B51" s="12">
        <v>2014</v>
      </c>
      <c r="C51" t="str">
        <f t="shared" si="1"/>
        <v>Koskey et al. 2014</v>
      </c>
      <c r="D51" s="12" t="s">
        <v>35</v>
      </c>
      <c r="E51" s="12" t="s">
        <v>226</v>
      </c>
      <c r="F51" s="12" t="s">
        <v>934</v>
      </c>
      <c r="G51" s="12" t="s">
        <v>35</v>
      </c>
      <c r="H51" s="12" t="s">
        <v>3503</v>
      </c>
      <c r="I51" s="12" t="s">
        <v>935</v>
      </c>
      <c r="J51" s="12" t="s">
        <v>3625</v>
      </c>
      <c r="K51" s="12" t="s">
        <v>28</v>
      </c>
      <c r="L51" s="12" t="s">
        <v>28</v>
      </c>
      <c r="N51" s="12" t="s">
        <v>28</v>
      </c>
      <c r="O51" t="s">
        <v>744</v>
      </c>
      <c r="P51" s="12" t="s">
        <v>3901</v>
      </c>
      <c r="Q51" t="s">
        <v>2614</v>
      </c>
      <c r="R51" t="s">
        <v>118</v>
      </c>
      <c r="W51" s="12" t="s">
        <v>40</v>
      </c>
      <c r="X51" s="12" t="s">
        <v>932</v>
      </c>
      <c r="Z51" s="12" t="s">
        <v>80</v>
      </c>
      <c r="AA51" s="12" t="s">
        <v>2901</v>
      </c>
      <c r="AB51" s="12" t="s">
        <v>35</v>
      </c>
      <c r="AC51" s="12" t="s">
        <v>3862</v>
      </c>
      <c r="AD51" s="12" t="s">
        <v>2901</v>
      </c>
      <c r="AF51" s="12">
        <v>1</v>
      </c>
      <c r="AH51" s="16">
        <v>10800</v>
      </c>
      <c r="AQ51" s="12" t="s">
        <v>936</v>
      </c>
    </row>
    <row r="52" spans="1:62" s="12" customFormat="1" x14ac:dyDescent="0.25">
      <c r="A52" s="12" t="s">
        <v>933</v>
      </c>
      <c r="B52" s="12">
        <v>2014</v>
      </c>
      <c r="C52" t="str">
        <f t="shared" si="1"/>
        <v>Koskey et al. 2014</v>
      </c>
      <c r="D52" s="12" t="s">
        <v>35</v>
      </c>
      <c r="E52" s="12" t="s">
        <v>226</v>
      </c>
      <c r="F52" s="12" t="s">
        <v>934</v>
      </c>
      <c r="G52" s="12" t="s">
        <v>35</v>
      </c>
      <c r="H52" s="12" t="s">
        <v>3503</v>
      </c>
      <c r="I52" s="12" t="s">
        <v>935</v>
      </c>
      <c r="J52" s="12" t="s">
        <v>3625</v>
      </c>
      <c r="K52" s="12" t="s">
        <v>28</v>
      </c>
      <c r="L52" s="12" t="s">
        <v>28</v>
      </c>
      <c r="N52" s="12" t="s">
        <v>28</v>
      </c>
      <c r="O52" t="s">
        <v>744</v>
      </c>
      <c r="P52" s="12" t="s">
        <v>3901</v>
      </c>
      <c r="Q52" t="s">
        <v>2614</v>
      </c>
      <c r="R52" t="s">
        <v>118</v>
      </c>
      <c r="W52" s="12" t="s">
        <v>40</v>
      </c>
      <c r="X52" s="12" t="s">
        <v>932</v>
      </c>
      <c r="Z52" s="12" t="s">
        <v>80</v>
      </c>
      <c r="AA52" s="12" t="s">
        <v>2901</v>
      </c>
      <c r="AB52" s="12" t="s">
        <v>35</v>
      </c>
      <c r="AC52" s="12" t="s">
        <v>3862</v>
      </c>
      <c r="AD52" s="12" t="s">
        <v>2901</v>
      </c>
      <c r="AF52" s="12">
        <v>1</v>
      </c>
      <c r="AH52" s="16">
        <v>48000</v>
      </c>
      <c r="AQ52" s="12" t="s">
        <v>936</v>
      </c>
    </row>
    <row r="53" spans="1:62" s="12" customFormat="1" x14ac:dyDescent="0.25">
      <c r="A53" s="12" t="s">
        <v>933</v>
      </c>
      <c r="B53" s="12">
        <v>2014</v>
      </c>
      <c r="C53" t="str">
        <f t="shared" si="1"/>
        <v>Koskey et al. 2014</v>
      </c>
      <c r="D53" s="12" t="s">
        <v>35</v>
      </c>
      <c r="E53" s="12" t="s">
        <v>226</v>
      </c>
      <c r="F53" s="12" t="s">
        <v>934</v>
      </c>
      <c r="G53" s="12" t="s">
        <v>35</v>
      </c>
      <c r="H53" s="12" t="s">
        <v>3503</v>
      </c>
      <c r="I53" s="12" t="s">
        <v>935</v>
      </c>
      <c r="J53" s="12" t="s">
        <v>3625</v>
      </c>
      <c r="K53" s="12" t="s">
        <v>28</v>
      </c>
      <c r="L53" s="12" t="s">
        <v>28</v>
      </c>
      <c r="N53" s="12" t="s">
        <v>28</v>
      </c>
      <c r="O53" t="s">
        <v>744</v>
      </c>
      <c r="P53" s="12" t="s">
        <v>3901</v>
      </c>
      <c r="Q53" t="s">
        <v>2614</v>
      </c>
      <c r="R53" t="s">
        <v>118</v>
      </c>
      <c r="W53" s="12" t="s">
        <v>40</v>
      </c>
      <c r="X53" s="12" t="s">
        <v>932</v>
      </c>
      <c r="Z53" s="12" t="s">
        <v>80</v>
      </c>
      <c r="AA53" s="12" t="s">
        <v>2901</v>
      </c>
      <c r="AB53" s="12" t="s">
        <v>35</v>
      </c>
      <c r="AC53" s="12" t="s">
        <v>3862</v>
      </c>
      <c r="AD53" s="12" t="s">
        <v>2901</v>
      </c>
      <c r="AF53" s="12">
        <v>1</v>
      </c>
      <c r="AH53" s="16">
        <v>12500</v>
      </c>
      <c r="AQ53" s="12" t="s">
        <v>936</v>
      </c>
    </row>
    <row r="54" spans="1:62" s="12" customFormat="1" x14ac:dyDescent="0.25">
      <c r="A54" s="12" t="s">
        <v>461</v>
      </c>
      <c r="B54" s="12">
        <v>2011</v>
      </c>
      <c r="C54" t="str">
        <f t="shared" si="1"/>
        <v>Moriarty et al. 2011</v>
      </c>
      <c r="D54" s="12" t="s">
        <v>35</v>
      </c>
      <c r="E54" s="12" t="s">
        <v>158</v>
      </c>
      <c r="F54" s="12" t="s">
        <v>462</v>
      </c>
      <c r="G54" s="12" t="s">
        <v>2901</v>
      </c>
      <c r="H54" s="12" t="s">
        <v>3501</v>
      </c>
      <c r="I54" s="12" t="s">
        <v>937</v>
      </c>
      <c r="J54" s="12" t="s">
        <v>2117</v>
      </c>
      <c r="K54" s="12">
        <v>10</v>
      </c>
      <c r="L54" s="12" t="s">
        <v>28</v>
      </c>
      <c r="M54" s="12" t="s">
        <v>44</v>
      </c>
      <c r="N54" s="12" t="s">
        <v>465</v>
      </c>
      <c r="O54" t="s">
        <v>744</v>
      </c>
      <c r="P54" s="12" t="s">
        <v>3901</v>
      </c>
      <c r="Q54" t="s">
        <v>2614</v>
      </c>
      <c r="R54" t="s">
        <v>118</v>
      </c>
      <c r="W54" s="12" t="s">
        <v>40</v>
      </c>
      <c r="X54" s="12" t="s">
        <v>932</v>
      </c>
      <c r="Z54" s="12" t="s">
        <v>80</v>
      </c>
      <c r="AA54" s="12" t="s">
        <v>35</v>
      </c>
      <c r="AB54" s="12" t="s">
        <v>35</v>
      </c>
      <c r="AC54" s="12" t="s">
        <v>3860</v>
      </c>
      <c r="AD54" s="12" t="s">
        <v>2901</v>
      </c>
      <c r="AE54" s="12">
        <f>ROUND(AF54*AG54,0)</f>
        <v>79</v>
      </c>
      <c r="AF54" s="12">
        <v>80</v>
      </c>
      <c r="AG54" s="18">
        <v>0.99</v>
      </c>
      <c r="AH54" s="18"/>
      <c r="AI54" s="16">
        <v>8900000</v>
      </c>
      <c r="AJ54" s="16"/>
      <c r="AQ54" s="12" t="s">
        <v>466</v>
      </c>
      <c r="AR54" s="12" t="s">
        <v>467</v>
      </c>
    </row>
    <row r="55" spans="1:62" s="12" customFormat="1" x14ac:dyDescent="0.25">
      <c r="A55" s="12" t="s">
        <v>184</v>
      </c>
      <c r="B55" s="12">
        <v>1998</v>
      </c>
      <c r="C55" t="str">
        <f t="shared" si="1"/>
        <v>Ricca and Cooney 1998</v>
      </c>
      <c r="D55" s="12" t="s">
        <v>35</v>
      </c>
      <c r="E55" s="12" t="s">
        <v>25</v>
      </c>
      <c r="F55" s="12" t="s">
        <v>192</v>
      </c>
      <c r="G55" s="12" t="s">
        <v>35</v>
      </c>
      <c r="H55" s="12" t="s">
        <v>3503</v>
      </c>
      <c r="I55" s="12" t="s">
        <v>186</v>
      </c>
      <c r="J55" s="12" t="s">
        <v>2117</v>
      </c>
      <c r="K55" s="12">
        <v>1</v>
      </c>
      <c r="L55" s="12" t="s">
        <v>187</v>
      </c>
      <c r="M55" s="12" t="s">
        <v>44</v>
      </c>
      <c r="N55" s="12" t="s">
        <v>29</v>
      </c>
      <c r="O55" t="s">
        <v>744</v>
      </c>
      <c r="P55" s="12" t="s">
        <v>3901</v>
      </c>
      <c r="Q55" t="s">
        <v>2614</v>
      </c>
      <c r="R55" t="s">
        <v>118</v>
      </c>
      <c r="S55" t="s">
        <v>3980</v>
      </c>
      <c r="T55" s="12" t="s">
        <v>373</v>
      </c>
      <c r="U55" s="12" t="s">
        <v>108</v>
      </c>
      <c r="W55" s="12" t="s">
        <v>40</v>
      </c>
      <c r="X55" s="12" t="s">
        <v>932</v>
      </c>
      <c r="Z55" s="12" t="s">
        <v>80</v>
      </c>
      <c r="AA55" s="12" t="s">
        <v>35</v>
      </c>
      <c r="AB55" s="12" t="s">
        <v>35</v>
      </c>
      <c r="AC55" s="12" t="s">
        <v>3810</v>
      </c>
      <c r="AD55" s="12" t="s">
        <v>35</v>
      </c>
      <c r="AE55" s="12">
        <v>1</v>
      </c>
      <c r="AF55" s="12">
        <v>32</v>
      </c>
      <c r="AM55" s="12">
        <v>0</v>
      </c>
      <c r="AN55" s="12">
        <v>1</v>
      </c>
      <c r="AQ55" s="12" t="s">
        <v>176</v>
      </c>
      <c r="AR55" s="12" t="s">
        <v>190</v>
      </c>
      <c r="AS55" s="12" t="s">
        <v>191</v>
      </c>
    </row>
    <row r="56" spans="1:62" s="12" customFormat="1" x14ac:dyDescent="0.25">
      <c r="A56" s="12" t="s">
        <v>184</v>
      </c>
      <c r="B56" s="12">
        <v>1998</v>
      </c>
      <c r="C56" t="str">
        <f t="shared" si="1"/>
        <v>Ricca and Cooney 1998</v>
      </c>
      <c r="D56" s="12" t="s">
        <v>35</v>
      </c>
      <c r="E56" s="12" t="s">
        <v>25</v>
      </c>
      <c r="F56" s="12" t="s">
        <v>192</v>
      </c>
      <c r="G56" s="12" t="s">
        <v>35</v>
      </c>
      <c r="H56" s="12" t="s">
        <v>3503</v>
      </c>
      <c r="I56" s="12" t="s">
        <v>186</v>
      </c>
      <c r="J56" s="12" t="s">
        <v>2117</v>
      </c>
      <c r="K56" s="12">
        <v>1</v>
      </c>
      <c r="L56" s="12" t="s">
        <v>187</v>
      </c>
      <c r="M56" s="12" t="s">
        <v>44</v>
      </c>
      <c r="N56" s="12" t="s">
        <v>29</v>
      </c>
      <c r="O56" t="s">
        <v>744</v>
      </c>
      <c r="P56" s="12" t="s">
        <v>3901</v>
      </c>
      <c r="Q56" t="s">
        <v>2614</v>
      </c>
      <c r="R56" t="s">
        <v>118</v>
      </c>
      <c r="S56" t="s">
        <v>3980</v>
      </c>
      <c r="T56" s="12" t="s">
        <v>373</v>
      </c>
      <c r="U56" s="12" t="s">
        <v>108</v>
      </c>
      <c r="W56" s="12" t="s">
        <v>40</v>
      </c>
      <c r="X56" s="12" t="s">
        <v>932</v>
      </c>
      <c r="Z56" s="12" t="s">
        <v>80</v>
      </c>
      <c r="AA56" s="12" t="s">
        <v>35</v>
      </c>
      <c r="AB56" s="12" t="s">
        <v>35</v>
      </c>
      <c r="AC56" s="12" t="s">
        <v>3810</v>
      </c>
      <c r="AD56" s="12" t="s">
        <v>35</v>
      </c>
      <c r="AE56" s="12">
        <v>0</v>
      </c>
      <c r="AF56" s="12">
        <v>32</v>
      </c>
      <c r="AM56" s="16">
        <v>1</v>
      </c>
      <c r="AN56" s="16">
        <v>10</v>
      </c>
      <c r="AQ56" s="12" t="s">
        <v>176</v>
      </c>
      <c r="AR56" s="12" t="s">
        <v>190</v>
      </c>
      <c r="AS56" s="12" t="s">
        <v>191</v>
      </c>
    </row>
    <row r="57" spans="1:62" s="13" customFormat="1" x14ac:dyDescent="0.25">
      <c r="A57" s="12" t="s">
        <v>184</v>
      </c>
      <c r="B57" s="12">
        <v>1998</v>
      </c>
      <c r="C57" t="str">
        <f t="shared" si="1"/>
        <v>Ricca and Cooney 1998</v>
      </c>
      <c r="D57" s="12" t="s">
        <v>35</v>
      </c>
      <c r="E57" s="12" t="s">
        <v>25</v>
      </c>
      <c r="F57" s="12" t="s">
        <v>192</v>
      </c>
      <c r="G57" s="12" t="s">
        <v>35</v>
      </c>
      <c r="H57" s="12" t="s">
        <v>3503</v>
      </c>
      <c r="I57" s="12" t="s">
        <v>186</v>
      </c>
      <c r="J57" s="12" t="s">
        <v>2117</v>
      </c>
      <c r="K57" s="12">
        <v>1</v>
      </c>
      <c r="L57" s="12" t="s">
        <v>187</v>
      </c>
      <c r="M57" s="12" t="s">
        <v>44</v>
      </c>
      <c r="N57" s="12" t="s">
        <v>29</v>
      </c>
      <c r="O57" t="s">
        <v>744</v>
      </c>
      <c r="P57" s="12" t="s">
        <v>3901</v>
      </c>
      <c r="Q57" t="s">
        <v>2614</v>
      </c>
      <c r="R57" t="s">
        <v>118</v>
      </c>
      <c r="S57" t="s">
        <v>3980</v>
      </c>
      <c r="T57" s="12" t="s">
        <v>373</v>
      </c>
      <c r="U57" s="12" t="s">
        <v>108</v>
      </c>
      <c r="V57" s="12"/>
      <c r="W57" s="12" t="s">
        <v>40</v>
      </c>
      <c r="X57" s="12" t="s">
        <v>932</v>
      </c>
      <c r="Y57" s="12"/>
      <c r="Z57" s="12" t="s">
        <v>80</v>
      </c>
      <c r="AA57" s="12" t="s">
        <v>35</v>
      </c>
      <c r="AB57" s="12" t="s">
        <v>35</v>
      </c>
      <c r="AC57" s="12" t="s">
        <v>3810</v>
      </c>
      <c r="AD57" s="12" t="s">
        <v>35</v>
      </c>
      <c r="AE57" s="12">
        <v>0</v>
      </c>
      <c r="AF57" s="12">
        <v>32</v>
      </c>
      <c r="AG57" s="12"/>
      <c r="AH57" s="12"/>
      <c r="AI57" s="12"/>
      <c r="AJ57" s="12"/>
      <c r="AK57" s="12"/>
      <c r="AL57" s="12"/>
      <c r="AM57" s="16">
        <v>10</v>
      </c>
      <c r="AN57" s="16">
        <v>100</v>
      </c>
      <c r="AO57" s="12"/>
      <c r="AP57" s="12"/>
      <c r="AQ57" s="12" t="s">
        <v>176</v>
      </c>
      <c r="AR57" s="12" t="s">
        <v>190</v>
      </c>
      <c r="AS57" s="12" t="s">
        <v>191</v>
      </c>
      <c r="AT57" s="12"/>
      <c r="AU57" s="12"/>
      <c r="AV57" s="12"/>
      <c r="AW57" s="12"/>
      <c r="AX57" s="12"/>
      <c r="AY57" s="12"/>
      <c r="AZ57" s="12"/>
      <c r="BA57" s="12"/>
      <c r="BB57" s="12"/>
      <c r="BC57" s="12"/>
      <c r="BD57" s="12"/>
      <c r="BE57" s="12"/>
      <c r="BF57" s="12"/>
      <c r="BG57" s="12"/>
      <c r="BH57" s="12"/>
      <c r="BI57" s="12"/>
      <c r="BJ57" s="12"/>
    </row>
    <row r="58" spans="1:62" s="13" customFormat="1" x14ac:dyDescent="0.25">
      <c r="A58" s="12" t="s">
        <v>184</v>
      </c>
      <c r="B58" s="12">
        <v>1998</v>
      </c>
      <c r="C58" t="str">
        <f t="shared" si="1"/>
        <v>Ricca and Cooney 1998</v>
      </c>
      <c r="D58" s="12" t="s">
        <v>35</v>
      </c>
      <c r="E58" s="12" t="s">
        <v>25</v>
      </c>
      <c r="F58" s="12" t="s">
        <v>192</v>
      </c>
      <c r="G58" s="12" t="s">
        <v>35</v>
      </c>
      <c r="H58" s="12" t="s">
        <v>3503</v>
      </c>
      <c r="I58" s="12" t="s">
        <v>186</v>
      </c>
      <c r="J58" s="12" t="s">
        <v>2117</v>
      </c>
      <c r="K58" s="12">
        <v>1</v>
      </c>
      <c r="L58" s="12" t="s">
        <v>187</v>
      </c>
      <c r="M58" s="12" t="s">
        <v>44</v>
      </c>
      <c r="N58" s="12" t="s">
        <v>29</v>
      </c>
      <c r="O58" t="s">
        <v>744</v>
      </c>
      <c r="P58" s="12" t="s">
        <v>3901</v>
      </c>
      <c r="Q58" t="s">
        <v>2614</v>
      </c>
      <c r="R58" t="s">
        <v>118</v>
      </c>
      <c r="S58" t="s">
        <v>3980</v>
      </c>
      <c r="T58" s="12" t="s">
        <v>373</v>
      </c>
      <c r="U58" s="12" t="s">
        <v>108</v>
      </c>
      <c r="V58" s="12"/>
      <c r="W58" s="12" t="s">
        <v>40</v>
      </c>
      <c r="X58" s="12" t="s">
        <v>932</v>
      </c>
      <c r="Y58" s="12"/>
      <c r="Z58" s="12" t="s">
        <v>80</v>
      </c>
      <c r="AA58" s="12" t="s">
        <v>35</v>
      </c>
      <c r="AB58" s="12" t="s">
        <v>35</v>
      </c>
      <c r="AC58" s="12" t="s">
        <v>3810</v>
      </c>
      <c r="AD58" s="12" t="s">
        <v>35</v>
      </c>
      <c r="AE58" s="12">
        <v>0</v>
      </c>
      <c r="AF58" s="12">
        <v>32</v>
      </c>
      <c r="AG58" s="12"/>
      <c r="AH58" s="12"/>
      <c r="AI58" s="12"/>
      <c r="AJ58" s="12"/>
      <c r="AK58" s="12"/>
      <c r="AL58" s="12"/>
      <c r="AM58" s="16">
        <v>100</v>
      </c>
      <c r="AN58" s="16">
        <v>1000</v>
      </c>
      <c r="AO58" s="12"/>
      <c r="AP58" s="12"/>
      <c r="AQ58" s="12" t="s">
        <v>176</v>
      </c>
      <c r="AR58" s="12" t="s">
        <v>190</v>
      </c>
      <c r="AS58" s="12" t="s">
        <v>191</v>
      </c>
      <c r="AT58" s="12"/>
      <c r="AU58" s="12"/>
      <c r="AV58" s="12"/>
      <c r="AW58" s="12"/>
      <c r="AX58" s="12"/>
      <c r="AY58" s="12"/>
      <c r="AZ58" s="12"/>
      <c r="BA58" s="12"/>
      <c r="BB58" s="12"/>
      <c r="BC58" s="12"/>
      <c r="BD58" s="12"/>
      <c r="BE58" s="12"/>
      <c r="BF58" s="12"/>
      <c r="BG58" s="12"/>
      <c r="BH58" s="12"/>
      <c r="BI58" s="12"/>
      <c r="BJ58" s="12"/>
    </row>
    <row r="59" spans="1:62" s="13" customFormat="1" x14ac:dyDescent="0.25">
      <c r="A59" s="12" t="s">
        <v>184</v>
      </c>
      <c r="B59" s="12">
        <v>1998</v>
      </c>
      <c r="C59" t="str">
        <f t="shared" si="1"/>
        <v>Ricca and Cooney 1998</v>
      </c>
      <c r="D59" s="12" t="s">
        <v>35</v>
      </c>
      <c r="E59" s="12" t="s">
        <v>25</v>
      </c>
      <c r="F59" s="12" t="s">
        <v>192</v>
      </c>
      <c r="G59" s="12" t="s">
        <v>35</v>
      </c>
      <c r="H59" s="12" t="s">
        <v>3503</v>
      </c>
      <c r="I59" s="12" t="s">
        <v>186</v>
      </c>
      <c r="J59" s="12" t="s">
        <v>2117</v>
      </c>
      <c r="K59" s="12">
        <v>1</v>
      </c>
      <c r="L59" s="12" t="s">
        <v>187</v>
      </c>
      <c r="M59" s="12" t="s">
        <v>44</v>
      </c>
      <c r="N59" s="12" t="s">
        <v>29</v>
      </c>
      <c r="O59" t="s">
        <v>744</v>
      </c>
      <c r="P59" s="12" t="s">
        <v>3901</v>
      </c>
      <c r="Q59" t="s">
        <v>2614</v>
      </c>
      <c r="R59" t="s">
        <v>118</v>
      </c>
      <c r="S59" t="s">
        <v>3980</v>
      </c>
      <c r="T59" s="12" t="s">
        <v>373</v>
      </c>
      <c r="U59" s="12" t="s">
        <v>108</v>
      </c>
      <c r="V59" s="12"/>
      <c r="W59" s="12" t="s">
        <v>40</v>
      </c>
      <c r="X59" s="12" t="s">
        <v>932</v>
      </c>
      <c r="Y59" s="12"/>
      <c r="Z59" s="12" t="s">
        <v>80</v>
      </c>
      <c r="AA59" s="12" t="s">
        <v>35</v>
      </c>
      <c r="AB59" s="12" t="s">
        <v>35</v>
      </c>
      <c r="AC59" s="12" t="s">
        <v>3810</v>
      </c>
      <c r="AD59" s="12" t="s">
        <v>35</v>
      </c>
      <c r="AE59" s="12">
        <v>4</v>
      </c>
      <c r="AF59" s="12">
        <v>32</v>
      </c>
      <c r="AG59" s="12"/>
      <c r="AH59" s="12"/>
      <c r="AI59" s="12"/>
      <c r="AJ59" s="12"/>
      <c r="AK59" s="12"/>
      <c r="AL59" s="12"/>
      <c r="AM59" s="16">
        <v>1000</v>
      </c>
      <c r="AN59" s="16">
        <v>10000</v>
      </c>
      <c r="AO59" s="12"/>
      <c r="AP59" s="12"/>
      <c r="AQ59" s="12" t="s">
        <v>176</v>
      </c>
      <c r="AR59" s="12" t="s">
        <v>190</v>
      </c>
      <c r="AS59" s="12" t="s">
        <v>191</v>
      </c>
      <c r="AT59" s="12"/>
      <c r="AU59" s="12"/>
      <c r="AV59" s="12"/>
      <c r="AW59" s="12"/>
      <c r="AX59" s="12"/>
      <c r="AY59" s="12"/>
      <c r="AZ59" s="12"/>
      <c r="BA59" s="12"/>
      <c r="BB59" s="12"/>
      <c r="BC59" s="12"/>
      <c r="BD59" s="12"/>
      <c r="BE59" s="12"/>
      <c r="BF59" s="12"/>
      <c r="BG59" s="12"/>
      <c r="BH59" s="12"/>
      <c r="BI59" s="12"/>
      <c r="BJ59" s="12"/>
    </row>
    <row r="60" spans="1:62" s="12" customFormat="1" x14ac:dyDescent="0.25">
      <c r="A60" s="12" t="s">
        <v>184</v>
      </c>
      <c r="B60" s="12">
        <v>1998</v>
      </c>
      <c r="C60" t="str">
        <f t="shared" si="1"/>
        <v>Ricca and Cooney 1998</v>
      </c>
      <c r="D60" s="12" t="s">
        <v>35</v>
      </c>
      <c r="E60" s="12" t="s">
        <v>25</v>
      </c>
      <c r="F60" s="12" t="s">
        <v>192</v>
      </c>
      <c r="G60" s="12" t="s">
        <v>35</v>
      </c>
      <c r="H60" s="12" t="s">
        <v>3503</v>
      </c>
      <c r="I60" s="12" t="s">
        <v>186</v>
      </c>
      <c r="J60" s="12" t="s">
        <v>2117</v>
      </c>
      <c r="K60" s="12">
        <v>1</v>
      </c>
      <c r="L60" s="12" t="s">
        <v>187</v>
      </c>
      <c r="M60" s="12" t="s">
        <v>44</v>
      </c>
      <c r="N60" s="12" t="s">
        <v>29</v>
      </c>
      <c r="O60" t="s">
        <v>744</v>
      </c>
      <c r="P60" s="12" t="s">
        <v>3901</v>
      </c>
      <c r="Q60" t="s">
        <v>2614</v>
      </c>
      <c r="R60" t="s">
        <v>118</v>
      </c>
      <c r="S60" t="s">
        <v>3980</v>
      </c>
      <c r="T60" s="12" t="s">
        <v>373</v>
      </c>
      <c r="U60" s="12" t="s">
        <v>108</v>
      </c>
      <c r="W60" s="12" t="s">
        <v>40</v>
      </c>
      <c r="X60" s="12" t="s">
        <v>932</v>
      </c>
      <c r="Z60" s="12" t="s">
        <v>80</v>
      </c>
      <c r="AA60" s="12" t="s">
        <v>35</v>
      </c>
      <c r="AB60" s="12" t="s">
        <v>35</v>
      </c>
      <c r="AC60" s="12" t="s">
        <v>3810</v>
      </c>
      <c r="AD60" s="12" t="s">
        <v>35</v>
      </c>
      <c r="AE60" s="12">
        <v>5</v>
      </c>
      <c r="AF60" s="12">
        <v>32</v>
      </c>
      <c r="AM60" s="16">
        <v>10000</v>
      </c>
      <c r="AN60" s="16">
        <v>100000</v>
      </c>
      <c r="AQ60" s="12" t="s">
        <v>176</v>
      </c>
      <c r="AR60" s="12" t="s">
        <v>190</v>
      </c>
      <c r="AS60" s="12" t="s">
        <v>191</v>
      </c>
    </row>
    <row r="61" spans="1:62" s="12" customFormat="1" x14ac:dyDescent="0.25">
      <c r="A61" s="12" t="s">
        <v>184</v>
      </c>
      <c r="B61" s="12">
        <v>1998</v>
      </c>
      <c r="C61" t="str">
        <f t="shared" si="1"/>
        <v>Ricca and Cooney 1998</v>
      </c>
      <c r="D61" s="12" t="s">
        <v>35</v>
      </c>
      <c r="E61" s="12" t="s">
        <v>25</v>
      </c>
      <c r="F61" s="12" t="s">
        <v>192</v>
      </c>
      <c r="G61" s="12" t="s">
        <v>35</v>
      </c>
      <c r="H61" s="12" t="s">
        <v>3503</v>
      </c>
      <c r="I61" s="12" t="s">
        <v>186</v>
      </c>
      <c r="J61" s="12" t="s">
        <v>2117</v>
      </c>
      <c r="K61" s="12">
        <v>1</v>
      </c>
      <c r="L61" s="12" t="s">
        <v>187</v>
      </c>
      <c r="M61" s="12" t="s">
        <v>44</v>
      </c>
      <c r="N61" s="12" t="s">
        <v>29</v>
      </c>
      <c r="O61" t="s">
        <v>744</v>
      </c>
      <c r="P61" s="12" t="s">
        <v>3901</v>
      </c>
      <c r="Q61" t="s">
        <v>2614</v>
      </c>
      <c r="R61" t="s">
        <v>118</v>
      </c>
      <c r="S61" t="s">
        <v>3980</v>
      </c>
      <c r="T61" s="12" t="s">
        <v>373</v>
      </c>
      <c r="U61" s="12" t="s">
        <v>108</v>
      </c>
      <c r="W61" s="12" t="s">
        <v>40</v>
      </c>
      <c r="X61" s="12" t="s">
        <v>932</v>
      </c>
      <c r="Z61" s="12" t="s">
        <v>80</v>
      </c>
      <c r="AA61" s="12" t="s">
        <v>35</v>
      </c>
      <c r="AB61" s="12" t="s">
        <v>35</v>
      </c>
      <c r="AC61" s="12" t="s">
        <v>3810</v>
      </c>
      <c r="AD61" s="12" t="s">
        <v>35</v>
      </c>
      <c r="AE61" s="12">
        <v>6</v>
      </c>
      <c r="AF61" s="12">
        <v>32</v>
      </c>
      <c r="AM61" s="16">
        <v>100000</v>
      </c>
      <c r="AN61" s="16">
        <v>1000000</v>
      </c>
      <c r="AQ61" s="12" t="s">
        <v>176</v>
      </c>
      <c r="AR61" s="12" t="s">
        <v>190</v>
      </c>
      <c r="AS61" s="12" t="s">
        <v>191</v>
      </c>
    </row>
    <row r="62" spans="1:62" s="12" customFormat="1" x14ac:dyDescent="0.25">
      <c r="A62" s="12" t="s">
        <v>184</v>
      </c>
      <c r="B62" s="12">
        <v>1998</v>
      </c>
      <c r="C62" t="str">
        <f t="shared" si="1"/>
        <v>Ricca and Cooney 1998</v>
      </c>
      <c r="D62" s="12" t="s">
        <v>35</v>
      </c>
      <c r="E62" s="12" t="s">
        <v>25</v>
      </c>
      <c r="F62" s="12" t="s">
        <v>192</v>
      </c>
      <c r="G62" s="12" t="s">
        <v>35</v>
      </c>
      <c r="H62" s="12" t="s">
        <v>3503</v>
      </c>
      <c r="I62" s="12" t="s">
        <v>186</v>
      </c>
      <c r="J62" s="12" t="s">
        <v>2117</v>
      </c>
      <c r="K62" s="12">
        <v>1</v>
      </c>
      <c r="L62" s="12" t="s">
        <v>187</v>
      </c>
      <c r="M62" s="12" t="s">
        <v>44</v>
      </c>
      <c r="N62" s="12" t="s">
        <v>29</v>
      </c>
      <c r="O62" t="s">
        <v>744</v>
      </c>
      <c r="P62" s="12" t="s">
        <v>3901</v>
      </c>
      <c r="Q62" t="s">
        <v>2614</v>
      </c>
      <c r="R62" t="s">
        <v>118</v>
      </c>
      <c r="S62" t="s">
        <v>3980</v>
      </c>
      <c r="T62" s="12" t="s">
        <v>373</v>
      </c>
      <c r="U62" s="12" t="s">
        <v>108</v>
      </c>
      <c r="W62" s="12" t="s">
        <v>40</v>
      </c>
      <c r="X62" s="12" t="s">
        <v>932</v>
      </c>
      <c r="Z62" s="12" t="s">
        <v>80</v>
      </c>
      <c r="AA62" s="12" t="s">
        <v>35</v>
      </c>
      <c r="AB62" s="12" t="s">
        <v>35</v>
      </c>
      <c r="AC62" s="12" t="s">
        <v>3810</v>
      </c>
      <c r="AD62" s="12" t="s">
        <v>35</v>
      </c>
      <c r="AE62" s="12">
        <v>9</v>
      </c>
      <c r="AF62" s="12">
        <v>32</v>
      </c>
      <c r="AM62" s="16">
        <v>1000000</v>
      </c>
      <c r="AN62" s="16">
        <v>10000000</v>
      </c>
      <c r="AQ62" s="12" t="s">
        <v>176</v>
      </c>
      <c r="AR62" s="12" t="s">
        <v>190</v>
      </c>
      <c r="AS62" s="12" t="s">
        <v>191</v>
      </c>
    </row>
    <row r="63" spans="1:62" s="12" customFormat="1" x14ac:dyDescent="0.25">
      <c r="A63" s="12" t="s">
        <v>184</v>
      </c>
      <c r="B63" s="12">
        <v>1998</v>
      </c>
      <c r="C63" t="str">
        <f t="shared" si="1"/>
        <v>Ricca and Cooney 1998</v>
      </c>
      <c r="D63" s="12" t="s">
        <v>35</v>
      </c>
      <c r="E63" s="12" t="s">
        <v>25</v>
      </c>
      <c r="F63" s="12" t="s">
        <v>192</v>
      </c>
      <c r="G63" s="12" t="s">
        <v>35</v>
      </c>
      <c r="H63" s="12" t="s">
        <v>3503</v>
      </c>
      <c r="I63" s="12" t="s">
        <v>186</v>
      </c>
      <c r="J63" s="12" t="s">
        <v>2117</v>
      </c>
      <c r="K63" s="12">
        <v>1</v>
      </c>
      <c r="L63" s="12" t="s">
        <v>187</v>
      </c>
      <c r="M63" s="12" t="s">
        <v>44</v>
      </c>
      <c r="N63" s="12" t="s">
        <v>29</v>
      </c>
      <c r="O63" t="s">
        <v>744</v>
      </c>
      <c r="P63" s="12" t="s">
        <v>3901</v>
      </c>
      <c r="Q63" t="s">
        <v>2614</v>
      </c>
      <c r="R63" t="s">
        <v>118</v>
      </c>
      <c r="S63" t="s">
        <v>3980</v>
      </c>
      <c r="T63" s="12" t="s">
        <v>373</v>
      </c>
      <c r="U63" s="12" t="s">
        <v>108</v>
      </c>
      <c r="W63" s="12" t="s">
        <v>40</v>
      </c>
      <c r="X63" s="12" t="s">
        <v>932</v>
      </c>
      <c r="Z63" s="12" t="s">
        <v>80</v>
      </c>
      <c r="AA63" s="12" t="s">
        <v>35</v>
      </c>
      <c r="AB63" s="12" t="s">
        <v>35</v>
      </c>
      <c r="AC63" s="12" t="s">
        <v>3810</v>
      </c>
      <c r="AD63" s="12" t="s">
        <v>35</v>
      </c>
      <c r="AE63" s="12">
        <v>5</v>
      </c>
      <c r="AF63" s="12">
        <v>32</v>
      </c>
      <c r="AM63" s="16">
        <v>10000000</v>
      </c>
      <c r="AN63" s="16">
        <v>100000000</v>
      </c>
      <c r="AQ63" s="12" t="s">
        <v>176</v>
      </c>
      <c r="AR63" s="12" t="s">
        <v>190</v>
      </c>
      <c r="AS63" s="12" t="s">
        <v>191</v>
      </c>
    </row>
    <row r="64" spans="1:62" s="12" customFormat="1" x14ac:dyDescent="0.25">
      <c r="A64" s="12" t="s">
        <v>184</v>
      </c>
      <c r="B64" s="12">
        <v>1998</v>
      </c>
      <c r="C64" t="str">
        <f t="shared" si="1"/>
        <v>Ricca and Cooney 1998</v>
      </c>
      <c r="D64" s="12" t="s">
        <v>35</v>
      </c>
      <c r="E64" s="12" t="s">
        <v>25</v>
      </c>
      <c r="F64" s="12" t="s">
        <v>192</v>
      </c>
      <c r="G64" s="12" t="s">
        <v>35</v>
      </c>
      <c r="H64" s="12" t="s">
        <v>3503</v>
      </c>
      <c r="I64" s="12" t="s">
        <v>186</v>
      </c>
      <c r="J64" s="12" t="s">
        <v>2117</v>
      </c>
      <c r="K64" s="12">
        <v>1</v>
      </c>
      <c r="L64" s="12" t="s">
        <v>187</v>
      </c>
      <c r="M64" s="12" t="s">
        <v>44</v>
      </c>
      <c r="N64" s="12" t="s">
        <v>29</v>
      </c>
      <c r="O64" t="s">
        <v>744</v>
      </c>
      <c r="P64" s="12" t="s">
        <v>3901</v>
      </c>
      <c r="Q64" t="s">
        <v>2614</v>
      </c>
      <c r="R64" t="s">
        <v>118</v>
      </c>
      <c r="S64" t="s">
        <v>3980</v>
      </c>
      <c r="T64" s="12" t="s">
        <v>373</v>
      </c>
      <c r="U64" s="12" t="s">
        <v>108</v>
      </c>
      <c r="W64" s="12" t="s">
        <v>40</v>
      </c>
      <c r="X64" s="12" t="s">
        <v>932</v>
      </c>
      <c r="Z64" s="12" t="s">
        <v>80</v>
      </c>
      <c r="AA64" s="12" t="s">
        <v>35</v>
      </c>
      <c r="AB64" s="12" t="s">
        <v>35</v>
      </c>
      <c r="AC64" s="12" t="s">
        <v>3810</v>
      </c>
      <c r="AD64" s="12" t="s">
        <v>35</v>
      </c>
      <c r="AE64" s="12">
        <v>2</v>
      </c>
      <c r="AF64" s="12">
        <v>32</v>
      </c>
      <c r="AM64" s="16">
        <v>100000000</v>
      </c>
      <c r="AN64" s="16">
        <v>1000000000</v>
      </c>
      <c r="AQ64" s="12" t="s">
        <v>176</v>
      </c>
      <c r="AR64" s="12" t="s">
        <v>190</v>
      </c>
      <c r="AS64" s="12" t="s">
        <v>191</v>
      </c>
    </row>
    <row r="65" spans="1:62" s="12" customFormat="1" x14ac:dyDescent="0.25">
      <c r="A65" s="13" t="s">
        <v>98</v>
      </c>
      <c r="B65" s="13">
        <v>1978</v>
      </c>
      <c r="C65" t="str">
        <f t="shared" si="1"/>
        <v>Gould and Fletch 1978</v>
      </c>
      <c r="D65" s="13" t="s">
        <v>35</v>
      </c>
      <c r="E65" s="13" t="s">
        <v>25</v>
      </c>
      <c r="F65" s="13" t="s">
        <v>99</v>
      </c>
      <c r="G65" s="13" t="s">
        <v>2901</v>
      </c>
      <c r="H65" s="13" t="s">
        <v>3504</v>
      </c>
      <c r="I65" s="13" t="s">
        <v>100</v>
      </c>
      <c r="J65" s="13" t="s">
        <v>2117</v>
      </c>
      <c r="K65" s="13" t="s">
        <v>28</v>
      </c>
      <c r="L65" s="13" t="s">
        <v>28</v>
      </c>
      <c r="M65" s="13"/>
      <c r="N65" s="13"/>
      <c r="O65" t="s">
        <v>744</v>
      </c>
      <c r="P65" s="13" t="s">
        <v>3901</v>
      </c>
      <c r="Q65" t="s">
        <v>2614</v>
      </c>
      <c r="R65" t="s">
        <v>118</v>
      </c>
      <c r="S65" t="s">
        <v>3980</v>
      </c>
      <c r="T65" s="13" t="s">
        <v>107</v>
      </c>
      <c r="U65" s="13" t="s">
        <v>108</v>
      </c>
      <c r="V65" s="13"/>
      <c r="W65" s="13" t="s">
        <v>102</v>
      </c>
      <c r="X65" s="13" t="s">
        <v>932</v>
      </c>
      <c r="Y65" s="13" t="s">
        <v>923</v>
      </c>
      <c r="Z65" s="13" t="s">
        <v>80</v>
      </c>
      <c r="AA65" s="13" t="s">
        <v>2901</v>
      </c>
      <c r="AB65" s="13" t="s">
        <v>35</v>
      </c>
      <c r="AC65" s="13" t="s">
        <v>3860</v>
      </c>
      <c r="AD65" s="12" t="s">
        <v>2901</v>
      </c>
      <c r="AE65" s="13"/>
      <c r="AF65" s="13">
        <v>39</v>
      </c>
      <c r="AG65" s="13"/>
      <c r="AH65" s="13"/>
      <c r="AI65" s="36">
        <v>337142.85714285716</v>
      </c>
      <c r="AJ65" s="36"/>
      <c r="AK65" s="13"/>
      <c r="AL65" s="13"/>
      <c r="AM65" s="13"/>
      <c r="AN65" s="13"/>
      <c r="AO65" s="13"/>
      <c r="AP65" s="13"/>
      <c r="AQ65" s="12" t="s">
        <v>44</v>
      </c>
      <c r="AR65" s="13"/>
      <c r="AS65" s="13" t="s">
        <v>105</v>
      </c>
      <c r="AT65" s="13"/>
      <c r="AU65" s="13"/>
      <c r="AV65" s="13"/>
      <c r="AW65" s="13"/>
      <c r="AX65" s="13"/>
      <c r="AY65" s="13"/>
      <c r="AZ65" s="13"/>
      <c r="BA65" s="13"/>
      <c r="BB65" s="13" t="s">
        <v>3816</v>
      </c>
      <c r="BC65" s="13"/>
      <c r="BD65" s="36">
        <f>BE65/BF65</f>
        <v>337142.85714285716</v>
      </c>
      <c r="BE65" s="36">
        <v>5900000</v>
      </c>
      <c r="BF65" s="13">
        <v>17.5</v>
      </c>
      <c r="BG65" s="36" t="s">
        <v>924</v>
      </c>
      <c r="BH65" s="13"/>
      <c r="BI65" s="13"/>
      <c r="BJ65" s="13"/>
    </row>
    <row r="66" spans="1:62" s="12" customFormat="1" x14ac:dyDescent="0.25">
      <c r="A66" s="13" t="s">
        <v>98</v>
      </c>
      <c r="B66" s="13">
        <v>1978</v>
      </c>
      <c r="C66" t="str">
        <f t="shared" ref="C66:C97" si="2">A66&amp;" "&amp;B66</f>
        <v>Gould and Fletch 1978</v>
      </c>
      <c r="D66" s="13" t="s">
        <v>35</v>
      </c>
      <c r="E66" s="13" t="s">
        <v>25</v>
      </c>
      <c r="F66" s="13" t="s">
        <v>99</v>
      </c>
      <c r="G66" s="13" t="s">
        <v>2901</v>
      </c>
      <c r="H66" s="13" t="s">
        <v>3504</v>
      </c>
      <c r="I66" s="13" t="s">
        <v>100</v>
      </c>
      <c r="J66" s="13" t="s">
        <v>2117</v>
      </c>
      <c r="K66" s="13" t="s">
        <v>28</v>
      </c>
      <c r="L66" s="13" t="s">
        <v>28</v>
      </c>
      <c r="M66" s="13"/>
      <c r="N66" s="13"/>
      <c r="O66" t="s">
        <v>744</v>
      </c>
      <c r="P66" s="13" t="s">
        <v>3901</v>
      </c>
      <c r="Q66" t="s">
        <v>2614</v>
      </c>
      <c r="R66" t="s">
        <v>118</v>
      </c>
      <c r="S66" t="s">
        <v>3980</v>
      </c>
      <c r="T66" s="13" t="s">
        <v>107</v>
      </c>
      <c r="U66" s="13" t="s">
        <v>108</v>
      </c>
      <c r="V66" s="13"/>
      <c r="W66" s="13" t="s">
        <v>102</v>
      </c>
      <c r="X66" s="13" t="s">
        <v>932</v>
      </c>
      <c r="Y66" s="13" t="s">
        <v>923</v>
      </c>
      <c r="Z66" s="13" t="s">
        <v>80</v>
      </c>
      <c r="AA66" s="13" t="s">
        <v>2901</v>
      </c>
      <c r="AB66" s="13" t="s">
        <v>35</v>
      </c>
      <c r="AC66" s="13" t="s">
        <v>3860</v>
      </c>
      <c r="AD66" s="12" t="s">
        <v>2901</v>
      </c>
      <c r="AE66" s="13"/>
      <c r="AF66" s="13">
        <v>34</v>
      </c>
      <c r="AG66" s="13"/>
      <c r="AH66" s="13"/>
      <c r="AI66" s="36">
        <v>803212.85140562255</v>
      </c>
      <c r="AJ66" s="36"/>
      <c r="AK66" s="13"/>
      <c r="AL66" s="13"/>
      <c r="AM66" s="13"/>
      <c r="AN66" s="13"/>
      <c r="AO66" s="13"/>
      <c r="AP66" s="13"/>
      <c r="AQ66" s="12" t="s">
        <v>44</v>
      </c>
      <c r="AR66" s="13"/>
      <c r="AS66" s="13" t="s">
        <v>105</v>
      </c>
      <c r="AT66" s="13"/>
      <c r="AU66" s="13"/>
      <c r="AV66" s="13"/>
      <c r="AW66" s="13"/>
      <c r="AX66" s="13"/>
      <c r="AY66" s="13"/>
      <c r="AZ66" s="13"/>
      <c r="BA66" s="13"/>
      <c r="BB66" s="13" t="s">
        <v>3816</v>
      </c>
      <c r="BC66" s="13"/>
      <c r="BD66" s="36">
        <f>BE66/BF66</f>
        <v>803212.85140562255</v>
      </c>
      <c r="BE66" s="36">
        <v>20000000</v>
      </c>
      <c r="BF66" s="13">
        <v>24.9</v>
      </c>
      <c r="BG66" s="36" t="s">
        <v>925</v>
      </c>
      <c r="BH66" s="13"/>
      <c r="BI66" s="13"/>
      <c r="BJ66" s="13"/>
    </row>
    <row r="67" spans="1:62" s="12" customFormat="1" x14ac:dyDescent="0.25">
      <c r="A67" s="13" t="s">
        <v>98</v>
      </c>
      <c r="B67" s="13">
        <v>1978</v>
      </c>
      <c r="C67" t="str">
        <f t="shared" si="2"/>
        <v>Gould and Fletch 1978</v>
      </c>
      <c r="D67" s="13" t="s">
        <v>35</v>
      </c>
      <c r="E67" s="13" t="s">
        <v>25</v>
      </c>
      <c r="F67" s="13" t="s">
        <v>99</v>
      </c>
      <c r="G67" s="13" t="s">
        <v>2901</v>
      </c>
      <c r="H67" s="13" t="s">
        <v>3504</v>
      </c>
      <c r="I67" s="13" t="s">
        <v>100</v>
      </c>
      <c r="J67" s="13" t="s">
        <v>2117</v>
      </c>
      <c r="K67" s="13" t="s">
        <v>28</v>
      </c>
      <c r="L67" s="13" t="s">
        <v>28</v>
      </c>
      <c r="M67" s="13"/>
      <c r="N67" s="13"/>
      <c r="O67" t="s">
        <v>744</v>
      </c>
      <c r="P67" s="13" t="s">
        <v>3901</v>
      </c>
      <c r="Q67" t="s">
        <v>2614</v>
      </c>
      <c r="R67" t="s">
        <v>118</v>
      </c>
      <c r="S67" t="s">
        <v>3980</v>
      </c>
      <c r="T67" s="13" t="s">
        <v>109</v>
      </c>
      <c r="U67" s="13" t="s">
        <v>110</v>
      </c>
      <c r="V67" s="13"/>
      <c r="W67" s="13" t="s">
        <v>102</v>
      </c>
      <c r="X67" s="13" t="s">
        <v>932</v>
      </c>
      <c r="Y67" s="13" t="s">
        <v>923</v>
      </c>
      <c r="Z67" s="13" t="s">
        <v>80</v>
      </c>
      <c r="AA67" s="13" t="s">
        <v>2901</v>
      </c>
      <c r="AB67" s="13" t="s">
        <v>35</v>
      </c>
      <c r="AC67" s="13" t="s">
        <v>3860</v>
      </c>
      <c r="AD67" s="12" t="s">
        <v>2901</v>
      </c>
      <c r="AE67" s="13"/>
      <c r="AF67" s="13">
        <v>41</v>
      </c>
      <c r="AG67" s="13"/>
      <c r="AH67" s="13"/>
      <c r="AI67" s="36">
        <v>1.0970149253731343</v>
      </c>
      <c r="AJ67" s="36"/>
      <c r="AK67" s="13"/>
      <c r="AL67" s="13"/>
      <c r="AM67" s="13"/>
      <c r="AN67" s="13"/>
      <c r="AO67" s="13"/>
      <c r="AP67" s="13"/>
      <c r="AQ67" s="12" t="s">
        <v>44</v>
      </c>
      <c r="AR67" s="13"/>
      <c r="AS67" s="13" t="s">
        <v>105</v>
      </c>
      <c r="AT67" s="13"/>
      <c r="AU67" s="13"/>
      <c r="AV67" s="13"/>
      <c r="AW67" s="13"/>
      <c r="AX67" s="13"/>
      <c r="AY67" s="13"/>
      <c r="AZ67" s="13"/>
      <c r="BA67" s="13"/>
      <c r="BB67" s="13" t="s">
        <v>3816</v>
      </c>
      <c r="BC67" s="13"/>
      <c r="BD67" s="36">
        <f>BE67/BF67</f>
        <v>1.0970149253731343</v>
      </c>
      <c r="BE67" s="36">
        <v>14.7</v>
      </c>
      <c r="BF67" s="13">
        <v>13.4</v>
      </c>
      <c r="BG67" s="13"/>
      <c r="BH67" s="13"/>
      <c r="BI67" s="13"/>
      <c r="BJ67" s="13"/>
    </row>
    <row r="68" spans="1:62" s="12" customFormat="1" x14ac:dyDescent="0.25">
      <c r="A68" s="12" t="s">
        <v>112</v>
      </c>
      <c r="B68" s="12">
        <v>1999</v>
      </c>
      <c r="C68" t="str">
        <f t="shared" si="2"/>
        <v>Jones and Obiri-Danso 1999</v>
      </c>
      <c r="D68" s="12" t="s">
        <v>113</v>
      </c>
      <c r="E68" s="12" t="s">
        <v>25</v>
      </c>
      <c r="F68" s="12" t="s">
        <v>114</v>
      </c>
      <c r="G68" s="12" t="s">
        <v>2901</v>
      </c>
      <c r="H68" s="12" t="s">
        <v>3504</v>
      </c>
      <c r="I68" s="12" t="s">
        <v>332</v>
      </c>
      <c r="J68" s="12" t="s">
        <v>2117</v>
      </c>
      <c r="K68" s="12" t="s">
        <v>28</v>
      </c>
      <c r="L68" s="12" t="s">
        <v>28</v>
      </c>
      <c r="N68" s="12" t="s">
        <v>28</v>
      </c>
      <c r="O68" t="s">
        <v>744</v>
      </c>
      <c r="P68" s="12" t="s">
        <v>3901</v>
      </c>
      <c r="Q68" t="s">
        <v>3919</v>
      </c>
      <c r="R68" t="s">
        <v>2600</v>
      </c>
      <c r="S68" t="s">
        <v>3982</v>
      </c>
      <c r="T68" s="12" t="s">
        <v>1793</v>
      </c>
      <c r="U68" s="12" t="s">
        <v>123</v>
      </c>
      <c r="W68" s="12" t="s">
        <v>40</v>
      </c>
      <c r="X68" s="12" t="s">
        <v>932</v>
      </c>
      <c r="Y68" s="12" t="s">
        <v>923</v>
      </c>
      <c r="Z68" s="12" t="s">
        <v>80</v>
      </c>
      <c r="AA68" s="12" t="s">
        <v>2901</v>
      </c>
      <c r="AB68" s="12" t="s">
        <v>35</v>
      </c>
      <c r="AC68" s="12" t="s">
        <v>3807</v>
      </c>
      <c r="AD68" s="12" t="s">
        <v>2901</v>
      </c>
      <c r="AI68" s="16">
        <v>17000000</v>
      </c>
      <c r="AJ68" s="16"/>
      <c r="AM68" s="16">
        <v>1100000</v>
      </c>
      <c r="AN68" s="16">
        <v>34800000</v>
      </c>
      <c r="AQ68" s="12" t="s">
        <v>44</v>
      </c>
    </row>
    <row r="69" spans="1:62" s="12" customFormat="1" x14ac:dyDescent="0.25">
      <c r="A69" t="s">
        <v>1004</v>
      </c>
      <c r="B69">
        <v>2004</v>
      </c>
      <c r="C69" t="str">
        <f t="shared" si="2"/>
        <v>Kuntz et al 2004</v>
      </c>
      <c r="D69" t="s">
        <v>35</v>
      </c>
      <c r="E69" t="s">
        <v>25</v>
      </c>
      <c r="F69" t="s">
        <v>1005</v>
      </c>
      <c r="G69" t="s">
        <v>35</v>
      </c>
      <c r="H69" t="s">
        <v>3503</v>
      </c>
      <c r="I69" t="s">
        <v>2136</v>
      </c>
      <c r="J69" t="s">
        <v>2117</v>
      </c>
      <c r="K69" t="s">
        <v>28</v>
      </c>
      <c r="L69" t="s">
        <v>28</v>
      </c>
      <c r="M69"/>
      <c r="N69" t="s">
        <v>248</v>
      </c>
      <c r="O69" t="s">
        <v>744</v>
      </c>
      <c r="P69" t="s">
        <v>3901</v>
      </c>
      <c r="Q69" t="s">
        <v>3993</v>
      </c>
      <c r="R69" t="s">
        <v>4023</v>
      </c>
      <c r="S69" t="s">
        <v>4137</v>
      </c>
      <c r="T69" t="s">
        <v>515</v>
      </c>
      <c r="U69" t="s">
        <v>449</v>
      </c>
      <c r="V69"/>
      <c r="W69" t="s">
        <v>40</v>
      </c>
      <c r="X69" t="s">
        <v>932</v>
      </c>
      <c r="Y69"/>
      <c r="Z69" t="s">
        <v>80</v>
      </c>
      <c r="AA69" t="s">
        <v>35</v>
      </c>
      <c r="AB69" t="s">
        <v>2901</v>
      </c>
      <c r="AC69"/>
      <c r="AD69"/>
      <c r="AE69">
        <v>0</v>
      </c>
      <c r="AF69">
        <v>1</v>
      </c>
      <c r="AG69"/>
      <c r="AH69"/>
      <c r="AI69"/>
      <c r="AJ69"/>
      <c r="AK69"/>
      <c r="AL69"/>
      <c r="AM69"/>
      <c r="AN69"/>
      <c r="AO69"/>
      <c r="AP69"/>
      <c r="AQ69"/>
      <c r="AR69"/>
      <c r="AS69"/>
      <c r="AT69"/>
      <c r="AU69"/>
      <c r="AV69"/>
      <c r="AW69"/>
      <c r="AX69"/>
      <c r="AY69"/>
      <c r="AZ69"/>
      <c r="BA69"/>
      <c r="BB69"/>
      <c r="BC69"/>
      <c r="BD69"/>
      <c r="BE69"/>
      <c r="BF69"/>
      <c r="BG69"/>
      <c r="BH69"/>
      <c r="BI69"/>
      <c r="BJ69"/>
    </row>
    <row r="70" spans="1:62" s="12" customFormat="1" x14ac:dyDescent="0.25">
      <c r="A70" t="s">
        <v>1004</v>
      </c>
      <c r="B70">
        <v>2004</v>
      </c>
      <c r="C70" t="str">
        <f t="shared" si="2"/>
        <v>Kuntz et al 2004</v>
      </c>
      <c r="D70" t="s">
        <v>35</v>
      </c>
      <c r="E70" t="s">
        <v>25</v>
      </c>
      <c r="F70" t="s">
        <v>1005</v>
      </c>
      <c r="G70" t="s">
        <v>35</v>
      </c>
      <c r="H70" t="s">
        <v>3503</v>
      </c>
      <c r="I70" t="s">
        <v>2136</v>
      </c>
      <c r="J70" t="s">
        <v>2117</v>
      </c>
      <c r="K70" t="s">
        <v>28</v>
      </c>
      <c r="L70" t="s">
        <v>28</v>
      </c>
      <c r="M70"/>
      <c r="N70" t="s">
        <v>248</v>
      </c>
      <c r="O70" t="s">
        <v>744</v>
      </c>
      <c r="P70" t="s">
        <v>3901</v>
      </c>
      <c r="Q70" t="s">
        <v>3993</v>
      </c>
      <c r="R70" t="s">
        <v>4023</v>
      </c>
      <c r="S70" t="s">
        <v>4137</v>
      </c>
      <c r="T70" t="s">
        <v>515</v>
      </c>
      <c r="U70" t="s">
        <v>449</v>
      </c>
      <c r="V70"/>
      <c r="W70" t="s">
        <v>40</v>
      </c>
      <c r="X70" t="s">
        <v>1006</v>
      </c>
      <c r="Y70"/>
      <c r="Z70" t="s">
        <v>80</v>
      </c>
      <c r="AA70" t="s">
        <v>35</v>
      </c>
      <c r="AB70" t="s">
        <v>2901</v>
      </c>
      <c r="AC70"/>
      <c r="AD70"/>
      <c r="AE70">
        <v>0</v>
      </c>
      <c r="AF70">
        <v>1</v>
      </c>
      <c r="AG70"/>
      <c r="AH70"/>
      <c r="AI70"/>
      <c r="AJ70"/>
      <c r="AK70"/>
      <c r="AL70"/>
      <c r="AM70"/>
      <c r="AN70"/>
      <c r="AO70"/>
      <c r="AP70"/>
      <c r="AQ70"/>
      <c r="AR70"/>
      <c r="AS70"/>
      <c r="AT70"/>
      <c r="AU70"/>
      <c r="AV70"/>
      <c r="AW70"/>
      <c r="AX70"/>
      <c r="AY70"/>
      <c r="AZ70"/>
      <c r="BA70"/>
      <c r="BB70"/>
      <c r="BC70"/>
      <c r="BD70"/>
      <c r="BE70"/>
      <c r="BF70"/>
      <c r="BG70"/>
      <c r="BH70"/>
      <c r="BI70"/>
      <c r="BJ70"/>
    </row>
    <row r="71" spans="1:62" s="12" customFormat="1" x14ac:dyDescent="0.25">
      <c r="A71" s="12" t="s">
        <v>112</v>
      </c>
      <c r="B71" s="12">
        <v>1999</v>
      </c>
      <c r="C71" t="str">
        <f t="shared" si="2"/>
        <v>Jones and Obiri-Danso 1999</v>
      </c>
      <c r="D71" s="12" t="s">
        <v>113</v>
      </c>
      <c r="E71" s="12" t="s">
        <v>25</v>
      </c>
      <c r="F71" s="12" t="s">
        <v>114</v>
      </c>
      <c r="G71" s="12" t="s">
        <v>2901</v>
      </c>
      <c r="H71" s="12" t="s">
        <v>3504</v>
      </c>
      <c r="I71" s="12" t="s">
        <v>332</v>
      </c>
      <c r="J71" s="12" t="s">
        <v>2117</v>
      </c>
      <c r="K71" s="12" t="s">
        <v>28</v>
      </c>
      <c r="L71" s="12" t="s">
        <v>28</v>
      </c>
      <c r="N71" s="12" t="s">
        <v>28</v>
      </c>
      <c r="O71" t="s">
        <v>744</v>
      </c>
      <c r="P71" s="12" t="s">
        <v>3901</v>
      </c>
      <c r="Q71" t="s">
        <v>2614</v>
      </c>
      <c r="R71" t="s">
        <v>3990</v>
      </c>
      <c r="S71" s="56" t="s">
        <v>3981</v>
      </c>
      <c r="T71" s="12" t="s">
        <v>2643</v>
      </c>
      <c r="U71" s="12" t="s">
        <v>122</v>
      </c>
      <c r="W71" s="12" t="s">
        <v>40</v>
      </c>
      <c r="X71" s="12" t="s">
        <v>932</v>
      </c>
      <c r="Y71" s="12" t="s">
        <v>923</v>
      </c>
      <c r="Z71" s="12" t="s">
        <v>80</v>
      </c>
      <c r="AA71" s="12" t="s">
        <v>2901</v>
      </c>
      <c r="AB71" s="12" t="s">
        <v>2901</v>
      </c>
      <c r="AC71" s="12" t="s">
        <v>3807</v>
      </c>
      <c r="AD71" s="12" t="s">
        <v>35</v>
      </c>
      <c r="AI71" s="12" t="s">
        <v>119</v>
      </c>
      <c r="AM71" s="12" t="s">
        <v>119</v>
      </c>
      <c r="AQ71" s="12" t="s">
        <v>44</v>
      </c>
    </row>
    <row r="72" spans="1:62" s="12" customFormat="1" x14ac:dyDescent="0.25">
      <c r="A72" s="12" t="s">
        <v>112</v>
      </c>
      <c r="B72" s="12">
        <v>1999</v>
      </c>
      <c r="C72" t="str">
        <f t="shared" si="2"/>
        <v>Jones and Obiri-Danso 1999</v>
      </c>
      <c r="D72" s="12" t="s">
        <v>113</v>
      </c>
      <c r="E72" s="12" t="s">
        <v>25</v>
      </c>
      <c r="F72" s="12" t="s">
        <v>114</v>
      </c>
      <c r="G72" s="12" t="s">
        <v>2901</v>
      </c>
      <c r="H72" s="12" t="s">
        <v>3504</v>
      </c>
      <c r="I72" s="12" t="s">
        <v>332</v>
      </c>
      <c r="J72" s="12" t="s">
        <v>2117</v>
      </c>
      <c r="K72" s="12" t="s">
        <v>28</v>
      </c>
      <c r="L72" s="12" t="s">
        <v>28</v>
      </c>
      <c r="N72" s="12" t="s">
        <v>28</v>
      </c>
      <c r="O72" t="s">
        <v>744</v>
      </c>
      <c r="P72" s="12" t="s">
        <v>3901</v>
      </c>
      <c r="Q72" s="12" t="s">
        <v>2614</v>
      </c>
      <c r="R72" s="12" t="s">
        <v>3920</v>
      </c>
      <c r="S72" s="12" t="s">
        <v>3921</v>
      </c>
      <c r="T72" s="12" t="s">
        <v>124</v>
      </c>
      <c r="U72" s="12" t="s">
        <v>125</v>
      </c>
      <c r="W72" s="12" t="s">
        <v>40</v>
      </c>
      <c r="X72" s="12" t="s">
        <v>932</v>
      </c>
      <c r="Y72" s="12" t="s">
        <v>923</v>
      </c>
      <c r="Z72" s="12" t="s">
        <v>80</v>
      </c>
      <c r="AA72" s="12" t="s">
        <v>2901</v>
      </c>
      <c r="AB72" s="12" t="s">
        <v>35</v>
      </c>
      <c r="AC72" s="12" t="s">
        <v>3807</v>
      </c>
      <c r="AD72" s="12" t="s">
        <v>2901</v>
      </c>
      <c r="AI72" s="16">
        <v>259000</v>
      </c>
      <c r="AJ72" s="16"/>
      <c r="AM72" s="16">
        <v>3050</v>
      </c>
      <c r="AN72" s="16">
        <v>1290000</v>
      </c>
      <c r="AQ72" s="12" t="s">
        <v>44</v>
      </c>
    </row>
    <row r="73" spans="1:62" s="12" customFormat="1" x14ac:dyDescent="0.25">
      <c r="A73" s="12" t="s">
        <v>209</v>
      </c>
      <c r="B73" s="12">
        <v>2019</v>
      </c>
      <c r="C73" t="str">
        <f t="shared" si="2"/>
        <v>Ahmed et al.  2019</v>
      </c>
      <c r="D73" s="12" t="s">
        <v>35</v>
      </c>
      <c r="E73" s="12" t="s">
        <v>158</v>
      </c>
      <c r="F73" s="12" t="s">
        <v>218</v>
      </c>
      <c r="G73" s="12" t="s">
        <v>2901</v>
      </c>
      <c r="H73" s="12" t="s">
        <v>3501</v>
      </c>
      <c r="I73" s="12" t="s">
        <v>219</v>
      </c>
      <c r="J73" s="12" t="s">
        <v>3625</v>
      </c>
      <c r="K73" s="12">
        <v>1000</v>
      </c>
      <c r="L73" s="12" t="s">
        <v>221</v>
      </c>
      <c r="M73" s="12" t="s">
        <v>3812</v>
      </c>
      <c r="N73" s="12" t="s">
        <v>222</v>
      </c>
      <c r="O73" t="s">
        <v>744</v>
      </c>
      <c r="P73" s="12" t="s">
        <v>3901</v>
      </c>
      <c r="Q73" s="12" t="s">
        <v>4148</v>
      </c>
      <c r="V73" s="12" t="s">
        <v>1832</v>
      </c>
      <c r="W73" s="12" t="s">
        <v>40</v>
      </c>
      <c r="X73" s="12" t="s">
        <v>932</v>
      </c>
      <c r="Z73" s="12" t="s">
        <v>80</v>
      </c>
      <c r="AA73" s="12" t="s">
        <v>35</v>
      </c>
      <c r="AB73" s="12" t="s">
        <v>35</v>
      </c>
      <c r="AC73" s="12" t="s">
        <v>3860</v>
      </c>
      <c r="AD73" s="12" t="s">
        <v>2901</v>
      </c>
      <c r="AE73" s="12">
        <v>10</v>
      </c>
      <c r="AF73" s="12">
        <v>10</v>
      </c>
      <c r="AI73" s="16"/>
      <c r="AJ73" s="16"/>
      <c r="AK73" s="16">
        <v>60.255958607435822</v>
      </c>
      <c r="AL73" s="16"/>
      <c r="AM73" s="16">
        <v>30199.517204020212</v>
      </c>
      <c r="AN73" s="16">
        <v>2344228815.3199205</v>
      </c>
      <c r="AO73" s="16">
        <v>1380384.2646028849</v>
      </c>
      <c r="AP73" s="16">
        <v>64565422.903465554</v>
      </c>
      <c r="AQ73" s="12" t="s">
        <v>223</v>
      </c>
      <c r="AZ73" s="12">
        <v>6.98</v>
      </c>
      <c r="BA73" s="12">
        <v>1.78</v>
      </c>
      <c r="BE73" s="12">
        <v>4.4800000000000004</v>
      </c>
      <c r="BF73" s="12">
        <v>9.3699999999999992</v>
      </c>
      <c r="BG73" s="12">
        <v>6.14</v>
      </c>
      <c r="BH73" s="12">
        <v>7.81</v>
      </c>
      <c r="BI73" s="12" t="s">
        <v>220</v>
      </c>
    </row>
    <row r="74" spans="1:62" s="12" customFormat="1" x14ac:dyDescent="0.25">
      <c r="A74" t="s">
        <v>1004</v>
      </c>
      <c r="B74">
        <v>2004</v>
      </c>
      <c r="C74" t="str">
        <f t="shared" si="2"/>
        <v>Kuntz et al 2004</v>
      </c>
      <c r="D74" t="s">
        <v>35</v>
      </c>
      <c r="E74" t="s">
        <v>25</v>
      </c>
      <c r="F74" t="s">
        <v>1005</v>
      </c>
      <c r="G74" t="s">
        <v>35</v>
      </c>
      <c r="H74" t="s">
        <v>3503</v>
      </c>
      <c r="I74" t="s">
        <v>2136</v>
      </c>
      <c r="J74" t="s">
        <v>2117</v>
      </c>
      <c r="K74" t="s">
        <v>28</v>
      </c>
      <c r="L74" t="s">
        <v>28</v>
      </c>
      <c r="M74"/>
      <c r="N74" t="s">
        <v>248</v>
      </c>
      <c r="O74" t="s">
        <v>744</v>
      </c>
      <c r="P74" t="s">
        <v>3901</v>
      </c>
      <c r="Q74" s="12" t="s">
        <v>3993</v>
      </c>
      <c r="R74" s="12" t="s">
        <v>4023</v>
      </c>
      <c r="S74" s="12" t="s">
        <v>3983</v>
      </c>
      <c r="T74" t="s">
        <v>625</v>
      </c>
      <c r="U74" t="s">
        <v>1014</v>
      </c>
      <c r="V74"/>
      <c r="W74" t="s">
        <v>40</v>
      </c>
      <c r="X74" t="s">
        <v>932</v>
      </c>
      <c r="Y74"/>
      <c r="Z74" t="s">
        <v>80</v>
      </c>
      <c r="AA74" t="s">
        <v>35</v>
      </c>
      <c r="AB74" t="s">
        <v>2901</v>
      </c>
      <c r="AC74"/>
      <c r="AD74"/>
      <c r="AE74">
        <v>0</v>
      </c>
      <c r="AF74">
        <v>1</v>
      </c>
      <c r="AG74"/>
      <c r="AH74"/>
      <c r="AI74"/>
      <c r="AJ74"/>
      <c r="AK74"/>
      <c r="AL74"/>
      <c r="AM74"/>
      <c r="AN74"/>
      <c r="AO74"/>
      <c r="AP74"/>
      <c r="AQ74"/>
      <c r="AR74"/>
      <c r="AS74"/>
      <c r="AT74"/>
      <c r="AU74"/>
      <c r="AV74"/>
      <c r="AW74"/>
      <c r="AX74"/>
      <c r="AY74"/>
      <c r="AZ74"/>
      <c r="BA74"/>
      <c r="BB74"/>
      <c r="BC74"/>
      <c r="BD74"/>
      <c r="BE74"/>
      <c r="BF74"/>
      <c r="BG74"/>
      <c r="BH74"/>
      <c r="BI74"/>
      <c r="BJ74"/>
    </row>
    <row r="75" spans="1:62" s="12" customFormat="1" x14ac:dyDescent="0.25">
      <c r="A75" t="s">
        <v>1004</v>
      </c>
      <c r="B75">
        <v>2004</v>
      </c>
      <c r="C75" t="str">
        <f t="shared" si="2"/>
        <v>Kuntz et al 2004</v>
      </c>
      <c r="D75" t="s">
        <v>35</v>
      </c>
      <c r="E75" t="s">
        <v>25</v>
      </c>
      <c r="F75" t="s">
        <v>1005</v>
      </c>
      <c r="G75" t="s">
        <v>35</v>
      </c>
      <c r="H75" t="s">
        <v>3503</v>
      </c>
      <c r="I75" t="s">
        <v>2136</v>
      </c>
      <c r="J75" t="s">
        <v>2117</v>
      </c>
      <c r="K75" t="s">
        <v>28</v>
      </c>
      <c r="L75" t="s">
        <v>28</v>
      </c>
      <c r="M75"/>
      <c r="N75" t="s">
        <v>248</v>
      </c>
      <c r="O75" t="s">
        <v>744</v>
      </c>
      <c r="P75" t="s">
        <v>3901</v>
      </c>
      <c r="Q75" s="12" t="s">
        <v>3993</v>
      </c>
      <c r="R75" s="12" t="s">
        <v>4023</v>
      </c>
      <c r="S75" s="12" t="s">
        <v>3983</v>
      </c>
      <c r="T75" t="s">
        <v>625</v>
      </c>
      <c r="U75" t="s">
        <v>1014</v>
      </c>
      <c r="V75"/>
      <c r="W75" t="s">
        <v>40</v>
      </c>
      <c r="X75" t="s">
        <v>1006</v>
      </c>
      <c r="Y75"/>
      <c r="Z75" t="s">
        <v>80</v>
      </c>
      <c r="AA75" t="s">
        <v>35</v>
      </c>
      <c r="AB75" t="s">
        <v>2901</v>
      </c>
      <c r="AC75"/>
      <c r="AD75"/>
      <c r="AE75">
        <v>0</v>
      </c>
      <c r="AF75">
        <v>1</v>
      </c>
      <c r="AG75"/>
      <c r="AH75"/>
      <c r="AI75"/>
      <c r="AJ75"/>
      <c r="AK75"/>
      <c r="AL75"/>
      <c r="AM75"/>
      <c r="AN75"/>
      <c r="AO75"/>
      <c r="AP75"/>
      <c r="AQ75"/>
      <c r="AR75"/>
      <c r="AS75"/>
      <c r="AT75"/>
      <c r="AU75"/>
      <c r="AV75"/>
      <c r="AW75"/>
      <c r="AX75"/>
      <c r="AY75"/>
      <c r="AZ75"/>
      <c r="BA75"/>
      <c r="BB75"/>
      <c r="BC75"/>
      <c r="BD75"/>
      <c r="BE75"/>
      <c r="BF75"/>
      <c r="BG75"/>
      <c r="BH75"/>
      <c r="BI75"/>
      <c r="BJ75"/>
    </row>
    <row r="76" spans="1:62" s="12" customFormat="1" x14ac:dyDescent="0.25">
      <c r="A76" s="12" t="s">
        <v>184</v>
      </c>
      <c r="B76" s="12">
        <v>1998</v>
      </c>
      <c r="C76" t="str">
        <f t="shared" si="2"/>
        <v>Ricca and Cooney 1998</v>
      </c>
      <c r="D76" s="12" t="s">
        <v>35</v>
      </c>
      <c r="E76" s="12" t="s">
        <v>25</v>
      </c>
      <c r="F76" s="12" t="s">
        <v>193</v>
      </c>
      <c r="G76" s="12" t="s">
        <v>35</v>
      </c>
      <c r="H76" s="12" t="s">
        <v>3503</v>
      </c>
      <c r="I76" s="12" t="s">
        <v>186</v>
      </c>
      <c r="J76" s="12" t="s">
        <v>2117</v>
      </c>
      <c r="K76" s="12">
        <v>1</v>
      </c>
      <c r="L76" s="12" t="s">
        <v>187</v>
      </c>
      <c r="M76" s="12" t="s">
        <v>44</v>
      </c>
      <c r="N76" s="12" t="s">
        <v>29</v>
      </c>
      <c r="O76" t="s">
        <v>744</v>
      </c>
      <c r="P76" s="12" t="s">
        <v>3901</v>
      </c>
      <c r="Q76" s="12" t="s">
        <v>3993</v>
      </c>
      <c r="R76" s="12" t="s">
        <v>4023</v>
      </c>
      <c r="S76" s="12" t="s">
        <v>3983</v>
      </c>
      <c r="T76" s="12" t="s">
        <v>625</v>
      </c>
      <c r="U76" s="12" t="s">
        <v>195</v>
      </c>
      <c r="W76" s="12" t="s">
        <v>40</v>
      </c>
      <c r="X76" s="12" t="s">
        <v>932</v>
      </c>
      <c r="Z76" s="12" t="s">
        <v>80</v>
      </c>
      <c r="AA76" s="12" t="s">
        <v>35</v>
      </c>
      <c r="AB76" s="12" t="s">
        <v>35</v>
      </c>
      <c r="AC76" s="12" t="s">
        <v>3810</v>
      </c>
      <c r="AD76" s="12" t="s">
        <v>35</v>
      </c>
      <c r="AE76" s="12">
        <v>3</v>
      </c>
      <c r="AF76" s="12">
        <v>32</v>
      </c>
      <c r="AM76" s="12">
        <v>0</v>
      </c>
      <c r="AN76" s="12">
        <v>1</v>
      </c>
      <c r="AQ76" s="12" t="s">
        <v>176</v>
      </c>
      <c r="AR76" s="12" t="s">
        <v>190</v>
      </c>
      <c r="AS76" s="12" t="s">
        <v>191</v>
      </c>
    </row>
    <row r="77" spans="1:62" s="12" customFormat="1" x14ac:dyDescent="0.25">
      <c r="A77" s="12" t="s">
        <v>184</v>
      </c>
      <c r="B77" s="12">
        <v>1998</v>
      </c>
      <c r="C77" t="str">
        <f t="shared" si="2"/>
        <v>Ricca and Cooney 1998</v>
      </c>
      <c r="D77" s="12" t="s">
        <v>35</v>
      </c>
      <c r="E77" s="12" t="s">
        <v>25</v>
      </c>
      <c r="F77" s="12" t="s">
        <v>193</v>
      </c>
      <c r="G77" s="12" t="s">
        <v>35</v>
      </c>
      <c r="H77" s="12" t="s">
        <v>3503</v>
      </c>
      <c r="I77" s="12" t="s">
        <v>186</v>
      </c>
      <c r="J77" s="12" t="s">
        <v>2117</v>
      </c>
      <c r="K77" s="12">
        <v>1</v>
      </c>
      <c r="L77" s="12" t="s">
        <v>187</v>
      </c>
      <c r="M77" s="12" t="s">
        <v>44</v>
      </c>
      <c r="N77" s="12" t="s">
        <v>29</v>
      </c>
      <c r="O77" t="s">
        <v>744</v>
      </c>
      <c r="P77" s="12" t="s">
        <v>3901</v>
      </c>
      <c r="Q77" s="12" t="s">
        <v>3993</v>
      </c>
      <c r="R77" s="12" t="s">
        <v>4023</v>
      </c>
      <c r="S77" s="12" t="s">
        <v>3983</v>
      </c>
      <c r="T77" s="12" t="s">
        <v>625</v>
      </c>
      <c r="U77" s="12" t="s">
        <v>195</v>
      </c>
      <c r="W77" s="12" t="s">
        <v>40</v>
      </c>
      <c r="X77" s="12" t="s">
        <v>932</v>
      </c>
      <c r="Z77" s="12" t="s">
        <v>80</v>
      </c>
      <c r="AA77" s="12" t="s">
        <v>35</v>
      </c>
      <c r="AB77" s="12" t="s">
        <v>35</v>
      </c>
      <c r="AC77" s="12" t="s">
        <v>3810</v>
      </c>
      <c r="AD77" s="12" t="s">
        <v>35</v>
      </c>
      <c r="AE77" s="12">
        <v>0</v>
      </c>
      <c r="AF77" s="12">
        <v>32</v>
      </c>
      <c r="AM77" s="16">
        <v>1</v>
      </c>
      <c r="AN77" s="16">
        <v>10</v>
      </c>
      <c r="AQ77" s="12" t="s">
        <v>176</v>
      </c>
      <c r="AR77" s="12" t="s">
        <v>190</v>
      </c>
      <c r="AS77" s="12" t="s">
        <v>191</v>
      </c>
    </row>
    <row r="78" spans="1:62" s="12" customFormat="1" x14ac:dyDescent="0.25">
      <c r="A78" s="12" t="s">
        <v>184</v>
      </c>
      <c r="B78" s="12">
        <v>1998</v>
      </c>
      <c r="C78" t="str">
        <f t="shared" si="2"/>
        <v>Ricca and Cooney 1998</v>
      </c>
      <c r="D78" s="12" t="s">
        <v>35</v>
      </c>
      <c r="E78" s="12" t="s">
        <v>25</v>
      </c>
      <c r="F78" s="12" t="s">
        <v>193</v>
      </c>
      <c r="G78" s="12" t="s">
        <v>35</v>
      </c>
      <c r="H78" s="12" t="s">
        <v>3503</v>
      </c>
      <c r="I78" s="12" t="s">
        <v>186</v>
      </c>
      <c r="J78" s="12" t="s">
        <v>2117</v>
      </c>
      <c r="K78" s="12">
        <v>1</v>
      </c>
      <c r="L78" s="12" t="s">
        <v>187</v>
      </c>
      <c r="M78" s="12" t="s">
        <v>44</v>
      </c>
      <c r="N78" s="12" t="s">
        <v>29</v>
      </c>
      <c r="O78" t="s">
        <v>744</v>
      </c>
      <c r="P78" s="12" t="s">
        <v>3901</v>
      </c>
      <c r="Q78" s="12" t="s">
        <v>3993</v>
      </c>
      <c r="R78" s="12" t="s">
        <v>4023</v>
      </c>
      <c r="S78" s="12" t="s">
        <v>3983</v>
      </c>
      <c r="T78" s="12" t="s">
        <v>625</v>
      </c>
      <c r="U78" s="12" t="s">
        <v>195</v>
      </c>
      <c r="W78" s="12" t="s">
        <v>40</v>
      </c>
      <c r="X78" s="12" t="s">
        <v>932</v>
      </c>
      <c r="Z78" s="12" t="s">
        <v>80</v>
      </c>
      <c r="AA78" s="12" t="s">
        <v>35</v>
      </c>
      <c r="AB78" s="12" t="s">
        <v>35</v>
      </c>
      <c r="AC78" s="12" t="s">
        <v>3810</v>
      </c>
      <c r="AD78" s="12" t="s">
        <v>35</v>
      </c>
      <c r="AE78" s="12">
        <v>0</v>
      </c>
      <c r="AF78" s="12">
        <v>32</v>
      </c>
      <c r="AM78" s="16">
        <v>10</v>
      </c>
      <c r="AN78" s="16">
        <v>100</v>
      </c>
      <c r="AQ78" s="12" t="s">
        <v>176</v>
      </c>
      <c r="AR78" s="12" t="s">
        <v>190</v>
      </c>
      <c r="AS78" s="12" t="s">
        <v>191</v>
      </c>
    </row>
    <row r="79" spans="1:62" s="12" customFormat="1" x14ac:dyDescent="0.25">
      <c r="A79" s="12" t="s">
        <v>184</v>
      </c>
      <c r="B79" s="12">
        <v>1998</v>
      </c>
      <c r="C79" t="str">
        <f t="shared" si="2"/>
        <v>Ricca and Cooney 1998</v>
      </c>
      <c r="D79" s="12" t="s">
        <v>35</v>
      </c>
      <c r="E79" s="12" t="s">
        <v>25</v>
      </c>
      <c r="F79" s="12" t="s">
        <v>193</v>
      </c>
      <c r="G79" s="12" t="s">
        <v>35</v>
      </c>
      <c r="H79" s="12" t="s">
        <v>3503</v>
      </c>
      <c r="I79" s="12" t="s">
        <v>186</v>
      </c>
      <c r="J79" s="12" t="s">
        <v>2117</v>
      </c>
      <c r="K79" s="12">
        <v>1</v>
      </c>
      <c r="L79" s="12" t="s">
        <v>187</v>
      </c>
      <c r="M79" s="12" t="s">
        <v>44</v>
      </c>
      <c r="N79" s="12" t="s">
        <v>29</v>
      </c>
      <c r="O79" t="s">
        <v>744</v>
      </c>
      <c r="P79" s="12" t="s">
        <v>3901</v>
      </c>
      <c r="Q79" s="12" t="s">
        <v>3993</v>
      </c>
      <c r="R79" s="12" t="s">
        <v>4023</v>
      </c>
      <c r="S79" s="12" t="s">
        <v>3983</v>
      </c>
      <c r="T79" s="12" t="s">
        <v>625</v>
      </c>
      <c r="U79" s="12" t="s">
        <v>195</v>
      </c>
      <c r="W79" s="12" t="s">
        <v>40</v>
      </c>
      <c r="X79" s="12" t="s">
        <v>932</v>
      </c>
      <c r="Z79" s="12" t="s">
        <v>80</v>
      </c>
      <c r="AA79" s="12" t="s">
        <v>35</v>
      </c>
      <c r="AB79" s="12" t="s">
        <v>35</v>
      </c>
      <c r="AC79" s="12" t="s">
        <v>3810</v>
      </c>
      <c r="AD79" s="12" t="s">
        <v>35</v>
      </c>
      <c r="AE79" s="12">
        <v>3</v>
      </c>
      <c r="AF79" s="12">
        <v>32</v>
      </c>
      <c r="AM79" s="16">
        <v>100</v>
      </c>
      <c r="AN79" s="16">
        <v>1000</v>
      </c>
      <c r="AQ79" s="12" t="s">
        <v>176</v>
      </c>
      <c r="AR79" s="12" t="s">
        <v>190</v>
      </c>
      <c r="AS79" s="12" t="s">
        <v>191</v>
      </c>
    </row>
    <row r="80" spans="1:62" s="12" customFormat="1" x14ac:dyDescent="0.25">
      <c r="A80" s="12" t="s">
        <v>184</v>
      </c>
      <c r="B80" s="12">
        <v>1998</v>
      </c>
      <c r="C80" t="str">
        <f t="shared" si="2"/>
        <v>Ricca and Cooney 1998</v>
      </c>
      <c r="D80" s="12" t="s">
        <v>35</v>
      </c>
      <c r="E80" s="12" t="s">
        <v>25</v>
      </c>
      <c r="F80" s="12" t="s">
        <v>193</v>
      </c>
      <c r="G80" s="12" t="s">
        <v>35</v>
      </c>
      <c r="H80" s="12" t="s">
        <v>3503</v>
      </c>
      <c r="I80" s="12" t="s">
        <v>186</v>
      </c>
      <c r="J80" s="12" t="s">
        <v>2117</v>
      </c>
      <c r="K80" s="12">
        <v>1</v>
      </c>
      <c r="L80" s="12" t="s">
        <v>187</v>
      </c>
      <c r="M80" s="12" t="s">
        <v>44</v>
      </c>
      <c r="N80" s="12" t="s">
        <v>29</v>
      </c>
      <c r="O80" t="s">
        <v>744</v>
      </c>
      <c r="P80" s="12" t="s">
        <v>3901</v>
      </c>
      <c r="Q80" s="12" t="s">
        <v>3993</v>
      </c>
      <c r="R80" s="12" t="s">
        <v>4023</v>
      </c>
      <c r="S80" s="12" t="s">
        <v>3983</v>
      </c>
      <c r="T80" s="12" t="s">
        <v>625</v>
      </c>
      <c r="U80" s="12" t="s">
        <v>195</v>
      </c>
      <c r="W80" s="12" t="s">
        <v>40</v>
      </c>
      <c r="X80" s="12" t="s">
        <v>932</v>
      </c>
      <c r="Z80" s="12" t="s">
        <v>80</v>
      </c>
      <c r="AA80" s="12" t="s">
        <v>35</v>
      </c>
      <c r="AB80" s="12" t="s">
        <v>35</v>
      </c>
      <c r="AC80" s="12" t="s">
        <v>3810</v>
      </c>
      <c r="AD80" s="12" t="s">
        <v>35</v>
      </c>
      <c r="AE80" s="12">
        <v>9</v>
      </c>
      <c r="AF80" s="12">
        <v>32</v>
      </c>
      <c r="AM80" s="16">
        <v>1000</v>
      </c>
      <c r="AN80" s="16">
        <v>10000</v>
      </c>
      <c r="AQ80" s="12" t="s">
        <v>176</v>
      </c>
      <c r="AR80" s="12" t="s">
        <v>190</v>
      </c>
      <c r="AS80" s="12" t="s">
        <v>191</v>
      </c>
    </row>
    <row r="81" spans="1:62" s="12" customFormat="1" x14ac:dyDescent="0.25">
      <c r="A81" s="12" t="s">
        <v>184</v>
      </c>
      <c r="B81" s="12">
        <v>1998</v>
      </c>
      <c r="C81" t="str">
        <f t="shared" si="2"/>
        <v>Ricca and Cooney 1998</v>
      </c>
      <c r="D81" s="12" t="s">
        <v>35</v>
      </c>
      <c r="E81" s="12" t="s">
        <v>25</v>
      </c>
      <c r="F81" s="12" t="s">
        <v>193</v>
      </c>
      <c r="G81" s="12" t="s">
        <v>35</v>
      </c>
      <c r="H81" s="12" t="s">
        <v>3503</v>
      </c>
      <c r="I81" s="12" t="s">
        <v>186</v>
      </c>
      <c r="J81" s="12" t="s">
        <v>2117</v>
      </c>
      <c r="K81" s="12">
        <v>1</v>
      </c>
      <c r="L81" s="12" t="s">
        <v>187</v>
      </c>
      <c r="M81" s="12" t="s">
        <v>44</v>
      </c>
      <c r="N81" s="12" t="s">
        <v>29</v>
      </c>
      <c r="O81" t="s">
        <v>744</v>
      </c>
      <c r="P81" s="12" t="s">
        <v>3901</v>
      </c>
      <c r="Q81" s="12" t="s">
        <v>3993</v>
      </c>
      <c r="R81" s="12" t="s">
        <v>4023</v>
      </c>
      <c r="S81" s="12" t="s">
        <v>3983</v>
      </c>
      <c r="T81" s="12" t="s">
        <v>625</v>
      </c>
      <c r="U81" s="12" t="s">
        <v>195</v>
      </c>
      <c r="W81" s="12" t="s">
        <v>40</v>
      </c>
      <c r="X81" s="12" t="s">
        <v>932</v>
      </c>
      <c r="Z81" s="12" t="s">
        <v>80</v>
      </c>
      <c r="AA81" s="12" t="s">
        <v>35</v>
      </c>
      <c r="AB81" s="12" t="s">
        <v>35</v>
      </c>
      <c r="AC81" s="12" t="s">
        <v>3810</v>
      </c>
      <c r="AD81" s="12" t="s">
        <v>35</v>
      </c>
      <c r="AE81" s="12">
        <v>9</v>
      </c>
      <c r="AF81" s="12">
        <v>32</v>
      </c>
      <c r="AM81" s="16">
        <v>10000</v>
      </c>
      <c r="AN81" s="16">
        <v>100000</v>
      </c>
      <c r="AQ81" s="12" t="s">
        <v>176</v>
      </c>
      <c r="AR81" s="12" t="s">
        <v>190</v>
      </c>
      <c r="AS81" s="12" t="s">
        <v>191</v>
      </c>
    </row>
    <row r="82" spans="1:62" s="12" customFormat="1" x14ac:dyDescent="0.25">
      <c r="A82" s="12" t="s">
        <v>184</v>
      </c>
      <c r="B82" s="12">
        <v>1998</v>
      </c>
      <c r="C82" t="str">
        <f t="shared" si="2"/>
        <v>Ricca and Cooney 1998</v>
      </c>
      <c r="D82" s="12" t="s">
        <v>35</v>
      </c>
      <c r="E82" s="12" t="s">
        <v>25</v>
      </c>
      <c r="F82" s="12" t="s">
        <v>193</v>
      </c>
      <c r="G82" s="12" t="s">
        <v>35</v>
      </c>
      <c r="H82" s="12" t="s">
        <v>3503</v>
      </c>
      <c r="I82" s="12" t="s">
        <v>186</v>
      </c>
      <c r="J82" s="12" t="s">
        <v>2117</v>
      </c>
      <c r="K82" s="12">
        <v>1</v>
      </c>
      <c r="L82" s="12" t="s">
        <v>187</v>
      </c>
      <c r="M82" s="12" t="s">
        <v>44</v>
      </c>
      <c r="N82" s="12" t="s">
        <v>29</v>
      </c>
      <c r="O82" t="s">
        <v>744</v>
      </c>
      <c r="P82" s="12" t="s">
        <v>3901</v>
      </c>
      <c r="Q82" s="12" t="s">
        <v>3993</v>
      </c>
      <c r="R82" s="12" t="s">
        <v>4023</v>
      </c>
      <c r="S82" s="12" t="s">
        <v>3983</v>
      </c>
      <c r="T82" s="12" t="s">
        <v>625</v>
      </c>
      <c r="U82" s="12" t="s">
        <v>195</v>
      </c>
      <c r="W82" s="12" t="s">
        <v>40</v>
      </c>
      <c r="X82" s="12" t="s">
        <v>932</v>
      </c>
      <c r="Z82" s="12" t="s">
        <v>80</v>
      </c>
      <c r="AA82" s="12" t="s">
        <v>35</v>
      </c>
      <c r="AB82" s="12" t="s">
        <v>35</v>
      </c>
      <c r="AC82" s="12" t="s">
        <v>3810</v>
      </c>
      <c r="AD82" s="12" t="s">
        <v>35</v>
      </c>
      <c r="AE82" s="12">
        <v>4</v>
      </c>
      <c r="AF82" s="12">
        <v>32</v>
      </c>
      <c r="AM82" s="16">
        <v>100000</v>
      </c>
      <c r="AN82" s="16">
        <v>1000000</v>
      </c>
      <c r="AQ82" s="12" t="s">
        <v>176</v>
      </c>
      <c r="AR82" s="12" t="s">
        <v>190</v>
      </c>
      <c r="AS82" s="12" t="s">
        <v>191</v>
      </c>
    </row>
    <row r="83" spans="1:62" s="12" customFormat="1" x14ac:dyDescent="0.25">
      <c r="A83" s="12" t="s">
        <v>184</v>
      </c>
      <c r="B83" s="12">
        <v>1998</v>
      </c>
      <c r="C83" t="str">
        <f t="shared" si="2"/>
        <v>Ricca and Cooney 1998</v>
      </c>
      <c r="D83" s="12" t="s">
        <v>35</v>
      </c>
      <c r="E83" s="12" t="s">
        <v>25</v>
      </c>
      <c r="F83" s="12" t="s">
        <v>193</v>
      </c>
      <c r="G83" s="12" t="s">
        <v>35</v>
      </c>
      <c r="H83" s="12" t="s">
        <v>3503</v>
      </c>
      <c r="I83" s="12" t="s">
        <v>186</v>
      </c>
      <c r="J83" s="12" t="s">
        <v>2117</v>
      </c>
      <c r="K83" s="12">
        <v>1</v>
      </c>
      <c r="L83" s="12" t="s">
        <v>187</v>
      </c>
      <c r="M83" s="12" t="s">
        <v>44</v>
      </c>
      <c r="N83" s="12" t="s">
        <v>29</v>
      </c>
      <c r="O83" t="s">
        <v>744</v>
      </c>
      <c r="P83" s="12" t="s">
        <v>3901</v>
      </c>
      <c r="Q83" s="12" t="s">
        <v>3993</v>
      </c>
      <c r="R83" s="12" t="s">
        <v>4023</v>
      </c>
      <c r="S83" s="12" t="s">
        <v>3983</v>
      </c>
      <c r="T83" s="12" t="s">
        <v>625</v>
      </c>
      <c r="U83" s="12" t="s">
        <v>195</v>
      </c>
      <c r="W83" s="12" t="s">
        <v>40</v>
      </c>
      <c r="X83" s="12" t="s">
        <v>932</v>
      </c>
      <c r="Z83" s="12" t="s">
        <v>80</v>
      </c>
      <c r="AA83" s="12" t="s">
        <v>35</v>
      </c>
      <c r="AB83" s="12" t="s">
        <v>35</v>
      </c>
      <c r="AC83" s="12" t="s">
        <v>3810</v>
      </c>
      <c r="AD83" s="12" t="s">
        <v>35</v>
      </c>
      <c r="AE83" s="12">
        <v>2</v>
      </c>
      <c r="AF83" s="12">
        <v>32</v>
      </c>
      <c r="AM83" s="16">
        <v>1000000</v>
      </c>
      <c r="AN83" s="16">
        <v>10000000</v>
      </c>
      <c r="AQ83" s="12" t="s">
        <v>176</v>
      </c>
      <c r="AR83" s="12" t="s">
        <v>190</v>
      </c>
      <c r="AS83" s="12" t="s">
        <v>191</v>
      </c>
    </row>
    <row r="84" spans="1:62" s="12" customFormat="1" x14ac:dyDescent="0.25">
      <c r="A84" s="12" t="s">
        <v>184</v>
      </c>
      <c r="B84" s="12">
        <v>1998</v>
      </c>
      <c r="C84" t="str">
        <f t="shared" si="2"/>
        <v>Ricca and Cooney 1998</v>
      </c>
      <c r="D84" s="12" t="s">
        <v>35</v>
      </c>
      <c r="E84" s="12" t="s">
        <v>25</v>
      </c>
      <c r="F84" s="12" t="s">
        <v>193</v>
      </c>
      <c r="G84" s="12" t="s">
        <v>35</v>
      </c>
      <c r="H84" s="12" t="s">
        <v>3503</v>
      </c>
      <c r="I84" s="12" t="s">
        <v>186</v>
      </c>
      <c r="J84" s="12" t="s">
        <v>2117</v>
      </c>
      <c r="K84" s="12">
        <v>1</v>
      </c>
      <c r="L84" s="12" t="s">
        <v>187</v>
      </c>
      <c r="M84" s="12" t="s">
        <v>44</v>
      </c>
      <c r="N84" s="12" t="s">
        <v>29</v>
      </c>
      <c r="O84" t="s">
        <v>744</v>
      </c>
      <c r="P84" s="12" t="s">
        <v>3901</v>
      </c>
      <c r="Q84" s="12" t="s">
        <v>3993</v>
      </c>
      <c r="R84" s="12" t="s">
        <v>4023</v>
      </c>
      <c r="S84" s="12" t="s">
        <v>3983</v>
      </c>
      <c r="T84" s="12" t="s">
        <v>625</v>
      </c>
      <c r="U84" s="12" t="s">
        <v>195</v>
      </c>
      <c r="W84" s="12" t="s">
        <v>40</v>
      </c>
      <c r="X84" s="12" t="s">
        <v>932</v>
      </c>
      <c r="Z84" s="12" t="s">
        <v>80</v>
      </c>
      <c r="AA84" s="12" t="s">
        <v>35</v>
      </c>
      <c r="AB84" s="12" t="s">
        <v>35</v>
      </c>
      <c r="AC84" s="12" t="s">
        <v>3810</v>
      </c>
      <c r="AD84" s="12" t="s">
        <v>35</v>
      </c>
      <c r="AE84" s="12">
        <v>2</v>
      </c>
      <c r="AF84" s="12">
        <v>32</v>
      </c>
      <c r="AM84" s="16">
        <v>10000000</v>
      </c>
      <c r="AN84" s="16">
        <v>100000000</v>
      </c>
      <c r="AQ84" s="12" t="s">
        <v>176</v>
      </c>
      <c r="AR84" s="12" t="s">
        <v>190</v>
      </c>
      <c r="AS84" s="12" t="s">
        <v>191</v>
      </c>
    </row>
    <row r="85" spans="1:62" s="12" customFormat="1" x14ac:dyDescent="0.25">
      <c r="A85" t="s">
        <v>948</v>
      </c>
      <c r="B85">
        <v>2009</v>
      </c>
      <c r="C85" t="str">
        <f t="shared" si="2"/>
        <v>Marrow et al. 2009</v>
      </c>
      <c r="D85" t="s">
        <v>35</v>
      </c>
      <c r="E85" t="s">
        <v>226</v>
      </c>
      <c r="F85" t="s">
        <v>949</v>
      </c>
      <c r="G85" t="s">
        <v>35</v>
      </c>
      <c r="H85" t="s">
        <v>3503</v>
      </c>
      <c r="I85" t="s">
        <v>950</v>
      </c>
      <c r="J85" t="s">
        <v>2117</v>
      </c>
      <c r="K85" t="s">
        <v>28</v>
      </c>
      <c r="L85" t="s">
        <v>28</v>
      </c>
      <c r="M85"/>
      <c r="N85" t="s">
        <v>28</v>
      </c>
      <c r="O85" t="s">
        <v>744</v>
      </c>
      <c r="P85" t="s">
        <v>3901</v>
      </c>
      <c r="T85"/>
      <c r="U85" t="s">
        <v>951</v>
      </c>
      <c r="V85" t="s">
        <v>2652</v>
      </c>
      <c r="W85" t="s">
        <v>40</v>
      </c>
      <c r="X85" t="s">
        <v>932</v>
      </c>
      <c r="Y85"/>
      <c r="Z85" t="s">
        <v>304</v>
      </c>
      <c r="AA85" t="s">
        <v>35</v>
      </c>
      <c r="AB85" t="s">
        <v>2901</v>
      </c>
      <c r="AC85"/>
      <c r="AD85"/>
      <c r="AE85">
        <v>17</v>
      </c>
      <c r="AF85">
        <v>21</v>
      </c>
      <c r="AG85" s="3">
        <v>0.81</v>
      </c>
      <c r="AH85" s="3"/>
      <c r="AI85"/>
      <c r="AJ85"/>
      <c r="AK85"/>
      <c r="AL85"/>
      <c r="AM85"/>
      <c r="AN85"/>
      <c r="AO85" s="3"/>
      <c r="AP85" s="3"/>
      <c r="AQ85"/>
      <c r="AR85"/>
      <c r="AS85"/>
      <c r="AT85"/>
      <c r="AU85"/>
      <c r="AV85"/>
      <c r="AW85"/>
      <c r="AX85"/>
      <c r="AY85"/>
      <c r="AZ85"/>
      <c r="BA85"/>
      <c r="BB85"/>
      <c r="BC85"/>
      <c r="BD85"/>
      <c r="BE85"/>
      <c r="BF85"/>
      <c r="BG85"/>
      <c r="BH85"/>
      <c r="BI85"/>
      <c r="BJ85"/>
    </row>
    <row r="86" spans="1:62" s="12" customFormat="1" x14ac:dyDescent="0.25">
      <c r="A86" s="12" t="s">
        <v>112</v>
      </c>
      <c r="B86" s="12">
        <v>1999</v>
      </c>
      <c r="C86" t="str">
        <f t="shared" si="2"/>
        <v>Jones and Obiri-Danso 1999</v>
      </c>
      <c r="D86" s="12" t="s">
        <v>113</v>
      </c>
      <c r="E86" s="12" t="s">
        <v>25</v>
      </c>
      <c r="F86" s="12" t="s">
        <v>114</v>
      </c>
      <c r="G86" s="12" t="s">
        <v>2901</v>
      </c>
      <c r="H86" s="12" t="s">
        <v>3504</v>
      </c>
      <c r="I86" s="12" t="s">
        <v>332</v>
      </c>
      <c r="J86" s="12" t="s">
        <v>2117</v>
      </c>
      <c r="K86" s="12" t="s">
        <v>28</v>
      </c>
      <c r="L86" s="12" t="s">
        <v>28</v>
      </c>
      <c r="N86" s="12" t="s">
        <v>28</v>
      </c>
      <c r="O86" t="s">
        <v>744</v>
      </c>
      <c r="P86" s="12" t="s">
        <v>3901</v>
      </c>
      <c r="Q86" t="s">
        <v>2614</v>
      </c>
      <c r="R86" t="s">
        <v>3903</v>
      </c>
      <c r="S86" t="s">
        <v>3989</v>
      </c>
      <c r="T86" s="12" t="s">
        <v>2556</v>
      </c>
      <c r="U86" s="12" t="s">
        <v>120</v>
      </c>
      <c r="W86" s="12" t="s">
        <v>40</v>
      </c>
      <c r="X86" s="12" t="s">
        <v>932</v>
      </c>
      <c r="Y86" s="12" t="s">
        <v>923</v>
      </c>
      <c r="Z86" s="12" t="s">
        <v>80</v>
      </c>
      <c r="AA86" s="12" t="s">
        <v>2901</v>
      </c>
      <c r="AB86" s="12" t="s">
        <v>35</v>
      </c>
      <c r="AC86" s="12" t="s">
        <v>3807</v>
      </c>
      <c r="AD86" s="12" t="s">
        <v>35</v>
      </c>
      <c r="AI86" s="16">
        <v>2450</v>
      </c>
      <c r="AJ86" s="16"/>
      <c r="AM86" s="12" t="s">
        <v>119</v>
      </c>
      <c r="AQ86" s="12" t="s">
        <v>44</v>
      </c>
    </row>
    <row r="87" spans="1:62" s="12" customFormat="1" x14ac:dyDescent="0.25">
      <c r="A87" s="12" t="s">
        <v>34</v>
      </c>
      <c r="B87" s="12">
        <v>1959</v>
      </c>
      <c r="C87" t="str">
        <f t="shared" si="2"/>
        <v>Sieburth, J. M. 1959</v>
      </c>
      <c r="D87" s="12" t="s">
        <v>35</v>
      </c>
      <c r="E87" s="12" t="s">
        <v>25</v>
      </c>
      <c r="F87" s="12" t="s">
        <v>53</v>
      </c>
      <c r="G87" s="12" t="s">
        <v>2901</v>
      </c>
      <c r="H87" s="12" t="s">
        <v>3508</v>
      </c>
      <c r="I87" s="12" t="s">
        <v>37</v>
      </c>
      <c r="J87" s="12" t="s">
        <v>2117</v>
      </c>
      <c r="K87" s="12">
        <v>10</v>
      </c>
      <c r="L87" s="12" t="s">
        <v>28</v>
      </c>
      <c r="M87" s="12" t="s">
        <v>44</v>
      </c>
      <c r="N87" s="12" t="s">
        <v>29</v>
      </c>
      <c r="O87" t="s">
        <v>744</v>
      </c>
      <c r="P87" s="12" t="s">
        <v>3901</v>
      </c>
      <c r="Q87" t="s">
        <v>2614</v>
      </c>
      <c r="R87" t="s">
        <v>3997</v>
      </c>
      <c r="S87"/>
      <c r="V87" s="12" t="s">
        <v>2552</v>
      </c>
      <c r="W87" s="12" t="s">
        <v>40</v>
      </c>
      <c r="X87" s="12" t="s">
        <v>932</v>
      </c>
      <c r="Z87" s="12" t="s">
        <v>52</v>
      </c>
      <c r="AA87" s="12" t="s">
        <v>2901</v>
      </c>
      <c r="AB87" s="12" t="s">
        <v>35</v>
      </c>
      <c r="AC87" s="12" t="s">
        <v>3862</v>
      </c>
      <c r="AD87" s="12" t="s">
        <v>35</v>
      </c>
      <c r="AF87" s="12">
        <v>1</v>
      </c>
      <c r="AI87" s="16"/>
      <c r="AJ87" s="16"/>
      <c r="AM87" s="16">
        <v>0</v>
      </c>
      <c r="AN87" s="16">
        <v>10</v>
      </c>
      <c r="AQ87" s="12" t="s">
        <v>44</v>
      </c>
      <c r="AR87" s="16" t="s">
        <v>54</v>
      </c>
    </row>
    <row r="88" spans="1:62" s="12" customFormat="1" x14ac:dyDescent="0.25">
      <c r="A88" s="12" t="s">
        <v>34</v>
      </c>
      <c r="B88" s="12">
        <v>1959</v>
      </c>
      <c r="C88" t="str">
        <f t="shared" si="2"/>
        <v>Sieburth, J. M. 1959</v>
      </c>
      <c r="D88" s="12" t="s">
        <v>35</v>
      </c>
      <c r="E88" s="12" t="s">
        <v>25</v>
      </c>
      <c r="F88" s="12" t="s">
        <v>49</v>
      </c>
      <c r="G88" s="12" t="s">
        <v>2901</v>
      </c>
      <c r="H88" s="12" t="s">
        <v>3508</v>
      </c>
      <c r="I88" s="12" t="s">
        <v>37</v>
      </c>
      <c r="J88" s="12" t="s">
        <v>2117</v>
      </c>
      <c r="K88" s="12">
        <v>10</v>
      </c>
      <c r="L88" s="12" t="s">
        <v>28</v>
      </c>
      <c r="M88" s="12" t="s">
        <v>44</v>
      </c>
      <c r="N88" s="12" t="s">
        <v>29</v>
      </c>
      <c r="O88" t="s">
        <v>744</v>
      </c>
      <c r="P88" s="12" t="s">
        <v>3901</v>
      </c>
      <c r="Q88" t="s">
        <v>2614</v>
      </c>
      <c r="R88" t="s">
        <v>3997</v>
      </c>
      <c r="V88" s="12" t="s">
        <v>2552</v>
      </c>
      <c r="W88" s="12" t="s">
        <v>40</v>
      </c>
      <c r="X88" s="12" t="s">
        <v>932</v>
      </c>
      <c r="Z88" s="12" t="s">
        <v>47</v>
      </c>
      <c r="AA88" s="12" t="s">
        <v>2901</v>
      </c>
      <c r="AB88" s="12" t="s">
        <v>35</v>
      </c>
      <c r="AC88" s="12" t="s">
        <v>3862</v>
      </c>
      <c r="AD88" s="12" t="s">
        <v>35</v>
      </c>
      <c r="AF88" s="12">
        <v>1</v>
      </c>
      <c r="AI88" s="16"/>
      <c r="AJ88" s="16"/>
      <c r="AM88" s="16">
        <v>0</v>
      </c>
      <c r="AN88" s="16">
        <v>10</v>
      </c>
      <c r="AQ88" s="12" t="s">
        <v>44</v>
      </c>
      <c r="AR88" s="16" t="s">
        <v>56</v>
      </c>
    </row>
    <row r="89" spans="1:62" s="12" customFormat="1" x14ac:dyDescent="0.25">
      <c r="A89" s="12" t="s">
        <v>34</v>
      </c>
      <c r="B89" s="12">
        <v>1959</v>
      </c>
      <c r="C89" t="str">
        <f t="shared" si="2"/>
        <v>Sieburth, J. M. 1959</v>
      </c>
      <c r="D89" s="12" t="s">
        <v>35</v>
      </c>
      <c r="E89" s="12" t="s">
        <v>25</v>
      </c>
      <c r="F89" s="12" t="s">
        <v>51</v>
      </c>
      <c r="G89" s="12" t="s">
        <v>2901</v>
      </c>
      <c r="H89" s="12" t="s">
        <v>3508</v>
      </c>
      <c r="I89" s="12" t="s">
        <v>37</v>
      </c>
      <c r="J89" s="12" t="s">
        <v>2117</v>
      </c>
      <c r="K89" s="12">
        <v>10</v>
      </c>
      <c r="L89" s="12" t="s">
        <v>28</v>
      </c>
      <c r="M89" s="12" t="s">
        <v>44</v>
      </c>
      <c r="N89" s="12" t="s">
        <v>29</v>
      </c>
      <c r="O89" t="s">
        <v>744</v>
      </c>
      <c r="P89" s="12" t="s">
        <v>3901</v>
      </c>
      <c r="Q89" t="s">
        <v>2614</v>
      </c>
      <c r="R89" t="s">
        <v>3997</v>
      </c>
      <c r="V89" s="12" t="s">
        <v>2552</v>
      </c>
      <c r="W89" s="12" t="s">
        <v>40</v>
      </c>
      <c r="X89" s="12" t="s">
        <v>932</v>
      </c>
      <c r="Z89" s="12" t="s">
        <v>52</v>
      </c>
      <c r="AA89" s="12" t="s">
        <v>2901</v>
      </c>
      <c r="AB89" s="12" t="s">
        <v>35</v>
      </c>
      <c r="AC89" s="12" t="s">
        <v>3862</v>
      </c>
      <c r="AD89" s="12" t="s">
        <v>35</v>
      </c>
      <c r="AF89" s="12">
        <v>1</v>
      </c>
      <c r="AI89" s="16"/>
      <c r="AJ89" s="16"/>
      <c r="AM89" s="16">
        <v>0</v>
      </c>
      <c r="AN89" s="16">
        <v>10</v>
      </c>
      <c r="AQ89" s="12" t="s">
        <v>44</v>
      </c>
      <c r="AR89" s="16" t="s">
        <v>50</v>
      </c>
    </row>
    <row r="90" spans="1:62" s="12" customFormat="1" x14ac:dyDescent="0.25">
      <c r="A90" s="12" t="s">
        <v>34</v>
      </c>
      <c r="B90" s="12">
        <v>1959</v>
      </c>
      <c r="C90" t="str">
        <f t="shared" si="2"/>
        <v>Sieburth, J. M. 1959</v>
      </c>
      <c r="D90" s="12" t="s">
        <v>35</v>
      </c>
      <c r="E90" s="12" t="s">
        <v>25</v>
      </c>
      <c r="F90" s="12" t="s">
        <v>63</v>
      </c>
      <c r="G90" s="12" t="s">
        <v>2901</v>
      </c>
      <c r="H90" s="12" t="s">
        <v>3508</v>
      </c>
      <c r="I90" s="12" t="s">
        <v>37</v>
      </c>
      <c r="J90" s="12" t="s">
        <v>2117</v>
      </c>
      <c r="K90" s="12">
        <v>10</v>
      </c>
      <c r="L90" s="12" t="s">
        <v>28</v>
      </c>
      <c r="M90" s="12" t="s">
        <v>44</v>
      </c>
      <c r="N90" s="12" t="s">
        <v>29</v>
      </c>
      <c r="O90" t="s">
        <v>744</v>
      </c>
      <c r="P90" s="12" t="s">
        <v>3901</v>
      </c>
      <c r="Q90" t="s">
        <v>2614</v>
      </c>
      <c r="R90" t="s">
        <v>3999</v>
      </c>
      <c r="S90" t="s">
        <v>4000</v>
      </c>
      <c r="V90" s="12" t="s">
        <v>3906</v>
      </c>
      <c r="W90" s="12" t="s">
        <v>40</v>
      </c>
      <c r="X90" s="12" t="s">
        <v>932</v>
      </c>
      <c r="Z90" s="12" t="s">
        <v>61</v>
      </c>
      <c r="AA90" s="12" t="s">
        <v>2901</v>
      </c>
      <c r="AB90" s="12" t="s">
        <v>35</v>
      </c>
      <c r="AC90" s="12" t="s">
        <v>3862</v>
      </c>
      <c r="AD90" s="12" t="s">
        <v>35</v>
      </c>
      <c r="AF90" s="12">
        <v>1</v>
      </c>
      <c r="AI90" s="16"/>
      <c r="AJ90" s="16"/>
      <c r="AM90" s="16">
        <v>0</v>
      </c>
      <c r="AN90" s="16">
        <v>10</v>
      </c>
      <c r="AQ90" s="12" t="s">
        <v>44</v>
      </c>
      <c r="AR90" s="16" t="s">
        <v>58</v>
      </c>
    </row>
    <row r="91" spans="1:62" s="12" customFormat="1" x14ac:dyDescent="0.25">
      <c r="A91" s="12" t="s">
        <v>34</v>
      </c>
      <c r="B91" s="12">
        <v>1959</v>
      </c>
      <c r="C91" t="str">
        <f t="shared" si="2"/>
        <v>Sieburth, J. M. 1959</v>
      </c>
      <c r="D91" s="12" t="s">
        <v>35</v>
      </c>
      <c r="E91" s="12" t="s">
        <v>25</v>
      </c>
      <c r="F91" s="12" t="s">
        <v>53</v>
      </c>
      <c r="G91" s="12" t="s">
        <v>2901</v>
      </c>
      <c r="H91" s="12" t="s">
        <v>3508</v>
      </c>
      <c r="I91" s="12" t="s">
        <v>37</v>
      </c>
      <c r="J91" s="12" t="s">
        <v>2117</v>
      </c>
      <c r="K91" s="12">
        <v>10</v>
      </c>
      <c r="L91" s="12" t="s">
        <v>28</v>
      </c>
      <c r="M91" s="12" t="s">
        <v>44</v>
      </c>
      <c r="N91" s="12" t="s">
        <v>29</v>
      </c>
      <c r="O91" t="s">
        <v>744</v>
      </c>
      <c r="P91" s="12" t="s">
        <v>3901</v>
      </c>
      <c r="Q91" t="s">
        <v>2614</v>
      </c>
      <c r="R91" t="s">
        <v>3999</v>
      </c>
      <c r="S91" t="s">
        <v>4000</v>
      </c>
      <c r="V91" s="12" t="s">
        <v>3906</v>
      </c>
      <c r="W91" s="12" t="s">
        <v>40</v>
      </c>
      <c r="X91" s="12" t="s">
        <v>932</v>
      </c>
      <c r="Z91" s="12" t="s">
        <v>61</v>
      </c>
      <c r="AA91" s="12" t="s">
        <v>2901</v>
      </c>
      <c r="AB91" s="12" t="s">
        <v>35</v>
      </c>
      <c r="AC91" s="12" t="s">
        <v>3862</v>
      </c>
      <c r="AD91" s="12" t="s">
        <v>35</v>
      </c>
      <c r="AF91" s="12">
        <v>1</v>
      </c>
      <c r="AI91" s="16"/>
      <c r="AJ91" s="16"/>
      <c r="AM91" s="16">
        <v>0</v>
      </c>
      <c r="AN91" s="16">
        <v>10</v>
      </c>
      <c r="AQ91" s="12" t="s">
        <v>44</v>
      </c>
      <c r="AR91" s="16" t="s">
        <v>58</v>
      </c>
    </row>
    <row r="92" spans="1:62" s="12" customFormat="1" x14ac:dyDescent="0.25">
      <c r="A92" s="12" t="s">
        <v>34</v>
      </c>
      <c r="B92" s="12">
        <v>1959</v>
      </c>
      <c r="C92" t="str">
        <f t="shared" si="2"/>
        <v>Sieburth, J. M. 1959</v>
      </c>
      <c r="D92" s="12" t="s">
        <v>35</v>
      </c>
      <c r="E92" s="12" t="s">
        <v>25</v>
      </c>
      <c r="F92" s="12" t="s">
        <v>60</v>
      </c>
      <c r="G92" s="12" t="s">
        <v>2901</v>
      </c>
      <c r="H92" s="12" t="s">
        <v>3506</v>
      </c>
      <c r="I92" s="12" t="s">
        <v>37</v>
      </c>
      <c r="J92" s="12" t="s">
        <v>2117</v>
      </c>
      <c r="K92" s="12">
        <v>10</v>
      </c>
      <c r="L92" s="12" t="s">
        <v>28</v>
      </c>
      <c r="M92" s="12" t="s">
        <v>44</v>
      </c>
      <c r="N92" s="12" t="s">
        <v>29</v>
      </c>
      <c r="O92" t="s">
        <v>744</v>
      </c>
      <c r="P92" s="12" t="s">
        <v>3901</v>
      </c>
      <c r="Q92" t="s">
        <v>2614</v>
      </c>
      <c r="R92" t="s">
        <v>3999</v>
      </c>
      <c r="S92" t="s">
        <v>4000</v>
      </c>
      <c r="V92" s="12" t="s">
        <v>3906</v>
      </c>
      <c r="W92" s="12" t="s">
        <v>40</v>
      </c>
      <c r="X92" s="12" t="s">
        <v>932</v>
      </c>
      <c r="Z92" s="12" t="s">
        <v>61</v>
      </c>
      <c r="AA92" s="12" t="s">
        <v>2901</v>
      </c>
      <c r="AB92" s="12" t="s">
        <v>35</v>
      </c>
      <c r="AC92" s="12" t="s">
        <v>3862</v>
      </c>
      <c r="AD92" s="12" t="s">
        <v>35</v>
      </c>
      <c r="AF92" s="12">
        <v>1</v>
      </c>
      <c r="AI92" s="16"/>
      <c r="AJ92" s="16"/>
      <c r="AM92" s="16">
        <v>0</v>
      </c>
      <c r="AN92" s="16">
        <v>10</v>
      </c>
      <c r="AQ92" s="12" t="s">
        <v>44</v>
      </c>
      <c r="AR92" s="16" t="s">
        <v>62</v>
      </c>
    </row>
    <row r="93" spans="1:62" s="12" customFormat="1" x14ac:dyDescent="0.25">
      <c r="A93" s="12" t="s">
        <v>34</v>
      </c>
      <c r="B93" s="12">
        <v>1959</v>
      </c>
      <c r="C93" t="str">
        <f t="shared" si="2"/>
        <v>Sieburth, J. M. 1959</v>
      </c>
      <c r="D93" s="12" t="s">
        <v>35</v>
      </c>
      <c r="E93" s="12" t="s">
        <v>25</v>
      </c>
      <c r="F93" s="12" t="s">
        <v>57</v>
      </c>
      <c r="G93" s="12" t="s">
        <v>2901</v>
      </c>
      <c r="H93" s="12" t="s">
        <v>3508</v>
      </c>
      <c r="I93" s="12" t="s">
        <v>37</v>
      </c>
      <c r="J93" s="12" t="s">
        <v>2117</v>
      </c>
      <c r="K93" s="12">
        <v>10</v>
      </c>
      <c r="L93" s="12" t="s">
        <v>28</v>
      </c>
      <c r="M93" s="12" t="s">
        <v>44</v>
      </c>
      <c r="N93" s="12" t="s">
        <v>29</v>
      </c>
      <c r="O93" t="s">
        <v>744</v>
      </c>
      <c r="P93" s="12" t="s">
        <v>3901</v>
      </c>
      <c r="Q93" t="s">
        <v>2614</v>
      </c>
      <c r="R93" t="s">
        <v>3999</v>
      </c>
      <c r="S93" t="s">
        <v>4000</v>
      </c>
      <c r="V93" s="12" t="s">
        <v>3906</v>
      </c>
      <c r="W93" s="12" t="s">
        <v>40</v>
      </c>
      <c r="X93" s="12" t="s">
        <v>932</v>
      </c>
      <c r="Z93" s="12" t="s">
        <v>47</v>
      </c>
      <c r="AA93" s="12" t="s">
        <v>2901</v>
      </c>
      <c r="AB93" s="12" t="s">
        <v>35</v>
      </c>
      <c r="AC93" s="12" t="s">
        <v>3862</v>
      </c>
      <c r="AD93" s="12" t="s">
        <v>35</v>
      </c>
      <c r="AF93" s="12">
        <v>1</v>
      </c>
      <c r="AI93" s="16"/>
      <c r="AJ93" s="16"/>
      <c r="AM93" s="16">
        <v>0</v>
      </c>
      <c r="AN93" s="16">
        <v>10</v>
      </c>
      <c r="AQ93" s="12" t="s">
        <v>44</v>
      </c>
      <c r="AR93" s="16" t="s">
        <v>64</v>
      </c>
    </row>
    <row r="94" spans="1:62" s="12" customFormat="1" x14ac:dyDescent="0.25">
      <c r="A94" t="s">
        <v>1004</v>
      </c>
      <c r="B94">
        <v>2004</v>
      </c>
      <c r="C94" t="str">
        <f t="shared" si="2"/>
        <v>Kuntz et al 2004</v>
      </c>
      <c r="D94" t="s">
        <v>35</v>
      </c>
      <c r="E94" t="s">
        <v>25</v>
      </c>
      <c r="F94" t="s">
        <v>1007</v>
      </c>
      <c r="G94" t="s">
        <v>35</v>
      </c>
      <c r="H94" t="s">
        <v>3503</v>
      </c>
      <c r="I94" t="s">
        <v>2136</v>
      </c>
      <c r="J94" t="s">
        <v>2117</v>
      </c>
      <c r="K94" t="s">
        <v>28</v>
      </c>
      <c r="L94" t="s">
        <v>28</v>
      </c>
      <c r="M94"/>
      <c r="N94" t="s">
        <v>248</v>
      </c>
      <c r="O94" t="s">
        <v>744</v>
      </c>
      <c r="P94" t="s">
        <v>3901</v>
      </c>
      <c r="Q94" t="s">
        <v>4059</v>
      </c>
      <c r="R94" t="s">
        <v>4167</v>
      </c>
      <c r="S94" t="s">
        <v>4213</v>
      </c>
      <c r="T94" t="s">
        <v>1559</v>
      </c>
      <c r="U94" t="s">
        <v>1018</v>
      </c>
      <c r="V94"/>
      <c r="W94" t="s">
        <v>40</v>
      </c>
      <c r="X94" t="s">
        <v>932</v>
      </c>
      <c r="Y94"/>
      <c r="Z94" t="s">
        <v>80</v>
      </c>
      <c r="AA94" t="s">
        <v>35</v>
      </c>
      <c r="AB94" t="s">
        <v>2901</v>
      </c>
      <c r="AC94"/>
      <c r="AD94"/>
      <c r="AE94">
        <v>1</v>
      </c>
      <c r="AF94">
        <v>1</v>
      </c>
      <c r="AG94"/>
      <c r="AH94"/>
      <c r="AI94"/>
      <c r="AJ94"/>
      <c r="AK94"/>
      <c r="AL94"/>
      <c r="AM94"/>
      <c r="AN94"/>
      <c r="AO94"/>
      <c r="AP94"/>
      <c r="AQ94"/>
      <c r="AR94" t="s">
        <v>1027</v>
      </c>
      <c r="AS94"/>
      <c r="AT94"/>
      <c r="AU94"/>
      <c r="AV94"/>
      <c r="AW94"/>
      <c r="AX94"/>
      <c r="AY94"/>
      <c r="AZ94"/>
      <c r="BA94"/>
      <c r="BB94"/>
      <c r="BC94"/>
      <c r="BD94"/>
      <c r="BE94"/>
      <c r="BF94"/>
      <c r="BG94"/>
      <c r="BH94"/>
      <c r="BI94"/>
      <c r="BJ94"/>
    </row>
    <row r="95" spans="1:62" s="12" customFormat="1" x14ac:dyDescent="0.25">
      <c r="A95" t="s">
        <v>1004</v>
      </c>
      <c r="B95">
        <v>2004</v>
      </c>
      <c r="C95" t="str">
        <f t="shared" si="2"/>
        <v>Kuntz et al 2004</v>
      </c>
      <c r="D95" t="s">
        <v>35</v>
      </c>
      <c r="E95" t="s">
        <v>25</v>
      </c>
      <c r="F95" t="s">
        <v>1007</v>
      </c>
      <c r="G95" t="s">
        <v>35</v>
      </c>
      <c r="H95" t="s">
        <v>3503</v>
      </c>
      <c r="I95" t="s">
        <v>2136</v>
      </c>
      <c r="J95" t="s">
        <v>2117</v>
      </c>
      <c r="K95" t="s">
        <v>28</v>
      </c>
      <c r="L95" t="s">
        <v>28</v>
      </c>
      <c r="M95"/>
      <c r="N95" t="s">
        <v>248</v>
      </c>
      <c r="O95" t="s">
        <v>744</v>
      </c>
      <c r="P95" t="s">
        <v>3901</v>
      </c>
      <c r="Q95" t="s">
        <v>4059</v>
      </c>
      <c r="R95" t="s">
        <v>4167</v>
      </c>
      <c r="S95" t="s">
        <v>4213</v>
      </c>
      <c r="T95" t="s">
        <v>1559</v>
      </c>
      <c r="U95" t="s">
        <v>1018</v>
      </c>
      <c r="V95"/>
      <c r="W95" t="s">
        <v>40</v>
      </c>
      <c r="X95" t="s">
        <v>1006</v>
      </c>
      <c r="Y95"/>
      <c r="Z95" t="s">
        <v>80</v>
      </c>
      <c r="AA95" t="s">
        <v>35</v>
      </c>
      <c r="AB95" t="s">
        <v>2901</v>
      </c>
      <c r="AC95"/>
      <c r="AD95"/>
      <c r="AE95">
        <v>1</v>
      </c>
      <c r="AF95">
        <v>1</v>
      </c>
      <c r="AG95"/>
      <c r="AH95"/>
      <c r="AI95"/>
      <c r="AJ95"/>
      <c r="AK95"/>
      <c r="AL95"/>
      <c r="AM95"/>
      <c r="AN95"/>
      <c r="AO95"/>
      <c r="AP95"/>
      <c r="AQ95"/>
      <c r="AR95" t="s">
        <v>1019</v>
      </c>
      <c r="AS95"/>
      <c r="AT95"/>
      <c r="AU95"/>
      <c r="AV95"/>
      <c r="AW95"/>
      <c r="AX95"/>
      <c r="AY95"/>
      <c r="AZ95"/>
      <c r="BA95"/>
      <c r="BB95"/>
      <c r="BC95"/>
      <c r="BD95"/>
      <c r="BE95"/>
      <c r="BF95"/>
      <c r="BG95"/>
      <c r="BH95"/>
      <c r="BI95"/>
      <c r="BJ95"/>
    </row>
    <row r="96" spans="1:62" s="12" customFormat="1" x14ac:dyDescent="0.25">
      <c r="A96" s="12" t="s">
        <v>288</v>
      </c>
      <c r="B96" s="12">
        <v>2018</v>
      </c>
      <c r="C96" t="str">
        <f t="shared" si="2"/>
        <v>Frick et al. 2018</v>
      </c>
      <c r="D96" s="12" t="s">
        <v>24</v>
      </c>
      <c r="E96" s="12" t="s">
        <v>226</v>
      </c>
      <c r="F96" s="12" t="s">
        <v>289</v>
      </c>
      <c r="G96" s="12" t="s">
        <v>2901</v>
      </c>
      <c r="H96" s="12" t="s">
        <v>3504</v>
      </c>
      <c r="I96" s="12" t="s">
        <v>2644</v>
      </c>
      <c r="J96" s="12" t="s">
        <v>2117</v>
      </c>
      <c r="K96" s="12">
        <v>1000</v>
      </c>
      <c r="L96" s="12" t="s">
        <v>28</v>
      </c>
      <c r="M96" s="12" t="s">
        <v>44</v>
      </c>
      <c r="N96" s="12" t="s">
        <v>292</v>
      </c>
      <c r="O96" t="s">
        <v>744</v>
      </c>
      <c r="P96" s="12" t="s">
        <v>3917</v>
      </c>
      <c r="Q96"/>
      <c r="R96"/>
      <c r="S96"/>
      <c r="U96" s="12" t="s">
        <v>299</v>
      </c>
      <c r="W96" s="12" t="s">
        <v>40</v>
      </c>
      <c r="X96" s="12" t="s">
        <v>932</v>
      </c>
      <c r="Z96" s="12" t="s">
        <v>294</v>
      </c>
      <c r="AA96" s="12" t="s">
        <v>35</v>
      </c>
      <c r="AB96" s="12" t="s">
        <v>35</v>
      </c>
      <c r="AC96" s="12" t="s">
        <v>3861</v>
      </c>
      <c r="AD96" s="12" t="s">
        <v>2901</v>
      </c>
      <c r="AE96" s="12">
        <v>26</v>
      </c>
      <c r="AF96" s="12">
        <v>96</v>
      </c>
      <c r="AI96" s="16">
        <f>10^BB96</f>
        <v>125892.54117941685</v>
      </c>
      <c r="AJ96" s="16"/>
      <c r="AK96" s="16"/>
      <c r="AL96" s="16">
        <f>10^BD96</f>
        <v>501187.23362727347</v>
      </c>
      <c r="AM96" s="16"/>
      <c r="AN96" s="16">
        <f>10^BF96</f>
        <v>25118864.315095898</v>
      </c>
      <c r="AO96" s="16">
        <f>10^BG96</f>
        <v>630.95734448019323</v>
      </c>
      <c r="AP96" s="16">
        <f>10^BH96</f>
        <v>12589254.117941668</v>
      </c>
      <c r="AQ96" s="12" t="s">
        <v>44</v>
      </c>
      <c r="AR96" s="12" t="s">
        <v>295</v>
      </c>
      <c r="BB96" s="12">
        <v>5.0999999999999996</v>
      </c>
      <c r="BD96" s="12">
        <v>5.7</v>
      </c>
      <c r="BF96" s="12">
        <v>7.4</v>
      </c>
      <c r="BG96" s="12">
        <v>2.8</v>
      </c>
      <c r="BH96" s="12">
        <v>7.1</v>
      </c>
      <c r="BI96" s="12" t="s">
        <v>298</v>
      </c>
    </row>
    <row r="97" spans="1:61" s="12" customFormat="1" x14ac:dyDescent="0.25">
      <c r="A97" s="12" t="s">
        <v>209</v>
      </c>
      <c r="B97" s="12">
        <v>2019</v>
      </c>
      <c r="C97" t="str">
        <f t="shared" si="2"/>
        <v>Ahmed et al.  2019</v>
      </c>
      <c r="D97" s="12" t="s">
        <v>35</v>
      </c>
      <c r="E97" s="12" t="s">
        <v>158</v>
      </c>
      <c r="F97" s="12" t="s">
        <v>218</v>
      </c>
      <c r="G97" s="12" t="s">
        <v>2901</v>
      </c>
      <c r="H97" s="12" t="s">
        <v>3501</v>
      </c>
      <c r="I97" s="12" t="s">
        <v>219</v>
      </c>
      <c r="J97" s="12" t="s">
        <v>3625</v>
      </c>
      <c r="K97" s="12">
        <v>1000</v>
      </c>
      <c r="L97" s="12" t="s">
        <v>221</v>
      </c>
      <c r="M97" s="12" t="s">
        <v>3812</v>
      </c>
      <c r="N97" s="12" t="s">
        <v>222</v>
      </c>
      <c r="O97" t="s">
        <v>744</v>
      </c>
      <c r="P97" s="12" t="s">
        <v>96</v>
      </c>
      <c r="Q97" t="s">
        <v>4101</v>
      </c>
      <c r="R97" t="s">
        <v>4100</v>
      </c>
      <c r="S97" t="s">
        <v>4099</v>
      </c>
      <c r="W97" s="12" t="s">
        <v>40</v>
      </c>
      <c r="X97" s="12" t="s">
        <v>932</v>
      </c>
      <c r="Z97" s="12" t="s">
        <v>80</v>
      </c>
      <c r="AA97" s="12" t="s">
        <v>35</v>
      </c>
      <c r="AB97" s="12" t="s">
        <v>35</v>
      </c>
      <c r="AC97" s="12" t="s">
        <v>3860</v>
      </c>
      <c r="AD97" s="12" t="s">
        <v>2901</v>
      </c>
      <c r="AE97" s="12">
        <v>13</v>
      </c>
      <c r="AF97" s="12">
        <v>14</v>
      </c>
      <c r="AI97" s="16"/>
      <c r="AJ97" s="16"/>
      <c r="AK97" s="16">
        <v>6.9183097091893666</v>
      </c>
      <c r="AL97" s="16"/>
      <c r="AM97" s="16">
        <v>8912.5093813374679</v>
      </c>
      <c r="AN97" s="16">
        <v>4897788.1936844708</v>
      </c>
      <c r="AO97" s="16">
        <v>81283.051616410012</v>
      </c>
      <c r="AP97" s="16">
        <v>389045.14499428123</v>
      </c>
      <c r="AQ97" s="12" t="s">
        <v>223</v>
      </c>
      <c r="AZ97" s="12">
        <v>5.25</v>
      </c>
      <c r="BA97" s="12">
        <v>0.84</v>
      </c>
      <c r="BE97" s="12">
        <v>3.95</v>
      </c>
      <c r="BF97" s="12">
        <v>6.69</v>
      </c>
      <c r="BG97" s="12">
        <v>4.91</v>
      </c>
      <c r="BH97" s="12">
        <v>5.59</v>
      </c>
      <c r="BI97" s="12" t="s">
        <v>220</v>
      </c>
    </row>
    <row r="98" spans="1:61" x14ac:dyDescent="0.25">
      <c r="AL98" s="2"/>
      <c r="AM98" s="2"/>
      <c r="AN98" s="2"/>
    </row>
    <row r="103" spans="1:61" x14ac:dyDescent="0.25">
      <c r="A103" s="12"/>
      <c r="B103" s="12"/>
      <c r="C103" s="12"/>
      <c r="D103" s="12"/>
      <c r="E103" s="12"/>
      <c r="F103" s="12"/>
      <c r="G103" s="12"/>
      <c r="H103" s="12"/>
      <c r="I103" s="12"/>
      <c r="J103" s="12"/>
      <c r="K103" s="12"/>
      <c r="L103" s="12"/>
      <c r="M103" s="12"/>
      <c r="N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row>
    <row r="104" spans="1:61" x14ac:dyDescent="0.25">
      <c r="A104" s="12"/>
      <c r="B104" s="12"/>
      <c r="C104" s="12"/>
      <c r="D104" s="12"/>
      <c r="E104" s="12"/>
      <c r="F104" s="12"/>
      <c r="G104" s="12"/>
      <c r="H104" s="12"/>
      <c r="I104" s="12"/>
      <c r="J104" s="12"/>
      <c r="K104" s="12"/>
      <c r="L104" s="12"/>
      <c r="M104" s="12"/>
      <c r="N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row>
    <row r="105" spans="1:61" x14ac:dyDescent="0.25">
      <c r="A105" s="12"/>
      <c r="B105" s="12"/>
      <c r="C105" s="12"/>
      <c r="D105" s="12"/>
      <c r="E105" s="12"/>
      <c r="F105" s="12"/>
      <c r="G105" s="12"/>
      <c r="H105" s="12"/>
      <c r="I105" s="12"/>
      <c r="J105" s="12"/>
      <c r="K105" s="12"/>
      <c r="L105" s="12"/>
      <c r="M105" s="12"/>
      <c r="N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row>
    <row r="106" spans="1:61" x14ac:dyDescent="0.25">
      <c r="A106" s="12"/>
      <c r="B106" s="12"/>
      <c r="C106" s="12"/>
      <c r="D106" s="12"/>
      <c r="E106" s="12"/>
      <c r="F106" s="12"/>
      <c r="G106" s="12"/>
      <c r="H106" s="12"/>
      <c r="I106" s="12"/>
      <c r="J106" s="12"/>
      <c r="K106" s="12"/>
      <c r="L106" s="12"/>
      <c r="M106" s="12"/>
      <c r="N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row>
    <row r="141" spans="1:41" x14ac:dyDescent="0.25">
      <c r="A141" t="s">
        <v>2910</v>
      </c>
    </row>
    <row r="142" spans="1:41" x14ac:dyDescent="0.25">
      <c r="A142" t="s">
        <v>420</v>
      </c>
      <c r="B142">
        <v>1988</v>
      </c>
      <c r="D142" t="s">
        <v>35</v>
      </c>
      <c r="E142" t="s">
        <v>226</v>
      </c>
      <c r="F142" t="s">
        <v>421</v>
      </c>
      <c r="I142" t="s">
        <v>422</v>
      </c>
      <c r="J142" t="s">
        <v>2117</v>
      </c>
      <c r="K142" t="s">
        <v>28</v>
      </c>
      <c r="L142" t="s">
        <v>28</v>
      </c>
      <c r="N142" t="s">
        <v>28</v>
      </c>
      <c r="T142" t="s">
        <v>423</v>
      </c>
      <c r="U142" t="s">
        <v>424</v>
      </c>
      <c r="V142" t="s">
        <v>40</v>
      </c>
      <c r="W142" t="s">
        <v>922</v>
      </c>
      <c r="X142" t="s">
        <v>425</v>
      </c>
      <c r="Z142" t="s">
        <v>35</v>
      </c>
      <c r="AA142" t="s">
        <v>2901</v>
      </c>
      <c r="AB142">
        <v>21</v>
      </c>
      <c r="AE142">
        <v>65</v>
      </c>
      <c r="AF142" s="7"/>
      <c r="AN142" s="7"/>
      <c r="AO142" s="7"/>
    </row>
    <row r="143" spans="1:41" x14ac:dyDescent="0.25">
      <c r="A143" t="s">
        <v>2087</v>
      </c>
      <c r="O143" s="13"/>
      <c r="P143" s="13"/>
      <c r="Q143" s="13"/>
      <c r="R143" s="13"/>
      <c r="S143" s="13"/>
    </row>
    <row r="144" spans="1:41" s="8" customFormat="1" x14ac:dyDescent="0.25">
      <c r="A144" s="8" t="s">
        <v>952</v>
      </c>
      <c r="B144" s="8">
        <v>2010</v>
      </c>
      <c r="D144" s="8" t="s">
        <v>35</v>
      </c>
      <c r="E144" s="8" t="s">
        <v>226</v>
      </c>
      <c r="F144" s="8" t="s">
        <v>953</v>
      </c>
      <c r="I144" s="8" t="s">
        <v>998</v>
      </c>
      <c r="K144" s="8" t="s">
        <v>28</v>
      </c>
      <c r="L144" s="8" t="s">
        <v>28</v>
      </c>
      <c r="N144" s="8" t="s">
        <v>999</v>
      </c>
      <c r="O144" s="13"/>
      <c r="P144" s="13"/>
      <c r="Q144" s="13"/>
      <c r="R144" s="13"/>
      <c r="S144" s="13"/>
      <c r="T144" s="8" t="s">
        <v>955</v>
      </c>
      <c r="W144" s="8" t="s">
        <v>40</v>
      </c>
      <c r="X144" s="8" t="s">
        <v>1006</v>
      </c>
      <c r="Z144" s="8" t="s">
        <v>957</v>
      </c>
      <c r="AE144" s="8">
        <v>294</v>
      </c>
      <c r="AF144" s="8">
        <v>605</v>
      </c>
      <c r="AG144" s="9"/>
      <c r="AH144" s="9"/>
    </row>
    <row r="145" spans="1:34" s="8" customFormat="1" x14ac:dyDescent="0.25">
      <c r="A145" s="8" t="s">
        <v>952</v>
      </c>
      <c r="B145" s="8">
        <v>2010</v>
      </c>
      <c r="D145" s="8" t="s">
        <v>35</v>
      </c>
      <c r="E145" s="8" t="s">
        <v>226</v>
      </c>
      <c r="F145" s="8" t="s">
        <v>953</v>
      </c>
      <c r="I145" s="8" t="s">
        <v>998</v>
      </c>
      <c r="K145" s="8" t="s">
        <v>28</v>
      </c>
      <c r="L145" s="8" t="s">
        <v>28</v>
      </c>
      <c r="N145" s="8" t="s">
        <v>999</v>
      </c>
      <c r="O145" s="13"/>
      <c r="P145" s="13"/>
      <c r="Q145" s="13"/>
      <c r="R145" s="13"/>
      <c r="S145" s="13"/>
      <c r="T145" s="8" t="s">
        <v>955</v>
      </c>
      <c r="W145" s="8" t="s">
        <v>40</v>
      </c>
      <c r="X145" s="8" t="s">
        <v>1020</v>
      </c>
      <c r="Z145" s="8" t="s">
        <v>957</v>
      </c>
      <c r="AE145" s="8">
        <v>49</v>
      </c>
      <c r="AF145" s="8">
        <v>605</v>
      </c>
      <c r="AG145" s="9"/>
      <c r="AH145" s="9"/>
    </row>
    <row r="146" spans="1:34" s="8" customFormat="1" x14ac:dyDescent="0.25">
      <c r="A146" s="8" t="s">
        <v>952</v>
      </c>
      <c r="B146" s="8">
        <v>2010</v>
      </c>
      <c r="D146" s="8" t="s">
        <v>35</v>
      </c>
      <c r="E146" s="8" t="s">
        <v>226</v>
      </c>
      <c r="F146" s="8" t="s">
        <v>953</v>
      </c>
      <c r="I146" s="8" t="s">
        <v>998</v>
      </c>
      <c r="K146" s="8" t="s">
        <v>28</v>
      </c>
      <c r="L146" s="8" t="s">
        <v>28</v>
      </c>
      <c r="N146" s="8" t="s">
        <v>999</v>
      </c>
      <c r="O146" s="13"/>
      <c r="P146" s="13"/>
      <c r="Q146" s="13"/>
      <c r="R146" s="13"/>
      <c r="S146" s="13"/>
      <c r="T146" s="8" t="s">
        <v>955</v>
      </c>
      <c r="W146" s="8" t="s">
        <v>40</v>
      </c>
      <c r="X146" s="8" t="s">
        <v>1021</v>
      </c>
      <c r="Z146" s="8" t="s">
        <v>957</v>
      </c>
      <c r="AE146" s="8">
        <v>5</v>
      </c>
      <c r="AF146" s="8">
        <v>124</v>
      </c>
      <c r="AG146" s="9"/>
      <c r="AH146" s="9"/>
    </row>
    <row r="147" spans="1:34" s="8" customFormat="1" x14ac:dyDescent="0.25">
      <c r="A147" s="8" t="s">
        <v>952</v>
      </c>
      <c r="B147" s="8">
        <v>2010</v>
      </c>
      <c r="D147" s="8" t="s">
        <v>35</v>
      </c>
      <c r="E147" s="8" t="s">
        <v>226</v>
      </c>
      <c r="F147" s="8" t="s">
        <v>953</v>
      </c>
      <c r="I147" s="8" t="s">
        <v>998</v>
      </c>
      <c r="K147" s="8" t="s">
        <v>28</v>
      </c>
      <c r="L147" s="8" t="s">
        <v>28</v>
      </c>
      <c r="N147" s="8" t="s">
        <v>999</v>
      </c>
      <c r="O147" s="13"/>
      <c r="P147" s="13"/>
      <c r="Q147" s="13"/>
      <c r="R147" s="13"/>
      <c r="S147" s="13"/>
      <c r="T147" s="8" t="s">
        <v>955</v>
      </c>
      <c r="W147" s="8" t="s">
        <v>40</v>
      </c>
      <c r="X147" s="8" t="s">
        <v>1022</v>
      </c>
      <c r="Z147" s="8" t="s">
        <v>957</v>
      </c>
      <c r="AE147" s="8" t="s">
        <v>119</v>
      </c>
      <c r="AF147" s="8">
        <v>605</v>
      </c>
      <c r="AG147" s="9"/>
      <c r="AH147" s="9"/>
    </row>
    <row r="148" spans="1:34" s="8" customFormat="1" x14ac:dyDescent="0.25">
      <c r="A148" s="8" t="s">
        <v>952</v>
      </c>
      <c r="B148" s="8">
        <v>2010</v>
      </c>
      <c r="D148" s="8" t="s">
        <v>35</v>
      </c>
      <c r="E148" s="8" t="s">
        <v>226</v>
      </c>
      <c r="F148" s="8" t="s">
        <v>953</v>
      </c>
      <c r="I148" s="8" t="s">
        <v>998</v>
      </c>
      <c r="K148" s="8" t="s">
        <v>28</v>
      </c>
      <c r="L148" s="8" t="s">
        <v>28</v>
      </c>
      <c r="N148" s="8" t="s">
        <v>999</v>
      </c>
      <c r="O148" s="13"/>
      <c r="P148" s="13"/>
      <c r="Q148" s="13"/>
      <c r="R148" s="13"/>
      <c r="S148" s="13"/>
      <c r="T148" s="8" t="s">
        <v>955</v>
      </c>
      <c r="W148" s="8" t="s">
        <v>40</v>
      </c>
      <c r="X148" s="8" t="s">
        <v>1023</v>
      </c>
      <c r="Z148" s="8" t="s">
        <v>957</v>
      </c>
      <c r="AE148" s="8">
        <v>46</v>
      </c>
      <c r="AF148" s="8">
        <v>124</v>
      </c>
      <c r="AG148" s="9"/>
      <c r="AH148" s="9"/>
    </row>
    <row r="149" spans="1:34" s="8" customFormat="1" x14ac:dyDescent="0.25">
      <c r="A149" s="8" t="s">
        <v>952</v>
      </c>
      <c r="B149" s="8">
        <v>2010</v>
      </c>
      <c r="D149" s="8" t="s">
        <v>35</v>
      </c>
      <c r="E149" s="8" t="s">
        <v>226</v>
      </c>
      <c r="F149" s="8" t="s">
        <v>953</v>
      </c>
      <c r="I149" s="8" t="s">
        <v>998</v>
      </c>
      <c r="K149" s="8" t="s">
        <v>28</v>
      </c>
      <c r="L149" s="8" t="s">
        <v>28</v>
      </c>
      <c r="N149" s="8" t="s">
        <v>999</v>
      </c>
      <c r="O149" s="13"/>
      <c r="P149" s="13"/>
      <c r="Q149" s="13"/>
      <c r="R149" s="13"/>
      <c r="S149" s="13"/>
      <c r="T149" s="8" t="s">
        <v>955</v>
      </c>
      <c r="W149" s="8" t="s">
        <v>40</v>
      </c>
      <c r="X149" s="8" t="s">
        <v>1003</v>
      </c>
      <c r="Z149" s="8" t="s">
        <v>957</v>
      </c>
      <c r="AE149" s="8">
        <v>47</v>
      </c>
      <c r="AF149" s="8">
        <v>605</v>
      </c>
      <c r="AG149" s="9"/>
      <c r="AH149" s="9"/>
    </row>
    <row r="150" spans="1:34" s="8" customFormat="1" x14ac:dyDescent="0.25">
      <c r="A150" s="8" t="s">
        <v>952</v>
      </c>
      <c r="B150" s="8">
        <v>2010</v>
      </c>
      <c r="D150" s="8" t="s">
        <v>35</v>
      </c>
      <c r="E150" s="8" t="s">
        <v>226</v>
      </c>
      <c r="F150" s="8" t="s">
        <v>953</v>
      </c>
      <c r="I150" s="8" t="s">
        <v>954</v>
      </c>
      <c r="K150" s="8" t="s">
        <v>28</v>
      </c>
      <c r="L150" s="8" t="s">
        <v>28</v>
      </c>
      <c r="N150" s="8" t="s">
        <v>28</v>
      </c>
      <c r="O150" s="13"/>
      <c r="P150" s="13"/>
      <c r="Q150" s="13"/>
      <c r="R150" s="13"/>
      <c r="S150" s="13"/>
      <c r="T150" s="8" t="s">
        <v>955</v>
      </c>
      <c r="W150" s="8" t="s">
        <v>40</v>
      </c>
      <c r="X150" s="8" t="s">
        <v>956</v>
      </c>
      <c r="Z150" s="8" t="s">
        <v>957</v>
      </c>
      <c r="AE150" s="8">
        <v>85</v>
      </c>
      <c r="AF150" s="8" t="s">
        <v>958</v>
      </c>
      <c r="AG150" s="9"/>
      <c r="AH150" s="9"/>
    </row>
    <row r="151" spans="1:34" s="8" customFormat="1" x14ac:dyDescent="0.25">
      <c r="A151" s="8" t="s">
        <v>952</v>
      </c>
      <c r="B151" s="8">
        <v>2010</v>
      </c>
      <c r="D151" s="8" t="s">
        <v>35</v>
      </c>
      <c r="E151" s="8" t="s">
        <v>226</v>
      </c>
      <c r="F151" s="8" t="s">
        <v>953</v>
      </c>
      <c r="I151" s="8" t="s">
        <v>959</v>
      </c>
      <c r="K151" s="8" t="s">
        <v>28</v>
      </c>
      <c r="L151" s="8" t="s">
        <v>28</v>
      </c>
      <c r="N151" s="8" t="s">
        <v>28</v>
      </c>
      <c r="O151" s="13"/>
      <c r="P151" s="13"/>
      <c r="Q151" s="13"/>
      <c r="R151" s="13"/>
      <c r="S151" s="13"/>
      <c r="T151" s="8" t="s">
        <v>955</v>
      </c>
      <c r="W151" s="8" t="s">
        <v>40</v>
      </c>
      <c r="X151" s="8" t="s">
        <v>960</v>
      </c>
      <c r="Z151" s="8" t="s">
        <v>957</v>
      </c>
      <c r="AE151" s="8">
        <v>287</v>
      </c>
      <c r="AF151" s="8" t="s">
        <v>961</v>
      </c>
      <c r="AG151" s="9"/>
      <c r="AH151" s="9"/>
    </row>
    <row r="152" spans="1:34" s="8" customFormat="1" x14ac:dyDescent="0.25">
      <c r="A152" s="8" t="s">
        <v>952</v>
      </c>
      <c r="B152" s="8">
        <v>2010</v>
      </c>
      <c r="D152" s="8" t="s">
        <v>35</v>
      </c>
      <c r="E152" s="8" t="s">
        <v>226</v>
      </c>
      <c r="F152" s="8" t="s">
        <v>953</v>
      </c>
      <c r="I152" s="8" t="s">
        <v>962</v>
      </c>
      <c r="K152" s="8" t="s">
        <v>28</v>
      </c>
      <c r="L152" s="8" t="s">
        <v>28</v>
      </c>
      <c r="N152" s="8" t="s">
        <v>28</v>
      </c>
      <c r="O152" s="13"/>
      <c r="P152" s="13"/>
      <c r="Q152" s="13"/>
      <c r="R152" s="13"/>
      <c r="S152" s="13"/>
      <c r="T152" s="8" t="s">
        <v>955</v>
      </c>
      <c r="W152" s="8" t="s">
        <v>40</v>
      </c>
      <c r="X152" s="8" t="s">
        <v>963</v>
      </c>
      <c r="Z152" s="8" t="s">
        <v>957</v>
      </c>
      <c r="AE152" s="8">
        <v>123</v>
      </c>
      <c r="AF152" s="8" t="s">
        <v>964</v>
      </c>
      <c r="AG152" s="9"/>
      <c r="AH152" s="9"/>
    </row>
    <row r="153" spans="1:34" s="8" customFormat="1" x14ac:dyDescent="0.25">
      <c r="A153" s="8" t="s">
        <v>952</v>
      </c>
      <c r="B153" s="8">
        <v>2010</v>
      </c>
      <c r="D153" s="8" t="s">
        <v>35</v>
      </c>
      <c r="E153" s="8" t="s">
        <v>226</v>
      </c>
      <c r="F153" s="8" t="s">
        <v>953</v>
      </c>
      <c r="I153" s="8" t="s">
        <v>965</v>
      </c>
      <c r="K153" s="8" t="s">
        <v>28</v>
      </c>
      <c r="L153" s="8" t="s">
        <v>28</v>
      </c>
      <c r="N153" s="8" t="s">
        <v>28</v>
      </c>
      <c r="O153" s="13"/>
      <c r="P153" s="13"/>
      <c r="Q153" s="13"/>
      <c r="R153" s="13"/>
      <c r="S153" s="13"/>
      <c r="T153" s="8" t="s">
        <v>955</v>
      </c>
      <c r="W153" s="8" t="s">
        <v>40</v>
      </c>
      <c r="X153" s="8" t="s">
        <v>966</v>
      </c>
      <c r="Z153" s="8" t="s">
        <v>957</v>
      </c>
      <c r="AE153" s="8">
        <v>195</v>
      </c>
      <c r="AF153" s="8" t="s">
        <v>967</v>
      </c>
      <c r="AG153" s="9"/>
      <c r="AH153" s="9"/>
    </row>
    <row r="154" spans="1:34" s="8" customFormat="1" x14ac:dyDescent="0.25">
      <c r="A154" s="8" t="s">
        <v>952</v>
      </c>
      <c r="B154" s="8">
        <v>2010</v>
      </c>
      <c r="D154" s="8" t="s">
        <v>35</v>
      </c>
      <c r="E154" s="8" t="s">
        <v>226</v>
      </c>
      <c r="F154" s="8" t="s">
        <v>953</v>
      </c>
      <c r="I154" s="8" t="s">
        <v>968</v>
      </c>
      <c r="K154" s="8" t="s">
        <v>28</v>
      </c>
      <c r="L154" s="8" t="s">
        <v>28</v>
      </c>
      <c r="N154" s="8" t="s">
        <v>28</v>
      </c>
      <c r="O154" s="13"/>
      <c r="P154" s="13"/>
      <c r="Q154" s="13"/>
      <c r="R154" s="13"/>
      <c r="S154" s="13"/>
      <c r="T154" s="8" t="s">
        <v>955</v>
      </c>
      <c r="W154" s="8" t="s">
        <v>40</v>
      </c>
      <c r="X154" s="8" t="s">
        <v>969</v>
      </c>
      <c r="Z154" s="8" t="s">
        <v>957</v>
      </c>
      <c r="AE154" s="8">
        <v>94</v>
      </c>
      <c r="AF154" s="8" t="s">
        <v>970</v>
      </c>
      <c r="AG154" s="9"/>
      <c r="AH154" s="9"/>
    </row>
    <row r="155" spans="1:34" s="8" customFormat="1" x14ac:dyDescent="0.25">
      <c r="A155" s="8" t="s">
        <v>952</v>
      </c>
      <c r="B155" s="8">
        <v>2010</v>
      </c>
      <c r="D155" s="8" t="s">
        <v>35</v>
      </c>
      <c r="E155" s="8" t="s">
        <v>226</v>
      </c>
      <c r="F155" s="8" t="s">
        <v>953</v>
      </c>
      <c r="I155" s="8" t="s">
        <v>971</v>
      </c>
      <c r="K155" s="8" t="s">
        <v>28</v>
      </c>
      <c r="L155" s="8" t="s">
        <v>28</v>
      </c>
      <c r="N155" s="8" t="s">
        <v>28</v>
      </c>
      <c r="O155" s="13"/>
      <c r="P155" s="13"/>
      <c r="Q155" s="13"/>
      <c r="R155" s="13"/>
      <c r="S155" s="13"/>
      <c r="T155" s="8" t="s">
        <v>955</v>
      </c>
      <c r="W155" s="8" t="s">
        <v>40</v>
      </c>
      <c r="X155" s="8" t="s">
        <v>972</v>
      </c>
      <c r="Z155" s="8" t="s">
        <v>957</v>
      </c>
      <c r="AE155" s="8">
        <v>10</v>
      </c>
      <c r="AF155" s="8" t="s">
        <v>973</v>
      </c>
      <c r="AG155" s="9"/>
      <c r="AH155" s="9"/>
    </row>
    <row r="156" spans="1:34" s="8" customFormat="1" x14ac:dyDescent="0.25">
      <c r="A156" s="8" t="s">
        <v>952</v>
      </c>
      <c r="B156" s="8">
        <v>2010</v>
      </c>
      <c r="D156" s="8" t="s">
        <v>35</v>
      </c>
      <c r="E156" s="8" t="s">
        <v>226</v>
      </c>
      <c r="F156" s="8" t="s">
        <v>953</v>
      </c>
      <c r="I156" s="8" t="s">
        <v>974</v>
      </c>
      <c r="K156" s="8" t="s">
        <v>28</v>
      </c>
      <c r="L156" s="8" t="s">
        <v>28</v>
      </c>
      <c r="N156" s="8" t="s">
        <v>28</v>
      </c>
      <c r="O156" s="13"/>
      <c r="P156" s="13"/>
      <c r="Q156" s="13"/>
      <c r="R156" s="13"/>
      <c r="S156" s="13"/>
      <c r="T156" s="8" t="s">
        <v>955</v>
      </c>
      <c r="W156" s="8" t="s">
        <v>40</v>
      </c>
      <c r="X156" s="8" t="s">
        <v>975</v>
      </c>
      <c r="Z156" s="8" t="s">
        <v>957</v>
      </c>
      <c r="AE156" s="8">
        <v>22</v>
      </c>
      <c r="AF156" s="8" t="s">
        <v>976</v>
      </c>
      <c r="AG156" s="9"/>
      <c r="AH156" s="9"/>
    </row>
    <row r="157" spans="1:34" s="8" customFormat="1" x14ac:dyDescent="0.25">
      <c r="A157" s="8" t="s">
        <v>952</v>
      </c>
      <c r="B157" s="8">
        <v>2010</v>
      </c>
      <c r="D157" s="8" t="s">
        <v>35</v>
      </c>
      <c r="E157" s="8" t="s">
        <v>226</v>
      </c>
      <c r="F157" s="8" t="s">
        <v>953</v>
      </c>
      <c r="I157" s="8" t="s">
        <v>977</v>
      </c>
      <c r="K157" s="8" t="s">
        <v>28</v>
      </c>
      <c r="L157" s="8" t="s">
        <v>28</v>
      </c>
      <c r="N157" s="8" t="s">
        <v>28</v>
      </c>
      <c r="O157" s="13"/>
      <c r="P157" s="13"/>
      <c r="Q157" s="13"/>
      <c r="R157" s="13"/>
      <c r="S157" s="13"/>
      <c r="T157" s="8" t="s">
        <v>955</v>
      </c>
      <c r="W157" s="8" t="s">
        <v>40</v>
      </c>
      <c r="X157" s="8" t="s">
        <v>978</v>
      </c>
      <c r="Z157" s="8" t="s">
        <v>957</v>
      </c>
      <c r="AE157" s="8">
        <v>44</v>
      </c>
      <c r="AF157" s="8" t="s">
        <v>979</v>
      </c>
      <c r="AG157" s="9"/>
      <c r="AH157" s="9"/>
    </row>
    <row r="158" spans="1:34" s="8" customFormat="1" x14ac:dyDescent="0.25">
      <c r="A158" s="8" t="s">
        <v>952</v>
      </c>
      <c r="B158" s="8">
        <v>2010</v>
      </c>
      <c r="D158" s="8" t="s">
        <v>35</v>
      </c>
      <c r="E158" s="8" t="s">
        <v>226</v>
      </c>
      <c r="F158" s="8" t="s">
        <v>953</v>
      </c>
      <c r="I158" s="8" t="s">
        <v>980</v>
      </c>
      <c r="K158" s="8" t="s">
        <v>28</v>
      </c>
      <c r="L158" s="8" t="s">
        <v>28</v>
      </c>
      <c r="N158" s="8" t="s">
        <v>28</v>
      </c>
      <c r="O158" s="13"/>
      <c r="P158" s="13"/>
      <c r="Q158" s="13"/>
      <c r="R158" s="13"/>
      <c r="S158" s="13"/>
      <c r="T158" s="8" t="s">
        <v>955</v>
      </c>
      <c r="W158" s="8" t="s">
        <v>40</v>
      </c>
      <c r="X158" s="8" t="s">
        <v>981</v>
      </c>
      <c r="Z158" s="8" t="s">
        <v>957</v>
      </c>
      <c r="AE158" s="8">
        <v>177</v>
      </c>
      <c r="AF158" s="8" t="s">
        <v>982</v>
      </c>
      <c r="AG158" s="9"/>
      <c r="AH158" s="9"/>
    </row>
    <row r="159" spans="1:34" s="8" customFormat="1" x14ac:dyDescent="0.25">
      <c r="A159" s="8" t="s">
        <v>952</v>
      </c>
      <c r="B159" s="8">
        <v>2010</v>
      </c>
      <c r="D159" s="8" t="s">
        <v>35</v>
      </c>
      <c r="E159" s="8" t="s">
        <v>226</v>
      </c>
      <c r="F159" s="8" t="s">
        <v>953</v>
      </c>
      <c r="I159" s="8" t="s">
        <v>983</v>
      </c>
      <c r="K159" s="8" t="s">
        <v>28</v>
      </c>
      <c r="L159" s="8" t="s">
        <v>28</v>
      </c>
      <c r="N159" s="8" t="s">
        <v>28</v>
      </c>
      <c r="O159" s="13"/>
      <c r="P159" s="13"/>
      <c r="Q159" s="13"/>
      <c r="R159" s="13"/>
      <c r="S159" s="13"/>
      <c r="T159" s="8" t="s">
        <v>955</v>
      </c>
      <c r="W159" s="8" t="s">
        <v>40</v>
      </c>
      <c r="X159" s="8" t="s">
        <v>984</v>
      </c>
      <c r="Z159" s="8" t="s">
        <v>957</v>
      </c>
      <c r="AE159" s="8">
        <v>146</v>
      </c>
      <c r="AF159" s="8" t="s">
        <v>985</v>
      </c>
      <c r="AG159" s="9"/>
      <c r="AH159" s="9"/>
    </row>
    <row r="160" spans="1:34" s="8" customFormat="1" x14ac:dyDescent="0.25">
      <c r="A160" s="8" t="s">
        <v>952</v>
      </c>
      <c r="B160" s="8">
        <v>2010</v>
      </c>
      <c r="D160" s="8" t="s">
        <v>35</v>
      </c>
      <c r="E160" s="8" t="s">
        <v>226</v>
      </c>
      <c r="F160" s="8" t="s">
        <v>953</v>
      </c>
      <c r="I160" s="8" t="s">
        <v>986</v>
      </c>
      <c r="K160" s="8" t="s">
        <v>28</v>
      </c>
      <c r="L160" s="8" t="s">
        <v>28</v>
      </c>
      <c r="N160" s="8" t="s">
        <v>28</v>
      </c>
      <c r="O160"/>
      <c r="P160"/>
      <c r="Q160"/>
      <c r="R160"/>
      <c r="S160"/>
      <c r="T160" s="8" t="s">
        <v>955</v>
      </c>
      <c r="W160" s="8" t="s">
        <v>40</v>
      </c>
      <c r="X160" s="8" t="s">
        <v>987</v>
      </c>
      <c r="Z160" s="8" t="s">
        <v>957</v>
      </c>
      <c r="AE160" s="8" t="s">
        <v>119</v>
      </c>
      <c r="AF160" s="8" t="s">
        <v>988</v>
      </c>
      <c r="AG160" s="9"/>
      <c r="AH160" s="9"/>
    </row>
    <row r="161" spans="1:45" s="8" customFormat="1" x14ac:dyDescent="0.25">
      <c r="A161" s="8" t="s">
        <v>952</v>
      </c>
      <c r="B161" s="8">
        <v>2010</v>
      </c>
      <c r="D161" s="8" t="s">
        <v>35</v>
      </c>
      <c r="E161" s="8" t="s">
        <v>226</v>
      </c>
      <c r="F161" s="8" t="s">
        <v>953</v>
      </c>
      <c r="I161" s="8" t="s">
        <v>989</v>
      </c>
      <c r="K161" s="8" t="s">
        <v>28</v>
      </c>
      <c r="L161" s="8" t="s">
        <v>28</v>
      </c>
      <c r="N161" s="8" t="s">
        <v>28</v>
      </c>
      <c r="O161"/>
      <c r="P161"/>
      <c r="Q161"/>
      <c r="R161"/>
      <c r="S161"/>
      <c r="T161" s="8" t="s">
        <v>955</v>
      </c>
      <c r="W161" s="8" t="s">
        <v>40</v>
      </c>
      <c r="X161" s="8" t="s">
        <v>990</v>
      </c>
      <c r="Z161" s="8" t="s">
        <v>957</v>
      </c>
      <c r="AE161" s="8">
        <v>29</v>
      </c>
      <c r="AF161" s="8" t="s">
        <v>991</v>
      </c>
      <c r="AG161" s="9"/>
      <c r="AH161" s="9"/>
    </row>
    <row r="162" spans="1:45" s="8" customFormat="1" x14ac:dyDescent="0.25">
      <c r="A162" s="8" t="s">
        <v>952</v>
      </c>
      <c r="B162" s="8">
        <v>2010</v>
      </c>
      <c r="D162" s="8" t="s">
        <v>35</v>
      </c>
      <c r="E162" s="8" t="s">
        <v>226</v>
      </c>
      <c r="F162" s="8" t="s">
        <v>953</v>
      </c>
      <c r="I162" s="8" t="s">
        <v>992</v>
      </c>
      <c r="K162" s="8" t="s">
        <v>28</v>
      </c>
      <c r="L162" s="8" t="s">
        <v>28</v>
      </c>
      <c r="N162" s="8" t="s">
        <v>28</v>
      </c>
      <c r="O162" s="12"/>
      <c r="P162" s="12"/>
      <c r="Q162" s="12"/>
      <c r="R162" s="12"/>
      <c r="S162" s="12"/>
      <c r="T162" s="8" t="s">
        <v>955</v>
      </c>
      <c r="W162" s="8" t="s">
        <v>40</v>
      </c>
      <c r="X162" s="8" t="s">
        <v>993</v>
      </c>
      <c r="Z162" s="8" t="s">
        <v>957</v>
      </c>
      <c r="AE162" s="8">
        <v>97</v>
      </c>
      <c r="AF162" s="8" t="s">
        <v>994</v>
      </c>
      <c r="AG162" s="9"/>
      <c r="AH162" s="9"/>
    </row>
    <row r="163" spans="1:45" s="8" customFormat="1" x14ac:dyDescent="0.25">
      <c r="A163" s="8" t="s">
        <v>952</v>
      </c>
      <c r="B163" s="8">
        <v>2010</v>
      </c>
      <c r="D163" s="8" t="s">
        <v>35</v>
      </c>
      <c r="E163" s="8" t="s">
        <v>226</v>
      </c>
      <c r="F163" s="8" t="s">
        <v>953</v>
      </c>
      <c r="I163" s="8" t="s">
        <v>995</v>
      </c>
      <c r="K163" s="8" t="s">
        <v>28</v>
      </c>
      <c r="L163" s="8" t="s">
        <v>28</v>
      </c>
      <c r="N163" s="8" t="s">
        <v>28</v>
      </c>
      <c r="O163" s="12"/>
      <c r="P163" s="12"/>
      <c r="Q163" s="12"/>
      <c r="R163" s="12"/>
      <c r="S163" s="12"/>
      <c r="T163" s="8" t="s">
        <v>955</v>
      </c>
      <c r="W163" s="8" t="s">
        <v>40</v>
      </c>
      <c r="X163" s="8" t="s">
        <v>996</v>
      </c>
      <c r="Z163" s="8" t="s">
        <v>957</v>
      </c>
      <c r="AE163" s="8">
        <v>103</v>
      </c>
      <c r="AF163" s="8" t="s">
        <v>997</v>
      </c>
      <c r="AG163" s="9"/>
      <c r="AH163" s="9"/>
    </row>
    <row r="164" spans="1:45" s="8" customFormat="1" x14ac:dyDescent="0.25">
      <c r="A164" s="8" t="s">
        <v>952</v>
      </c>
      <c r="B164" s="8">
        <v>2010</v>
      </c>
      <c r="D164" s="8" t="s">
        <v>35</v>
      </c>
      <c r="E164" s="8" t="s">
        <v>226</v>
      </c>
      <c r="F164" s="8" t="s">
        <v>953</v>
      </c>
      <c r="I164" s="8" t="s">
        <v>998</v>
      </c>
      <c r="K164" s="8" t="s">
        <v>28</v>
      </c>
      <c r="L164" s="8" t="s">
        <v>28</v>
      </c>
      <c r="N164" s="8" t="s">
        <v>999</v>
      </c>
      <c r="O164" s="12"/>
      <c r="P164" s="12"/>
      <c r="Q164" s="12"/>
      <c r="R164" s="12"/>
      <c r="S164" s="12"/>
      <c r="T164" s="8" t="s">
        <v>955</v>
      </c>
      <c r="W164" s="8" t="s">
        <v>40</v>
      </c>
      <c r="X164" s="8" t="s">
        <v>1000</v>
      </c>
      <c r="Z164" s="8" t="s">
        <v>957</v>
      </c>
      <c r="AE164" s="8">
        <v>7</v>
      </c>
      <c r="AF164" s="8">
        <v>124</v>
      </c>
      <c r="AG164" s="9"/>
      <c r="AH164" s="9"/>
    </row>
    <row r="165" spans="1:45" s="8" customFormat="1" x14ac:dyDescent="0.25">
      <c r="A165" s="8" t="s">
        <v>952</v>
      </c>
      <c r="B165" s="8">
        <v>2010</v>
      </c>
      <c r="D165" s="8" t="s">
        <v>35</v>
      </c>
      <c r="E165" s="8" t="s">
        <v>226</v>
      </c>
      <c r="F165" s="8" t="s">
        <v>953</v>
      </c>
      <c r="I165" s="8" t="s">
        <v>998</v>
      </c>
      <c r="K165" s="8" t="s">
        <v>28</v>
      </c>
      <c r="L165" s="8" t="s">
        <v>28</v>
      </c>
      <c r="N165" s="8" t="s">
        <v>999</v>
      </c>
      <c r="O165" s="12"/>
      <c r="P165" s="12"/>
      <c r="Q165" s="12"/>
      <c r="R165" s="12"/>
      <c r="S165" s="12"/>
      <c r="T165" s="8" t="s">
        <v>955</v>
      </c>
      <c r="W165" s="8" t="s">
        <v>40</v>
      </c>
      <c r="X165" s="8" t="s">
        <v>1001</v>
      </c>
      <c r="Z165" s="8" t="s">
        <v>957</v>
      </c>
      <c r="AE165" s="8">
        <v>42</v>
      </c>
      <c r="AF165" s="8">
        <v>124</v>
      </c>
      <c r="AG165" s="9"/>
      <c r="AH165" s="9"/>
    </row>
    <row r="166" spans="1:45" s="8" customFormat="1" x14ac:dyDescent="0.25">
      <c r="A166" s="8" t="s">
        <v>952</v>
      </c>
      <c r="B166" s="8">
        <v>2010</v>
      </c>
      <c r="D166" s="8" t="s">
        <v>35</v>
      </c>
      <c r="E166" s="8" t="s">
        <v>226</v>
      </c>
      <c r="F166" s="8" t="s">
        <v>953</v>
      </c>
      <c r="I166" s="8" t="s">
        <v>998</v>
      </c>
      <c r="K166" s="8" t="s">
        <v>28</v>
      </c>
      <c r="L166" s="8" t="s">
        <v>28</v>
      </c>
      <c r="N166" s="8" t="s">
        <v>999</v>
      </c>
      <c r="O166"/>
      <c r="P166"/>
      <c r="Q166"/>
      <c r="R166"/>
      <c r="S166"/>
      <c r="T166" s="8" t="s">
        <v>955</v>
      </c>
      <c r="W166" s="8" t="s">
        <v>40</v>
      </c>
      <c r="X166" s="8" t="s">
        <v>1002</v>
      </c>
      <c r="Z166" s="8" t="s">
        <v>957</v>
      </c>
      <c r="AE166" s="8" t="s">
        <v>119</v>
      </c>
      <c r="AF166" s="8">
        <v>124</v>
      </c>
      <c r="AG166" s="9"/>
      <c r="AH166" s="9"/>
    </row>
    <row r="167" spans="1:45" s="8" customFormat="1" x14ac:dyDescent="0.25">
      <c r="A167" s="8" t="s">
        <v>952</v>
      </c>
      <c r="B167" s="8">
        <v>2010</v>
      </c>
      <c r="D167" s="8" t="s">
        <v>35</v>
      </c>
      <c r="E167" s="8" t="s">
        <v>226</v>
      </c>
      <c r="F167" s="8" t="s">
        <v>953</v>
      </c>
      <c r="I167" s="8" t="s">
        <v>998</v>
      </c>
      <c r="K167" s="8" t="s">
        <v>28</v>
      </c>
      <c r="L167" s="8" t="s">
        <v>28</v>
      </c>
      <c r="N167" s="8" t="s">
        <v>999</v>
      </c>
      <c r="O167"/>
      <c r="P167"/>
      <c r="Q167"/>
      <c r="R167"/>
      <c r="S167"/>
      <c r="T167" s="8" t="s">
        <v>955</v>
      </c>
      <c r="W167" s="8" t="s">
        <v>40</v>
      </c>
      <c r="X167" s="8" t="s">
        <v>1028</v>
      </c>
      <c r="Z167" s="8" t="s">
        <v>957</v>
      </c>
      <c r="AE167" s="8">
        <v>7</v>
      </c>
      <c r="AF167" s="8">
        <v>124</v>
      </c>
      <c r="AG167" s="9"/>
      <c r="AH167" s="9"/>
    </row>
    <row r="168" spans="1:45" s="13" customFormat="1" x14ac:dyDescent="0.25">
      <c r="A168" s="13" t="s">
        <v>359</v>
      </c>
      <c r="B168" s="13">
        <v>1991</v>
      </c>
      <c r="D168" s="13" t="s">
        <v>35</v>
      </c>
      <c r="E168" s="13" t="s">
        <v>25</v>
      </c>
      <c r="F168" s="13" t="s">
        <v>28</v>
      </c>
      <c r="G168" s="13" t="s">
        <v>2901</v>
      </c>
      <c r="H168" s="13" t="s">
        <v>3504</v>
      </c>
      <c r="I168" s="13" t="s">
        <v>360</v>
      </c>
      <c r="J168" s="13" t="s">
        <v>2117</v>
      </c>
      <c r="K168" s="13" t="s">
        <v>28</v>
      </c>
      <c r="L168" s="13" t="s">
        <v>28</v>
      </c>
      <c r="N168" s="13" t="s">
        <v>361</v>
      </c>
      <c r="O168"/>
      <c r="P168"/>
      <c r="Q168"/>
      <c r="R168"/>
      <c r="S168"/>
      <c r="T168" s="13" t="s">
        <v>2555</v>
      </c>
      <c r="W168" s="13" t="s">
        <v>40</v>
      </c>
      <c r="X168" s="13" t="s">
        <v>923</v>
      </c>
      <c r="Z168" s="13" t="s">
        <v>137</v>
      </c>
      <c r="AA168" s="13" t="s">
        <v>2901</v>
      </c>
      <c r="AB168" s="13" t="s">
        <v>35</v>
      </c>
      <c r="AF168" s="13" t="s">
        <v>362</v>
      </c>
      <c r="AM168" s="36">
        <v>22000</v>
      </c>
      <c r="AN168" s="36">
        <v>1500000</v>
      </c>
      <c r="AQ168" s="13" t="s">
        <v>44</v>
      </c>
      <c r="AR168" s="13" t="s">
        <v>363</v>
      </c>
    </row>
    <row r="169" spans="1:45" s="13" customFormat="1" x14ac:dyDescent="0.25">
      <c r="A169" s="13" t="s">
        <v>144</v>
      </c>
      <c r="B169" s="13">
        <v>1999</v>
      </c>
      <c r="D169" s="13" t="s">
        <v>35</v>
      </c>
      <c r="E169" s="13" t="s">
        <v>25</v>
      </c>
      <c r="F169" s="13" t="s">
        <v>145</v>
      </c>
      <c r="G169" s="13" t="s">
        <v>2901</v>
      </c>
      <c r="H169" s="13" t="s">
        <v>3504</v>
      </c>
      <c r="I169" s="13" t="s">
        <v>146</v>
      </c>
      <c r="J169" s="13" t="s">
        <v>2117</v>
      </c>
      <c r="K169" s="13" t="s">
        <v>28</v>
      </c>
      <c r="L169" s="13" t="s">
        <v>28</v>
      </c>
      <c r="N169" s="13" t="s">
        <v>147</v>
      </c>
      <c r="O169"/>
      <c r="P169"/>
      <c r="Q169"/>
      <c r="R169"/>
      <c r="S169"/>
      <c r="T169" s="13" t="s">
        <v>2558</v>
      </c>
      <c r="U169" s="13" t="s">
        <v>148</v>
      </c>
      <c r="W169" s="13" t="s">
        <v>40</v>
      </c>
      <c r="X169" s="13" t="s">
        <v>923</v>
      </c>
      <c r="Z169" s="13" t="s">
        <v>149</v>
      </c>
      <c r="AA169" s="13" t="s">
        <v>35</v>
      </c>
      <c r="AB169" s="13" t="s">
        <v>35</v>
      </c>
      <c r="AE169" s="13">
        <v>23</v>
      </c>
      <c r="AF169" s="13">
        <v>23</v>
      </c>
      <c r="AG169" s="37">
        <v>1</v>
      </c>
      <c r="AH169" s="37"/>
      <c r="AI169" s="36">
        <v>220000</v>
      </c>
      <c r="AJ169" s="36"/>
      <c r="AK169" s="36">
        <v>13000000</v>
      </c>
      <c r="AM169" s="36">
        <v>300</v>
      </c>
      <c r="AN169" s="36">
        <v>50000000</v>
      </c>
      <c r="AQ169" s="13" t="s">
        <v>44</v>
      </c>
    </row>
    <row r="170" spans="1:45" s="13" customFormat="1" x14ac:dyDescent="0.25">
      <c r="A170" s="13" t="s">
        <v>926</v>
      </c>
      <c r="B170" s="13">
        <v>1999</v>
      </c>
      <c r="D170" s="13" t="s">
        <v>35</v>
      </c>
      <c r="E170" s="13" t="s">
        <v>25</v>
      </c>
      <c r="F170" s="13" t="s">
        <v>927</v>
      </c>
      <c r="G170" s="13" t="s">
        <v>2901</v>
      </c>
      <c r="H170" s="13" t="s">
        <v>3504</v>
      </c>
      <c r="I170" s="13" t="s">
        <v>928</v>
      </c>
      <c r="J170" s="13" t="s">
        <v>2117</v>
      </c>
      <c r="K170" s="13" t="s">
        <v>28</v>
      </c>
      <c r="L170" s="13" t="s">
        <v>28</v>
      </c>
      <c r="N170" s="13" t="s">
        <v>28</v>
      </c>
      <c r="O170"/>
      <c r="P170"/>
      <c r="Q170"/>
      <c r="R170"/>
      <c r="S170"/>
      <c r="T170" s="13" t="s">
        <v>1793</v>
      </c>
      <c r="U170" s="13" t="s">
        <v>123</v>
      </c>
      <c r="W170" s="13" t="s">
        <v>40</v>
      </c>
      <c r="X170" s="13" t="s">
        <v>923</v>
      </c>
      <c r="Z170" s="13" t="s">
        <v>80</v>
      </c>
      <c r="AA170" s="13" t="s">
        <v>2901</v>
      </c>
      <c r="AB170" s="13" t="s">
        <v>35</v>
      </c>
      <c r="AF170" s="13" t="s">
        <v>929</v>
      </c>
      <c r="AM170" s="36">
        <v>83000000</v>
      </c>
      <c r="AN170" s="36">
        <v>630000000</v>
      </c>
      <c r="AQ170" s="13" t="s">
        <v>930</v>
      </c>
      <c r="AR170" s="13" t="s">
        <v>931</v>
      </c>
    </row>
    <row r="171" spans="1:45" s="13" customFormat="1" x14ac:dyDescent="0.25">
      <c r="A171" s="13" t="s">
        <v>177</v>
      </c>
      <c r="B171" s="13">
        <v>1979</v>
      </c>
      <c r="D171" s="13" t="s">
        <v>35</v>
      </c>
      <c r="E171" s="13" t="s">
        <v>25</v>
      </c>
      <c r="F171" s="13" t="s">
        <v>178</v>
      </c>
      <c r="G171" s="13" t="s">
        <v>2901</v>
      </c>
      <c r="H171" s="13" t="s">
        <v>3503</v>
      </c>
      <c r="I171" s="13" t="s">
        <v>179</v>
      </c>
      <c r="J171" s="13" t="s">
        <v>2117</v>
      </c>
      <c r="K171" s="13" t="s">
        <v>28</v>
      </c>
      <c r="L171" s="13" t="s">
        <v>28</v>
      </c>
      <c r="N171" s="13" t="s">
        <v>29</v>
      </c>
      <c r="O171"/>
      <c r="P171"/>
      <c r="Q171"/>
      <c r="R171"/>
      <c r="S171"/>
      <c r="T171" s="13" t="s">
        <v>180</v>
      </c>
      <c r="W171" s="13" t="s">
        <v>40</v>
      </c>
      <c r="X171" s="13" t="s">
        <v>923</v>
      </c>
      <c r="Z171" s="13" t="s">
        <v>80</v>
      </c>
      <c r="AA171" s="13" t="s">
        <v>35</v>
      </c>
      <c r="AB171" s="13" t="s">
        <v>35</v>
      </c>
      <c r="AE171" s="13">
        <v>24</v>
      </c>
      <c r="AF171" s="13">
        <v>20</v>
      </c>
      <c r="AI171" s="36">
        <v>39000</v>
      </c>
      <c r="AJ171" s="36"/>
      <c r="AK171" s="36">
        <v>19200</v>
      </c>
      <c r="AQ171" s="13" t="s">
        <v>181</v>
      </c>
      <c r="AR171" s="13" t="s">
        <v>182</v>
      </c>
    </row>
    <row r="172" spans="1:45" s="13" customFormat="1" x14ac:dyDescent="0.25">
      <c r="A172" s="13" t="s">
        <v>177</v>
      </c>
      <c r="B172" s="13">
        <v>1979</v>
      </c>
      <c r="D172" s="13" t="s">
        <v>35</v>
      </c>
      <c r="E172" s="13" t="s">
        <v>25</v>
      </c>
      <c r="F172" s="13" t="s">
        <v>178</v>
      </c>
      <c r="G172" s="13" t="s">
        <v>2901</v>
      </c>
      <c r="H172" s="13" t="s">
        <v>3503</v>
      </c>
      <c r="I172" s="13" t="s">
        <v>179</v>
      </c>
      <c r="J172" s="13" t="s">
        <v>2117</v>
      </c>
      <c r="K172" s="13" t="s">
        <v>28</v>
      </c>
      <c r="L172" s="13" t="s">
        <v>28</v>
      </c>
      <c r="N172" s="13" t="s">
        <v>29</v>
      </c>
      <c r="O172"/>
      <c r="P172"/>
      <c r="Q172"/>
      <c r="R172"/>
      <c r="S172"/>
      <c r="T172" s="13" t="s">
        <v>183</v>
      </c>
      <c r="W172" s="13" t="s">
        <v>40</v>
      </c>
      <c r="X172" s="13" t="s">
        <v>923</v>
      </c>
      <c r="Z172" s="13" t="s">
        <v>80</v>
      </c>
      <c r="AA172" s="13" t="s">
        <v>35</v>
      </c>
      <c r="AB172" s="13" t="s">
        <v>35</v>
      </c>
      <c r="AE172" s="13">
        <v>24</v>
      </c>
      <c r="AF172" s="13">
        <v>24</v>
      </c>
      <c r="AI172" s="36">
        <v>640000</v>
      </c>
      <c r="AJ172" s="36"/>
      <c r="AK172" s="36">
        <v>105000</v>
      </c>
      <c r="AQ172" s="13" t="s">
        <v>181</v>
      </c>
      <c r="AR172" s="13" t="s">
        <v>182</v>
      </c>
    </row>
    <row r="175" spans="1:45" x14ac:dyDescent="0.25">
      <c r="A175" t="s">
        <v>278</v>
      </c>
      <c r="B175">
        <v>2003</v>
      </c>
      <c r="D175" t="s">
        <v>35</v>
      </c>
      <c r="E175" t="s">
        <v>25</v>
      </c>
      <c r="F175" t="s">
        <v>279</v>
      </c>
      <c r="G175" t="s">
        <v>35</v>
      </c>
      <c r="H175" t="s">
        <v>3503</v>
      </c>
      <c r="I175" t="s">
        <v>280</v>
      </c>
      <c r="J175" t="s">
        <v>2117</v>
      </c>
      <c r="K175" t="s">
        <v>28</v>
      </c>
      <c r="L175" t="s">
        <v>28</v>
      </c>
      <c r="N175" t="s">
        <v>281</v>
      </c>
      <c r="T175" t="s">
        <v>2611</v>
      </c>
      <c r="W175" t="s">
        <v>40</v>
      </c>
      <c r="X175" t="s">
        <v>932</v>
      </c>
      <c r="Z175" t="s">
        <v>282</v>
      </c>
      <c r="AA175" t="s">
        <v>2901</v>
      </c>
      <c r="AB175" t="s">
        <v>35</v>
      </c>
      <c r="AF175">
        <v>4</v>
      </c>
      <c r="AI175" s="2">
        <v>17000000</v>
      </c>
      <c r="AJ175" s="2"/>
      <c r="AK175" s="2">
        <v>32000000</v>
      </c>
      <c r="AM175" s="2">
        <v>10000</v>
      </c>
      <c r="AN175" s="2">
        <v>10000000</v>
      </c>
      <c r="AQ175" t="s">
        <v>44</v>
      </c>
      <c r="AS175" t="s">
        <v>287</v>
      </c>
    </row>
    <row r="176" spans="1:45" x14ac:dyDescent="0.25">
      <c r="A176" t="s">
        <v>278</v>
      </c>
      <c r="B176">
        <v>2003</v>
      </c>
      <c r="D176" t="s">
        <v>35</v>
      </c>
      <c r="E176" t="s">
        <v>25</v>
      </c>
      <c r="F176" t="s">
        <v>285</v>
      </c>
      <c r="G176" t="s">
        <v>35</v>
      </c>
      <c r="H176" t="s">
        <v>3503</v>
      </c>
      <c r="I176" t="s">
        <v>280</v>
      </c>
      <c r="J176" t="s">
        <v>2117</v>
      </c>
      <c r="K176" t="s">
        <v>28</v>
      </c>
      <c r="L176" t="s">
        <v>28</v>
      </c>
      <c r="N176" t="s">
        <v>281</v>
      </c>
      <c r="T176" t="s">
        <v>2611</v>
      </c>
      <c r="W176" t="s">
        <v>40</v>
      </c>
      <c r="X176" t="s">
        <v>932</v>
      </c>
      <c r="Z176" t="s">
        <v>282</v>
      </c>
      <c r="AA176" t="s">
        <v>2901</v>
      </c>
      <c r="AB176" t="s">
        <v>35</v>
      </c>
      <c r="AF176">
        <v>7</v>
      </c>
      <c r="AI176" s="2">
        <v>537000000</v>
      </c>
      <c r="AJ176" s="2"/>
      <c r="AK176" s="2">
        <v>93000000</v>
      </c>
      <c r="AM176" s="2">
        <v>100000</v>
      </c>
      <c r="AN176" s="2">
        <v>100000000</v>
      </c>
      <c r="AQ176" t="s">
        <v>44</v>
      </c>
      <c r="AS176" t="s">
        <v>287</v>
      </c>
    </row>
    <row r="178" spans="1:45" x14ac:dyDescent="0.25">
      <c r="A178" t="s">
        <v>98</v>
      </c>
      <c r="B178">
        <v>1978</v>
      </c>
      <c r="D178" t="s">
        <v>35</v>
      </c>
      <c r="E178" t="s">
        <v>25</v>
      </c>
      <c r="F178" t="s">
        <v>99</v>
      </c>
      <c r="G178" t="s">
        <v>2901</v>
      </c>
      <c r="H178" t="s">
        <v>3504</v>
      </c>
      <c r="I178" t="s">
        <v>100</v>
      </c>
      <c r="J178" t="s">
        <v>2117</v>
      </c>
      <c r="T178" t="s">
        <v>1069</v>
      </c>
      <c r="U178" t="s">
        <v>101</v>
      </c>
      <c r="W178" t="s">
        <v>102</v>
      </c>
      <c r="X178" t="s">
        <v>932</v>
      </c>
      <c r="Y178" t="s">
        <v>923</v>
      </c>
      <c r="Z178" t="s">
        <v>80</v>
      </c>
      <c r="AA178" t="s">
        <v>2901</v>
      </c>
      <c r="AB178" t="s">
        <v>35</v>
      </c>
      <c r="AF178">
        <v>52</v>
      </c>
      <c r="AI178" s="2"/>
      <c r="AJ178" s="2"/>
      <c r="AM178" s="2">
        <v>8400</v>
      </c>
      <c r="AN178" s="2">
        <v>440000</v>
      </c>
      <c r="AQ178" t="s">
        <v>103</v>
      </c>
      <c r="AR178" t="s">
        <v>104</v>
      </c>
      <c r="AS178" t="s">
        <v>105</v>
      </c>
    </row>
    <row r="179" spans="1:45" x14ac:dyDescent="0.25">
      <c r="A179" t="s">
        <v>98</v>
      </c>
      <c r="B179">
        <v>1978</v>
      </c>
      <c r="D179" t="s">
        <v>35</v>
      </c>
      <c r="E179" t="s">
        <v>25</v>
      </c>
      <c r="F179" t="s">
        <v>99</v>
      </c>
      <c r="G179" t="s">
        <v>2901</v>
      </c>
      <c r="H179" t="s">
        <v>3504</v>
      </c>
      <c r="I179" t="s">
        <v>100</v>
      </c>
      <c r="J179" t="s">
        <v>2117</v>
      </c>
      <c r="T179" t="s">
        <v>1069</v>
      </c>
      <c r="U179" t="s">
        <v>101</v>
      </c>
      <c r="W179" t="s">
        <v>102</v>
      </c>
      <c r="X179" t="s">
        <v>932</v>
      </c>
      <c r="Y179" t="s">
        <v>923</v>
      </c>
      <c r="Z179" t="s">
        <v>80</v>
      </c>
      <c r="AA179" t="s">
        <v>2901</v>
      </c>
      <c r="AB179" t="s">
        <v>35</v>
      </c>
      <c r="AF179">
        <v>52</v>
      </c>
      <c r="AI179" s="2">
        <v>2200000</v>
      </c>
      <c r="AJ179" s="2"/>
      <c r="AQ179" t="s">
        <v>111</v>
      </c>
      <c r="AS179" t="s">
        <v>105</v>
      </c>
    </row>
    <row r="180" spans="1:45" x14ac:dyDescent="0.25">
      <c r="A180" t="s">
        <v>98</v>
      </c>
      <c r="B180">
        <v>1978</v>
      </c>
      <c r="D180" t="s">
        <v>35</v>
      </c>
      <c r="E180" t="s">
        <v>25</v>
      </c>
      <c r="F180" t="s">
        <v>99</v>
      </c>
      <c r="G180" t="s">
        <v>2901</v>
      </c>
      <c r="H180" t="s">
        <v>3504</v>
      </c>
      <c r="I180" t="s">
        <v>100</v>
      </c>
      <c r="J180" t="s">
        <v>2117</v>
      </c>
      <c r="T180" t="s">
        <v>1071</v>
      </c>
      <c r="U180" t="s">
        <v>106</v>
      </c>
      <c r="W180" t="s">
        <v>102</v>
      </c>
      <c r="X180" t="s">
        <v>932</v>
      </c>
      <c r="Y180" t="s">
        <v>923</v>
      </c>
      <c r="Z180" t="s">
        <v>80</v>
      </c>
      <c r="AA180" t="s">
        <v>2901</v>
      </c>
      <c r="AB180" t="s">
        <v>35</v>
      </c>
      <c r="AF180">
        <v>62</v>
      </c>
      <c r="AI180" s="2"/>
      <c r="AJ180" s="2"/>
      <c r="AM180" s="2">
        <v>17100</v>
      </c>
      <c r="AN180" s="2">
        <v>114000</v>
      </c>
      <c r="AQ180" t="s">
        <v>103</v>
      </c>
      <c r="AR180" t="s">
        <v>104</v>
      </c>
      <c r="AS180" t="s">
        <v>105</v>
      </c>
    </row>
    <row r="181" spans="1:45" x14ac:dyDescent="0.25">
      <c r="A181" t="s">
        <v>98</v>
      </c>
      <c r="B181">
        <v>1978</v>
      </c>
      <c r="D181" t="s">
        <v>35</v>
      </c>
      <c r="E181" t="s">
        <v>25</v>
      </c>
      <c r="F181" t="s">
        <v>99</v>
      </c>
      <c r="G181" t="s">
        <v>2901</v>
      </c>
      <c r="H181" t="s">
        <v>3504</v>
      </c>
      <c r="I181" t="s">
        <v>100</v>
      </c>
      <c r="J181" t="s">
        <v>2117</v>
      </c>
      <c r="T181" t="s">
        <v>1071</v>
      </c>
      <c r="U181" t="s">
        <v>106</v>
      </c>
      <c r="W181" t="s">
        <v>102</v>
      </c>
      <c r="X181" t="s">
        <v>932</v>
      </c>
      <c r="Y181" t="s">
        <v>923</v>
      </c>
      <c r="Z181" t="s">
        <v>80</v>
      </c>
      <c r="AA181" t="s">
        <v>2901</v>
      </c>
      <c r="AB181" t="s">
        <v>35</v>
      </c>
      <c r="AF181">
        <v>62</v>
      </c>
      <c r="AI181" s="2">
        <v>1100000</v>
      </c>
      <c r="AJ181" s="2"/>
      <c r="AQ181" t="s">
        <v>111</v>
      </c>
      <c r="AS181" t="s">
        <v>105</v>
      </c>
    </row>
    <row r="182" spans="1:45" x14ac:dyDescent="0.25">
      <c r="A182" t="s">
        <v>98</v>
      </c>
      <c r="B182">
        <v>1978</v>
      </c>
      <c r="D182" t="s">
        <v>35</v>
      </c>
      <c r="E182" t="s">
        <v>25</v>
      </c>
      <c r="F182" t="s">
        <v>99</v>
      </c>
      <c r="G182" t="s">
        <v>2901</v>
      </c>
      <c r="H182" t="s">
        <v>3504</v>
      </c>
      <c r="I182" t="s">
        <v>100</v>
      </c>
      <c r="J182" t="s">
        <v>2117</v>
      </c>
      <c r="T182" t="s">
        <v>107</v>
      </c>
      <c r="U182" t="s">
        <v>108</v>
      </c>
      <c r="W182" t="s">
        <v>102</v>
      </c>
      <c r="X182" t="s">
        <v>932</v>
      </c>
      <c r="Y182" t="s">
        <v>923</v>
      </c>
      <c r="Z182" t="s">
        <v>80</v>
      </c>
      <c r="AA182" t="s">
        <v>2901</v>
      </c>
      <c r="AB182" t="s">
        <v>35</v>
      </c>
      <c r="AF182">
        <v>39</v>
      </c>
      <c r="AI182" s="2"/>
      <c r="AJ182" s="2"/>
      <c r="AM182" s="2">
        <v>35500</v>
      </c>
      <c r="AN182" s="2">
        <v>532000</v>
      </c>
      <c r="AQ182" t="s">
        <v>103</v>
      </c>
      <c r="AR182" t="s">
        <v>104</v>
      </c>
      <c r="AS182" t="s">
        <v>105</v>
      </c>
    </row>
    <row r="183" spans="1:45" x14ac:dyDescent="0.25">
      <c r="A183" t="s">
        <v>98</v>
      </c>
      <c r="B183">
        <v>1978</v>
      </c>
      <c r="D183" t="s">
        <v>35</v>
      </c>
      <c r="E183" t="s">
        <v>25</v>
      </c>
      <c r="F183" t="s">
        <v>99</v>
      </c>
      <c r="G183" t="s">
        <v>2901</v>
      </c>
      <c r="H183" t="s">
        <v>3504</v>
      </c>
      <c r="I183" t="s">
        <v>100</v>
      </c>
      <c r="J183" t="s">
        <v>2117</v>
      </c>
      <c r="T183" t="s">
        <v>107</v>
      </c>
      <c r="U183" t="s">
        <v>108</v>
      </c>
      <c r="W183" t="s">
        <v>102</v>
      </c>
      <c r="X183" t="s">
        <v>932</v>
      </c>
      <c r="Y183" t="s">
        <v>923</v>
      </c>
      <c r="Z183" t="s">
        <v>80</v>
      </c>
      <c r="AA183" t="s">
        <v>2901</v>
      </c>
      <c r="AB183" t="s">
        <v>35</v>
      </c>
      <c r="AF183">
        <v>34</v>
      </c>
      <c r="AI183" s="2"/>
      <c r="AJ183" s="2"/>
      <c r="AM183" t="s">
        <v>28</v>
      </c>
      <c r="AN183" t="s">
        <v>28</v>
      </c>
      <c r="AQ183" t="s">
        <v>103</v>
      </c>
      <c r="AR183" t="s">
        <v>104</v>
      </c>
      <c r="AS183" t="s">
        <v>105</v>
      </c>
    </row>
    <row r="184" spans="1:45" x14ac:dyDescent="0.25">
      <c r="A184" t="s">
        <v>98</v>
      </c>
      <c r="B184">
        <v>1978</v>
      </c>
      <c r="D184" t="s">
        <v>35</v>
      </c>
      <c r="E184" t="s">
        <v>25</v>
      </c>
      <c r="F184" t="s">
        <v>99</v>
      </c>
      <c r="G184" t="s">
        <v>2901</v>
      </c>
      <c r="H184" t="s">
        <v>3504</v>
      </c>
      <c r="I184" t="s">
        <v>100</v>
      </c>
      <c r="J184" t="s">
        <v>2117</v>
      </c>
      <c r="T184" t="s">
        <v>107</v>
      </c>
      <c r="U184" t="s">
        <v>108</v>
      </c>
      <c r="W184" t="s">
        <v>102</v>
      </c>
      <c r="X184" t="s">
        <v>932</v>
      </c>
      <c r="Y184" t="s">
        <v>923</v>
      </c>
      <c r="Z184" t="s">
        <v>80</v>
      </c>
      <c r="AA184" t="s">
        <v>2901</v>
      </c>
      <c r="AB184" t="s">
        <v>35</v>
      </c>
      <c r="AF184">
        <v>39</v>
      </c>
      <c r="AI184" s="2" t="s">
        <v>924</v>
      </c>
      <c r="AJ184" s="2"/>
      <c r="AQ184" t="s">
        <v>111</v>
      </c>
      <c r="AS184" t="s">
        <v>105</v>
      </c>
    </row>
    <row r="185" spans="1:45" x14ac:dyDescent="0.25">
      <c r="A185" t="s">
        <v>98</v>
      </c>
      <c r="B185">
        <v>1978</v>
      </c>
      <c r="D185" t="s">
        <v>35</v>
      </c>
      <c r="E185" t="s">
        <v>25</v>
      </c>
      <c r="F185" t="s">
        <v>99</v>
      </c>
      <c r="G185" t="s">
        <v>2901</v>
      </c>
      <c r="H185" t="s">
        <v>3504</v>
      </c>
      <c r="I185" t="s">
        <v>100</v>
      </c>
      <c r="J185" t="s">
        <v>2117</v>
      </c>
      <c r="T185" t="s">
        <v>107</v>
      </c>
      <c r="U185" t="s">
        <v>108</v>
      </c>
      <c r="W185" t="s">
        <v>102</v>
      </c>
      <c r="X185" t="s">
        <v>932</v>
      </c>
      <c r="Y185" t="s">
        <v>923</v>
      </c>
      <c r="Z185" t="s">
        <v>80</v>
      </c>
      <c r="AA185" t="s">
        <v>2901</v>
      </c>
      <c r="AB185" t="s">
        <v>35</v>
      </c>
      <c r="AF185">
        <v>34</v>
      </c>
      <c r="AI185" s="2" t="s">
        <v>925</v>
      </c>
      <c r="AJ185" s="2"/>
      <c r="AQ185" t="s">
        <v>111</v>
      </c>
      <c r="AS185" t="s">
        <v>105</v>
      </c>
    </row>
    <row r="186" spans="1:45" x14ac:dyDescent="0.25">
      <c r="A186" t="s">
        <v>98</v>
      </c>
      <c r="B186">
        <v>1978</v>
      </c>
      <c r="D186" t="s">
        <v>35</v>
      </c>
      <c r="E186" t="s">
        <v>25</v>
      </c>
      <c r="F186" t="s">
        <v>99</v>
      </c>
      <c r="G186" t="s">
        <v>2901</v>
      </c>
      <c r="H186" t="s">
        <v>3504</v>
      </c>
      <c r="I186" t="s">
        <v>100</v>
      </c>
      <c r="J186" t="s">
        <v>2117</v>
      </c>
      <c r="T186" t="s">
        <v>109</v>
      </c>
      <c r="U186" t="s">
        <v>110</v>
      </c>
      <c r="W186" t="s">
        <v>102</v>
      </c>
      <c r="X186" t="s">
        <v>932</v>
      </c>
      <c r="Y186" t="s">
        <v>923</v>
      </c>
      <c r="Z186" t="s">
        <v>80</v>
      </c>
      <c r="AA186" t="s">
        <v>2901</v>
      </c>
      <c r="AB186" t="s">
        <v>35</v>
      </c>
      <c r="AF186">
        <v>41</v>
      </c>
      <c r="AI186" s="2"/>
      <c r="AJ186" s="2"/>
      <c r="AM186" s="2">
        <v>1200</v>
      </c>
      <c r="AN186" s="2">
        <v>245000000</v>
      </c>
      <c r="AQ186" t="s">
        <v>103</v>
      </c>
      <c r="AR186" t="s">
        <v>104</v>
      </c>
      <c r="AS186" t="s">
        <v>105</v>
      </c>
    </row>
    <row r="187" spans="1:45" x14ac:dyDescent="0.25">
      <c r="A187" t="s">
        <v>98</v>
      </c>
      <c r="B187">
        <v>1978</v>
      </c>
      <c r="D187" t="s">
        <v>35</v>
      </c>
      <c r="E187" t="s">
        <v>25</v>
      </c>
      <c r="F187" t="s">
        <v>99</v>
      </c>
      <c r="G187" t="s">
        <v>2901</v>
      </c>
      <c r="H187" t="s">
        <v>3504</v>
      </c>
      <c r="I187" t="s">
        <v>100</v>
      </c>
      <c r="J187" t="s">
        <v>2117</v>
      </c>
      <c r="T187" t="s">
        <v>109</v>
      </c>
      <c r="U187" t="s">
        <v>110</v>
      </c>
      <c r="W187" t="s">
        <v>102</v>
      </c>
      <c r="X187" t="s">
        <v>932</v>
      </c>
      <c r="Y187" t="s">
        <v>923</v>
      </c>
      <c r="Z187" t="s">
        <v>80</v>
      </c>
      <c r="AA187" t="s">
        <v>2901</v>
      </c>
      <c r="AB187" t="s">
        <v>35</v>
      </c>
      <c r="AF187">
        <v>41</v>
      </c>
      <c r="AI187" s="2">
        <v>14.7</v>
      </c>
      <c r="AJ187" s="2"/>
      <c r="AQ187" t="s">
        <v>111</v>
      </c>
      <c r="AS187" t="s">
        <v>105</v>
      </c>
    </row>
    <row r="189" spans="1:45" s="13" customFormat="1" x14ac:dyDescent="0.25">
      <c r="A189" s="13" t="s">
        <v>34</v>
      </c>
      <c r="B189" s="13">
        <v>1959</v>
      </c>
      <c r="D189" s="13" t="s">
        <v>35</v>
      </c>
      <c r="E189" s="13" t="s">
        <v>25</v>
      </c>
      <c r="F189" s="13" t="s">
        <v>36</v>
      </c>
      <c r="G189" s="13" t="s">
        <v>2901</v>
      </c>
      <c r="H189" s="13" t="s">
        <v>3508</v>
      </c>
      <c r="I189" s="13" t="s">
        <v>37</v>
      </c>
      <c r="J189" s="13" t="s">
        <v>2117</v>
      </c>
      <c r="K189" s="13" t="s">
        <v>464</v>
      </c>
      <c r="L189" s="13" t="s">
        <v>28</v>
      </c>
      <c r="N189" s="13" t="s">
        <v>29</v>
      </c>
      <c r="T189" s="13" t="s">
        <v>39</v>
      </c>
      <c r="W189" s="13" t="s">
        <v>40</v>
      </c>
      <c r="X189" s="13" t="s">
        <v>932</v>
      </c>
      <c r="Z189" s="13" t="s">
        <v>42</v>
      </c>
      <c r="AA189" s="13" t="s">
        <v>35</v>
      </c>
      <c r="AB189" s="13" t="s">
        <v>35</v>
      </c>
      <c r="AE189" s="13" t="s">
        <v>119</v>
      </c>
      <c r="AF189" s="13">
        <v>1</v>
      </c>
      <c r="AI189" s="36" t="s">
        <v>938</v>
      </c>
      <c r="AJ189" s="36"/>
      <c r="AM189" s="36"/>
      <c r="AN189" s="36"/>
      <c r="AQ189" s="13" t="s">
        <v>44</v>
      </c>
      <c r="AR189" s="36" t="s">
        <v>45</v>
      </c>
    </row>
    <row r="190" spans="1:45" s="13" customFormat="1" x14ac:dyDescent="0.25">
      <c r="A190" s="13" t="s">
        <v>34</v>
      </c>
      <c r="B190" s="13">
        <v>1959</v>
      </c>
      <c r="D190" s="13" t="s">
        <v>35</v>
      </c>
      <c r="E190" s="13" t="s">
        <v>25</v>
      </c>
      <c r="F190" s="13" t="s">
        <v>36</v>
      </c>
      <c r="G190" s="13" t="s">
        <v>2901</v>
      </c>
      <c r="H190" s="13" t="s">
        <v>3508</v>
      </c>
      <c r="I190" s="13" t="s">
        <v>37</v>
      </c>
      <c r="J190" s="13" t="s">
        <v>2117</v>
      </c>
      <c r="K190" s="13" t="s">
        <v>464</v>
      </c>
      <c r="L190" s="13" t="s">
        <v>28</v>
      </c>
      <c r="N190" s="13" t="s">
        <v>29</v>
      </c>
      <c r="T190" s="13" t="s">
        <v>39</v>
      </c>
      <c r="W190" s="13" t="s">
        <v>40</v>
      </c>
      <c r="X190" s="13" t="s">
        <v>932</v>
      </c>
      <c r="Z190" s="13" t="s">
        <v>46</v>
      </c>
      <c r="AA190" s="13" t="s">
        <v>35</v>
      </c>
      <c r="AB190" s="13" t="s">
        <v>35</v>
      </c>
      <c r="AE190" s="13" t="s">
        <v>119</v>
      </c>
      <c r="AF190" s="13">
        <v>1</v>
      </c>
      <c r="AI190" s="36" t="s">
        <v>938</v>
      </c>
      <c r="AJ190" s="36"/>
      <c r="AM190" s="36"/>
      <c r="AN190" s="36"/>
      <c r="AQ190" s="13" t="s">
        <v>44</v>
      </c>
      <c r="AR190" s="36" t="s">
        <v>45</v>
      </c>
    </row>
    <row r="191" spans="1:45" s="13" customFormat="1" x14ac:dyDescent="0.25">
      <c r="A191" s="13" t="s">
        <v>34</v>
      </c>
      <c r="B191" s="13">
        <v>1959</v>
      </c>
      <c r="D191" s="13" t="s">
        <v>35</v>
      </c>
      <c r="E191" s="13" t="s">
        <v>25</v>
      </c>
      <c r="F191" s="13" t="s">
        <v>49</v>
      </c>
      <c r="G191" s="13" t="s">
        <v>2901</v>
      </c>
      <c r="H191" s="13" t="s">
        <v>3508</v>
      </c>
      <c r="I191" s="13" t="s">
        <v>37</v>
      </c>
      <c r="J191" s="13" t="s">
        <v>2117</v>
      </c>
      <c r="K191" s="13" t="s">
        <v>464</v>
      </c>
      <c r="L191" s="13" t="s">
        <v>28</v>
      </c>
      <c r="N191" s="13" t="s">
        <v>29</v>
      </c>
      <c r="T191" s="13" t="s">
        <v>2552</v>
      </c>
      <c r="W191" s="13" t="s">
        <v>40</v>
      </c>
      <c r="X191" s="13" t="s">
        <v>932</v>
      </c>
      <c r="Z191" s="13" t="s">
        <v>42</v>
      </c>
      <c r="AA191" s="13" t="s">
        <v>2901</v>
      </c>
      <c r="AB191" s="13" t="s">
        <v>35</v>
      </c>
      <c r="AF191" s="13">
        <v>1</v>
      </c>
      <c r="AI191" s="36" t="s">
        <v>938</v>
      </c>
      <c r="AJ191" s="36"/>
      <c r="AM191" s="36"/>
      <c r="AN191" s="36"/>
      <c r="AQ191" s="13" t="s">
        <v>44</v>
      </c>
      <c r="AR191" s="36" t="s">
        <v>50</v>
      </c>
    </row>
    <row r="192" spans="1:45" s="13" customFormat="1" x14ac:dyDescent="0.25">
      <c r="A192" s="13" t="s">
        <v>34</v>
      </c>
      <c r="B192" s="13">
        <v>1959</v>
      </c>
      <c r="D192" s="13" t="s">
        <v>35</v>
      </c>
      <c r="E192" s="13" t="s">
        <v>25</v>
      </c>
      <c r="F192" s="13" t="s">
        <v>49</v>
      </c>
      <c r="G192" s="13" t="s">
        <v>2901</v>
      </c>
      <c r="H192" s="13" t="s">
        <v>3508</v>
      </c>
      <c r="I192" s="13" t="s">
        <v>37</v>
      </c>
      <c r="J192" s="13" t="s">
        <v>2117</v>
      </c>
      <c r="K192" s="13" t="s">
        <v>464</v>
      </c>
      <c r="L192" s="13" t="s">
        <v>28</v>
      </c>
      <c r="N192" s="13" t="s">
        <v>29</v>
      </c>
      <c r="T192" s="13" t="s">
        <v>2552</v>
      </c>
      <c r="W192" s="13" t="s">
        <v>40</v>
      </c>
      <c r="X192" s="13" t="s">
        <v>932</v>
      </c>
      <c r="Z192" s="13" t="s">
        <v>46</v>
      </c>
      <c r="AA192" s="13" t="s">
        <v>2901</v>
      </c>
      <c r="AB192" s="13" t="s">
        <v>35</v>
      </c>
      <c r="AF192" s="13">
        <v>1</v>
      </c>
      <c r="AI192" s="36" t="s">
        <v>938</v>
      </c>
      <c r="AJ192" s="36"/>
      <c r="AM192" s="36"/>
      <c r="AN192" s="36"/>
      <c r="AQ192" s="13" t="s">
        <v>44</v>
      </c>
      <c r="AR192" s="36" t="s">
        <v>55</v>
      </c>
    </row>
    <row r="193" spans="1:60" s="13" customFormat="1" x14ac:dyDescent="0.25">
      <c r="A193" s="13" t="s">
        <v>34</v>
      </c>
      <c r="B193" s="13">
        <v>1959</v>
      </c>
      <c r="D193" s="13" t="s">
        <v>35</v>
      </c>
      <c r="E193" s="13" t="s">
        <v>25</v>
      </c>
      <c r="F193" s="13" t="s">
        <v>57</v>
      </c>
      <c r="G193" s="13" t="s">
        <v>2901</v>
      </c>
      <c r="H193" s="13" t="s">
        <v>3508</v>
      </c>
      <c r="I193" s="13" t="s">
        <v>37</v>
      </c>
      <c r="J193" s="13" t="s">
        <v>2117</v>
      </c>
      <c r="K193" s="13" t="s">
        <v>464</v>
      </c>
      <c r="L193" s="13" t="s">
        <v>28</v>
      </c>
      <c r="N193" s="13" t="s">
        <v>29</v>
      </c>
      <c r="T193" s="13" t="s">
        <v>2653</v>
      </c>
      <c r="W193" s="13" t="s">
        <v>40</v>
      </c>
      <c r="X193" s="13" t="s">
        <v>932</v>
      </c>
      <c r="Z193" s="13" t="s">
        <v>42</v>
      </c>
      <c r="AA193" s="13" t="s">
        <v>2901</v>
      </c>
      <c r="AB193" s="13" t="s">
        <v>35</v>
      </c>
      <c r="AF193" s="13">
        <v>1</v>
      </c>
      <c r="AI193" s="36" t="s">
        <v>938</v>
      </c>
      <c r="AJ193" s="36"/>
      <c r="AM193" s="36"/>
      <c r="AN193" s="36"/>
      <c r="AQ193" s="13" t="s">
        <v>44</v>
      </c>
      <c r="AR193" s="36" t="s">
        <v>58</v>
      </c>
    </row>
    <row r="194" spans="1:60" s="13" customFormat="1" x14ac:dyDescent="0.25">
      <c r="A194" s="13" t="s">
        <v>34</v>
      </c>
      <c r="B194" s="13">
        <v>1959</v>
      </c>
      <c r="D194" s="13" t="s">
        <v>35</v>
      </c>
      <c r="E194" s="13" t="s">
        <v>25</v>
      </c>
      <c r="F194" s="13" t="s">
        <v>57</v>
      </c>
      <c r="G194" s="13" t="s">
        <v>2901</v>
      </c>
      <c r="H194" s="13" t="s">
        <v>3508</v>
      </c>
      <c r="I194" s="13" t="s">
        <v>37</v>
      </c>
      <c r="J194" s="13" t="s">
        <v>2117</v>
      </c>
      <c r="K194" s="13" t="s">
        <v>464</v>
      </c>
      <c r="L194" s="13" t="s">
        <v>28</v>
      </c>
      <c r="N194" s="13" t="s">
        <v>29</v>
      </c>
      <c r="T194" s="13" t="s">
        <v>2653</v>
      </c>
      <c r="W194" s="13" t="s">
        <v>40</v>
      </c>
      <c r="X194" s="13" t="s">
        <v>932</v>
      </c>
      <c r="Z194" s="13" t="s">
        <v>59</v>
      </c>
      <c r="AA194" s="13" t="s">
        <v>2901</v>
      </c>
      <c r="AB194" s="13" t="s">
        <v>35</v>
      </c>
      <c r="AF194" s="13">
        <v>1</v>
      </c>
      <c r="AI194" s="36" t="s">
        <v>938</v>
      </c>
      <c r="AJ194" s="36"/>
      <c r="AN194" s="36"/>
      <c r="AQ194" s="13" t="s">
        <v>44</v>
      </c>
      <c r="AR194" s="36" t="s">
        <v>58</v>
      </c>
    </row>
    <row r="195" spans="1:60" s="12" customFormat="1" x14ac:dyDescent="0.25">
      <c r="A195" t="s">
        <v>65</v>
      </c>
      <c r="B195">
        <v>1972</v>
      </c>
      <c r="C195"/>
      <c r="D195" t="s">
        <v>35</v>
      </c>
      <c r="E195" t="s">
        <v>25</v>
      </c>
      <c r="F195" t="s">
        <v>155</v>
      </c>
      <c r="G195" t="s">
        <v>2901</v>
      </c>
      <c r="H195" t="s">
        <v>3503</v>
      </c>
      <c r="I195" t="s">
        <v>156</v>
      </c>
      <c r="J195" t="s">
        <v>2117</v>
      </c>
      <c r="K195" s="12" t="s">
        <v>3817</v>
      </c>
      <c r="L195"/>
      <c r="M195"/>
      <c r="N195"/>
      <c r="O195" s="13"/>
      <c r="P195" s="13"/>
      <c r="Q195" s="13"/>
      <c r="R195" s="13"/>
      <c r="S195" s="13"/>
      <c r="T195" t="s">
        <v>2551</v>
      </c>
      <c r="U195" t="s">
        <v>68</v>
      </c>
      <c r="V195"/>
      <c r="W195" t="s">
        <v>40</v>
      </c>
      <c r="X195" t="s">
        <v>1006</v>
      </c>
      <c r="Y195" t="s">
        <v>923</v>
      </c>
      <c r="Z195" t="s">
        <v>69</v>
      </c>
      <c r="AA195" t="s">
        <v>2901</v>
      </c>
      <c r="AB195" t="s">
        <v>35</v>
      </c>
      <c r="AC195"/>
      <c r="AD195"/>
      <c r="AE195"/>
      <c r="AF195">
        <v>46</v>
      </c>
      <c r="AG195"/>
      <c r="AH195"/>
      <c r="AI195" s="2">
        <v>180000</v>
      </c>
      <c r="AJ195" s="2"/>
      <c r="AK195"/>
      <c r="AL195"/>
      <c r="AM195"/>
      <c r="AN195"/>
      <c r="AO195"/>
      <c r="AP195"/>
      <c r="AQ195" t="s">
        <v>72</v>
      </c>
      <c r="AR195"/>
      <c r="AS195"/>
      <c r="AT195"/>
      <c r="AU195"/>
      <c r="AV195"/>
      <c r="AW195"/>
      <c r="AX195"/>
      <c r="AY195"/>
      <c r="AZ195"/>
      <c r="BA195"/>
      <c r="BB195"/>
      <c r="BC195"/>
      <c r="BD195"/>
      <c r="BE195"/>
      <c r="BF195"/>
      <c r="BG195"/>
      <c r="BH195"/>
    </row>
    <row r="196" spans="1:60" s="12" customFormat="1" x14ac:dyDescent="0.25">
      <c r="A196" t="s">
        <v>65</v>
      </c>
      <c r="B196">
        <v>1972</v>
      </c>
      <c r="C196"/>
      <c r="D196" t="s">
        <v>35</v>
      </c>
      <c r="E196" t="s">
        <v>25</v>
      </c>
      <c r="F196" t="s">
        <v>70</v>
      </c>
      <c r="G196" t="s">
        <v>2901</v>
      </c>
      <c r="H196" t="s">
        <v>3503</v>
      </c>
      <c r="I196" t="s">
        <v>71</v>
      </c>
      <c r="J196" t="s">
        <v>2117</v>
      </c>
      <c r="K196" s="12" t="s">
        <v>3817</v>
      </c>
      <c r="L196"/>
      <c r="M196"/>
      <c r="N196"/>
      <c r="O196" s="13"/>
      <c r="P196" s="13"/>
      <c r="Q196" s="13"/>
      <c r="R196" s="13"/>
      <c r="S196" s="13"/>
      <c r="T196" t="s">
        <v>2551</v>
      </c>
      <c r="U196" t="s">
        <v>68</v>
      </c>
      <c r="V196"/>
      <c r="W196" t="s">
        <v>40</v>
      </c>
      <c r="X196" t="s">
        <v>932</v>
      </c>
      <c r="Y196"/>
      <c r="Z196" t="s">
        <v>69</v>
      </c>
      <c r="AA196" t="s">
        <v>2901</v>
      </c>
      <c r="AB196" t="s">
        <v>35</v>
      </c>
      <c r="AC196"/>
      <c r="AD196"/>
      <c r="AE196"/>
      <c r="AF196">
        <v>13</v>
      </c>
      <c r="AG196"/>
      <c r="AH196"/>
      <c r="AI196" s="2">
        <v>280000</v>
      </c>
      <c r="AJ196" s="2"/>
      <c r="AK196"/>
      <c r="AL196"/>
      <c r="AM196" s="2">
        <v>1000</v>
      </c>
      <c r="AN196" s="2">
        <v>2500000</v>
      </c>
      <c r="AO196"/>
      <c r="AP196"/>
      <c r="AQ196" t="s">
        <v>72</v>
      </c>
      <c r="AR196" t="s">
        <v>73</v>
      </c>
      <c r="AS196"/>
      <c r="AT196"/>
      <c r="AU196"/>
      <c r="AV196"/>
      <c r="AW196"/>
      <c r="AX196"/>
      <c r="AY196"/>
      <c r="AZ196"/>
      <c r="BA196"/>
      <c r="BB196"/>
      <c r="BC196"/>
      <c r="BD196"/>
      <c r="BE196"/>
      <c r="BF196"/>
      <c r="BG196"/>
      <c r="BH196"/>
    </row>
    <row r="197" spans="1:60" s="12" customFormat="1" x14ac:dyDescent="0.25">
      <c r="A197" t="s">
        <v>65</v>
      </c>
      <c r="B197">
        <v>1972</v>
      </c>
      <c r="C197"/>
      <c r="D197" t="s">
        <v>35</v>
      </c>
      <c r="E197" t="s">
        <v>25</v>
      </c>
      <c r="F197" t="s">
        <v>66</v>
      </c>
      <c r="G197" t="s">
        <v>2901</v>
      </c>
      <c r="H197" t="s">
        <v>3503</v>
      </c>
      <c r="I197" t="s">
        <v>71</v>
      </c>
      <c r="J197" t="s">
        <v>2117</v>
      </c>
      <c r="K197" s="12" t="s">
        <v>3817</v>
      </c>
      <c r="L197"/>
      <c r="M197"/>
      <c r="N197"/>
      <c r="O197" s="13"/>
      <c r="P197" s="13"/>
      <c r="Q197" s="13"/>
      <c r="R197" s="13"/>
      <c r="S197" s="13"/>
      <c r="T197" t="s">
        <v>2551</v>
      </c>
      <c r="U197" t="s">
        <v>68</v>
      </c>
      <c r="V197"/>
      <c r="W197" t="s">
        <v>40</v>
      </c>
      <c r="X197" t="s">
        <v>932</v>
      </c>
      <c r="Y197"/>
      <c r="Z197" t="s">
        <v>69</v>
      </c>
      <c r="AA197" t="s">
        <v>2901</v>
      </c>
      <c r="AB197" t="s">
        <v>35</v>
      </c>
      <c r="AC197"/>
      <c r="AD197"/>
      <c r="AE197"/>
      <c r="AF197">
        <v>33</v>
      </c>
      <c r="AG197"/>
      <c r="AH197"/>
      <c r="AI197" s="2">
        <v>120000</v>
      </c>
      <c r="AJ197" s="2"/>
      <c r="AK197"/>
      <c r="AL197"/>
      <c r="AM197" s="2">
        <v>11000</v>
      </c>
      <c r="AN197" s="2">
        <v>13000000</v>
      </c>
      <c r="AO197"/>
      <c r="AP197"/>
      <c r="AQ197" t="s">
        <v>72</v>
      </c>
      <c r="AR197"/>
      <c r="AS197"/>
      <c r="AT197"/>
      <c r="AU197"/>
      <c r="AV197"/>
      <c r="AW197"/>
      <c r="AX197"/>
      <c r="AY197"/>
      <c r="AZ197"/>
      <c r="BA197"/>
      <c r="BB197"/>
      <c r="BC197"/>
      <c r="BD197"/>
      <c r="BE197"/>
      <c r="BF197"/>
      <c r="BG197"/>
      <c r="BH197"/>
    </row>
    <row r="198" spans="1:60" s="12" customFormat="1" x14ac:dyDescent="0.25">
      <c r="A198" t="s">
        <v>939</v>
      </c>
      <c r="B198">
        <v>2009</v>
      </c>
      <c r="C198"/>
      <c r="D198" t="s">
        <v>35</v>
      </c>
      <c r="E198" t="s">
        <v>226</v>
      </c>
      <c r="F198" t="s">
        <v>940</v>
      </c>
      <c r="G198" t="s">
        <v>2901</v>
      </c>
      <c r="H198" t="s">
        <v>3503</v>
      </c>
      <c r="I198" t="s">
        <v>941</v>
      </c>
      <c r="J198" t="s">
        <v>2117</v>
      </c>
      <c r="K198" t="s">
        <v>28</v>
      </c>
      <c r="L198" t="s">
        <v>28</v>
      </c>
      <c r="M198"/>
      <c r="N198" t="s">
        <v>28</v>
      </c>
      <c r="O198"/>
      <c r="P198"/>
      <c r="Q198"/>
      <c r="R198"/>
      <c r="S198"/>
      <c r="T198" t="s">
        <v>2649</v>
      </c>
      <c r="U198"/>
      <c r="V198" t="s">
        <v>2646</v>
      </c>
      <c r="W198" t="s">
        <v>40</v>
      </c>
      <c r="X198" t="s">
        <v>932</v>
      </c>
      <c r="Y198"/>
      <c r="Z198" t="s">
        <v>80</v>
      </c>
      <c r="AA198" t="s">
        <v>2901</v>
      </c>
      <c r="AB198" t="s">
        <v>35</v>
      </c>
      <c r="AC198"/>
      <c r="AD198"/>
      <c r="AE198"/>
      <c r="AF198"/>
      <c r="AG198" s="7"/>
      <c r="AH198" s="7"/>
      <c r="AI198" s="2">
        <v>970000</v>
      </c>
      <c r="AJ198" s="2"/>
      <c r="AK198"/>
      <c r="AL198"/>
      <c r="AM198"/>
      <c r="AN198"/>
      <c r="AO198" s="7"/>
      <c r="AP198" s="7"/>
      <c r="AQ198" t="s">
        <v>936</v>
      </c>
      <c r="AR198" t="s">
        <v>946</v>
      </c>
      <c r="AS198"/>
      <c r="AT198"/>
      <c r="AU198"/>
      <c r="AV198"/>
      <c r="AW198"/>
      <c r="AX198"/>
      <c r="AY198"/>
      <c r="AZ198"/>
      <c r="BA198"/>
      <c r="BB198"/>
      <c r="BC198"/>
      <c r="BD198"/>
      <c r="BE198"/>
      <c r="BF198"/>
      <c r="BG198"/>
      <c r="BH198"/>
    </row>
    <row r="199" spans="1:60" x14ac:dyDescent="0.25">
      <c r="A199" t="s">
        <v>939</v>
      </c>
      <c r="B199">
        <v>2009</v>
      </c>
      <c r="D199" t="s">
        <v>35</v>
      </c>
      <c r="E199" t="s">
        <v>226</v>
      </c>
      <c r="F199" t="s">
        <v>940</v>
      </c>
      <c r="G199" t="s">
        <v>2901</v>
      </c>
      <c r="H199" t="s">
        <v>3503</v>
      </c>
      <c r="I199" t="s">
        <v>941</v>
      </c>
      <c r="J199" t="s">
        <v>2117</v>
      </c>
      <c r="K199" t="s">
        <v>28</v>
      </c>
      <c r="L199" t="s">
        <v>28</v>
      </c>
      <c r="N199" t="s">
        <v>28</v>
      </c>
      <c r="T199" t="s">
        <v>2649</v>
      </c>
      <c r="V199" t="s">
        <v>2647</v>
      </c>
      <c r="W199" t="s">
        <v>40</v>
      </c>
      <c r="X199" t="s">
        <v>932</v>
      </c>
      <c r="Z199" t="s">
        <v>80</v>
      </c>
      <c r="AA199" t="s">
        <v>2901</v>
      </c>
      <c r="AB199" t="s">
        <v>35</v>
      </c>
      <c r="AG199" s="7"/>
      <c r="AH199" s="7"/>
      <c r="AI199" s="2">
        <v>8000</v>
      </c>
      <c r="AJ199" s="2"/>
      <c r="AO199" s="7"/>
      <c r="AP199" s="7"/>
      <c r="AQ199" t="s">
        <v>936</v>
      </c>
      <c r="AR199" t="s">
        <v>946</v>
      </c>
    </row>
    <row r="200" spans="1:60" x14ac:dyDescent="0.25">
      <c r="A200" t="s">
        <v>939</v>
      </c>
      <c r="B200">
        <v>2009</v>
      </c>
      <c r="D200" t="s">
        <v>35</v>
      </c>
      <c r="E200" t="s">
        <v>226</v>
      </c>
      <c r="F200" t="s">
        <v>940</v>
      </c>
      <c r="G200" t="s">
        <v>2901</v>
      </c>
      <c r="H200" t="s">
        <v>3503</v>
      </c>
      <c r="I200" t="s">
        <v>941</v>
      </c>
      <c r="J200" t="s">
        <v>2117</v>
      </c>
      <c r="K200" t="s">
        <v>28</v>
      </c>
      <c r="L200" t="s">
        <v>28</v>
      </c>
      <c r="N200" t="s">
        <v>28</v>
      </c>
      <c r="T200" t="s">
        <v>2649</v>
      </c>
      <c r="U200" t="s">
        <v>942</v>
      </c>
      <c r="V200" t="s">
        <v>3818</v>
      </c>
      <c r="W200" t="s">
        <v>40</v>
      </c>
      <c r="X200" t="s">
        <v>932</v>
      </c>
      <c r="Z200" t="s">
        <v>80</v>
      </c>
      <c r="AA200" t="s">
        <v>2901</v>
      </c>
      <c r="AB200" t="s">
        <v>35</v>
      </c>
      <c r="AF200">
        <v>26</v>
      </c>
      <c r="AG200" s="7"/>
      <c r="AH200" s="7"/>
      <c r="AO200" s="7"/>
      <c r="AP200" s="7"/>
      <c r="AQ200" t="s">
        <v>943</v>
      </c>
      <c r="AR200" t="s">
        <v>944</v>
      </c>
      <c r="AS200" t="s">
        <v>945</v>
      </c>
    </row>
    <row r="201" spans="1:60" x14ac:dyDescent="0.25">
      <c r="A201" t="s">
        <v>939</v>
      </c>
      <c r="B201">
        <v>2009</v>
      </c>
      <c r="D201" t="s">
        <v>35</v>
      </c>
      <c r="E201" t="s">
        <v>226</v>
      </c>
      <c r="F201" t="s">
        <v>940</v>
      </c>
      <c r="G201" t="s">
        <v>2901</v>
      </c>
      <c r="H201" t="s">
        <v>3503</v>
      </c>
      <c r="I201" t="s">
        <v>941</v>
      </c>
      <c r="J201" t="s">
        <v>2117</v>
      </c>
      <c r="K201" t="s">
        <v>28</v>
      </c>
      <c r="L201" t="s">
        <v>28</v>
      </c>
      <c r="N201" t="s">
        <v>28</v>
      </c>
      <c r="T201" t="s">
        <v>2649</v>
      </c>
      <c r="U201" t="s">
        <v>942</v>
      </c>
      <c r="V201" t="s">
        <v>2648</v>
      </c>
      <c r="W201" t="s">
        <v>40</v>
      </c>
      <c r="X201" t="s">
        <v>932</v>
      </c>
      <c r="Z201" t="s">
        <v>80</v>
      </c>
      <c r="AA201" t="s">
        <v>2901</v>
      </c>
      <c r="AB201" t="s">
        <v>35</v>
      </c>
      <c r="AG201" s="7"/>
      <c r="AH201" s="7"/>
      <c r="AI201">
        <v>0.82</v>
      </c>
      <c r="AM201">
        <v>2.7E-2</v>
      </c>
      <c r="AN201">
        <v>1.7</v>
      </c>
      <c r="AO201" s="7"/>
      <c r="AP201" s="7"/>
      <c r="AQ201" t="s">
        <v>947</v>
      </c>
    </row>
    <row r="202" spans="1:60" x14ac:dyDescent="0.25">
      <c r="A202" t="s">
        <v>939</v>
      </c>
      <c r="B202">
        <v>2009</v>
      </c>
      <c r="D202" t="s">
        <v>35</v>
      </c>
      <c r="E202" t="s">
        <v>226</v>
      </c>
      <c r="F202" t="s">
        <v>940</v>
      </c>
      <c r="G202" t="s">
        <v>2901</v>
      </c>
      <c r="H202" t="s">
        <v>3503</v>
      </c>
      <c r="I202" t="s">
        <v>941</v>
      </c>
      <c r="J202" t="s">
        <v>2117</v>
      </c>
      <c r="K202" t="s">
        <v>28</v>
      </c>
      <c r="L202" t="s">
        <v>28</v>
      </c>
      <c r="N202" t="s">
        <v>28</v>
      </c>
      <c r="T202" t="s">
        <v>2649</v>
      </c>
      <c r="V202" t="s">
        <v>2647</v>
      </c>
      <c r="W202" t="s">
        <v>40</v>
      </c>
      <c r="X202" t="s">
        <v>932</v>
      </c>
      <c r="Z202" t="s">
        <v>80</v>
      </c>
      <c r="AA202" t="s">
        <v>2901</v>
      </c>
      <c r="AB202" t="s">
        <v>35</v>
      </c>
      <c r="AG202" s="7"/>
      <c r="AH202" s="7"/>
      <c r="AI202" s="2">
        <v>8000</v>
      </c>
      <c r="AJ202" s="2"/>
      <c r="AO202" s="7"/>
      <c r="AP202" s="7"/>
      <c r="AQ202" t="s">
        <v>936</v>
      </c>
      <c r="AR202" t="s">
        <v>946</v>
      </c>
    </row>
    <row r="203" spans="1:60" x14ac:dyDescent="0.25">
      <c r="A203" t="s">
        <v>939</v>
      </c>
      <c r="B203">
        <v>2009</v>
      </c>
      <c r="D203" t="s">
        <v>35</v>
      </c>
      <c r="E203" t="s">
        <v>226</v>
      </c>
      <c r="F203" t="s">
        <v>940</v>
      </c>
      <c r="G203" t="s">
        <v>2901</v>
      </c>
      <c r="H203" t="s">
        <v>3503</v>
      </c>
      <c r="I203" t="s">
        <v>941</v>
      </c>
      <c r="J203" t="s">
        <v>2117</v>
      </c>
      <c r="K203" t="s">
        <v>28</v>
      </c>
      <c r="L203" t="s">
        <v>28</v>
      </c>
      <c r="N203" t="s">
        <v>28</v>
      </c>
      <c r="T203" t="s">
        <v>2649</v>
      </c>
      <c r="U203" t="s">
        <v>942</v>
      </c>
      <c r="V203" t="s">
        <v>3818</v>
      </c>
      <c r="W203" t="s">
        <v>40</v>
      </c>
      <c r="X203" t="s">
        <v>932</v>
      </c>
      <c r="Z203" t="s">
        <v>80</v>
      </c>
      <c r="AA203" t="s">
        <v>2901</v>
      </c>
      <c r="AB203" t="s">
        <v>35</v>
      </c>
      <c r="AF203">
        <v>26</v>
      </c>
      <c r="AG203" s="7"/>
      <c r="AH203" s="7"/>
      <c r="AO203" s="7"/>
      <c r="AP203" s="7"/>
      <c r="AQ203" t="s">
        <v>943</v>
      </c>
      <c r="AR203" t="s">
        <v>944</v>
      </c>
      <c r="AS203" t="s">
        <v>945</v>
      </c>
    </row>
    <row r="204" spans="1:60" x14ac:dyDescent="0.25">
      <c r="A204" t="s">
        <v>939</v>
      </c>
      <c r="B204">
        <v>2009</v>
      </c>
      <c r="D204" t="s">
        <v>35</v>
      </c>
      <c r="E204" t="s">
        <v>226</v>
      </c>
      <c r="F204" t="s">
        <v>940</v>
      </c>
      <c r="G204" t="s">
        <v>2901</v>
      </c>
      <c r="H204" t="s">
        <v>3503</v>
      </c>
      <c r="I204" t="s">
        <v>941</v>
      </c>
      <c r="J204" t="s">
        <v>2117</v>
      </c>
      <c r="K204" t="s">
        <v>28</v>
      </c>
      <c r="L204" t="s">
        <v>28</v>
      </c>
      <c r="N204" t="s">
        <v>28</v>
      </c>
      <c r="T204" t="s">
        <v>2649</v>
      </c>
      <c r="U204" t="s">
        <v>942</v>
      </c>
      <c r="V204" t="s">
        <v>2648</v>
      </c>
      <c r="W204" t="s">
        <v>40</v>
      </c>
      <c r="X204" t="s">
        <v>932</v>
      </c>
      <c r="Z204" t="s">
        <v>80</v>
      </c>
      <c r="AA204" t="s">
        <v>2901</v>
      </c>
      <c r="AB204" t="s">
        <v>35</v>
      </c>
      <c r="AG204" s="7"/>
      <c r="AH204" s="7"/>
      <c r="AI204">
        <v>0.82</v>
      </c>
      <c r="AM204">
        <v>2.7E-2</v>
      </c>
      <c r="AN204">
        <v>1.7</v>
      </c>
      <c r="AO204" s="7"/>
      <c r="AP204" s="7"/>
      <c r="AQ204" t="s">
        <v>947</v>
      </c>
    </row>
    <row r="205" spans="1:60" x14ac:dyDescent="0.25">
      <c r="AQ205" t="s">
        <v>943</v>
      </c>
    </row>
    <row r="209" spans="15:19" x14ac:dyDescent="0.25">
      <c r="O209" s="13"/>
      <c r="P209" s="13"/>
      <c r="Q209" s="13"/>
      <c r="R209" s="13"/>
      <c r="S209" s="13"/>
    </row>
    <row r="210" spans="15:19" x14ac:dyDescent="0.25">
      <c r="O210" s="13"/>
      <c r="P210" s="13"/>
      <c r="Q210" s="13"/>
      <c r="R210" s="13"/>
      <c r="S210" s="13"/>
    </row>
    <row r="211" spans="15:19" x14ac:dyDescent="0.25">
      <c r="O211" s="13"/>
      <c r="P211" s="13"/>
      <c r="Q211" s="13"/>
      <c r="R211" s="13"/>
      <c r="S211" s="13"/>
    </row>
  </sheetData>
  <sortState xmlns:xlrd2="http://schemas.microsoft.com/office/spreadsheetml/2017/richdata2" ref="A2:BJ97">
    <sortCondition ref="P2:P97"/>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0E758-A808-480C-ABFA-A6E93FDB61B0}">
  <dimension ref="A1:BN644"/>
  <sheetViews>
    <sheetView workbookViewId="0">
      <pane ySplit="1" topLeftCell="A432" activePane="bottomLeft" state="frozen"/>
      <selection pane="bottomLeft" activeCell="P2" sqref="P2"/>
    </sheetView>
  </sheetViews>
  <sheetFormatPr defaultRowHeight="15" x14ac:dyDescent="0.25"/>
  <cols>
    <col min="1" max="1" width="29.28515625" customWidth="1"/>
    <col min="6" max="6" width="12.42578125" customWidth="1"/>
    <col min="9" max="9" width="15.140625" customWidth="1"/>
    <col min="10" max="10" width="14" customWidth="1"/>
    <col min="16" max="16" width="20.7109375" customWidth="1"/>
    <col min="17" max="19" width="8.7109375" customWidth="1"/>
    <col min="20" max="20" width="21.28515625" customWidth="1"/>
    <col min="21" max="21" width="16.85546875" customWidth="1"/>
    <col min="22" max="22" width="14.140625" customWidth="1"/>
    <col min="24" max="24" width="22.28515625" customWidth="1"/>
    <col min="25" max="25" width="12.140625" customWidth="1"/>
    <col min="26" max="27" width="11.140625" customWidth="1"/>
    <col min="28" max="31" width="11.42578125" customWidth="1"/>
    <col min="45" max="45" width="22.85546875" customWidth="1"/>
    <col min="61" max="61" width="12" bestFit="1" customWidth="1"/>
  </cols>
  <sheetData>
    <row r="1" spans="1:66" x14ac:dyDescent="0.25">
      <c r="A1" t="s">
        <v>0</v>
      </c>
      <c r="B1" t="s">
        <v>1</v>
      </c>
      <c r="C1" t="s">
        <v>4530</v>
      </c>
      <c r="D1" t="s">
        <v>2</v>
      </c>
      <c r="E1" t="s">
        <v>3</v>
      </c>
      <c r="F1" t="s">
        <v>4</v>
      </c>
      <c r="G1" t="s">
        <v>26</v>
      </c>
      <c r="H1" t="s">
        <v>3389</v>
      </c>
      <c r="I1" t="s">
        <v>5</v>
      </c>
      <c r="J1" t="s">
        <v>2135</v>
      </c>
      <c r="K1" t="s">
        <v>3831</v>
      </c>
      <c r="L1" t="s">
        <v>6</v>
      </c>
      <c r="M1" t="s">
        <v>3832</v>
      </c>
      <c r="N1" t="s">
        <v>7</v>
      </c>
      <c r="O1" t="s">
        <v>3908</v>
      </c>
      <c r="P1" t="s">
        <v>3895</v>
      </c>
      <c r="Q1" t="s">
        <v>3896</v>
      </c>
      <c r="R1" t="s">
        <v>3897</v>
      </c>
      <c r="S1" t="s">
        <v>3898</v>
      </c>
      <c r="T1" t="s">
        <v>8</v>
      </c>
      <c r="U1" t="s">
        <v>9</v>
      </c>
      <c r="V1" t="s">
        <v>2564</v>
      </c>
      <c r="W1" t="s">
        <v>10</v>
      </c>
      <c r="X1" t="s">
        <v>3876</v>
      </c>
      <c r="Y1" t="s">
        <v>11</v>
      </c>
      <c r="Z1" t="s">
        <v>3615</v>
      </c>
      <c r="AA1" t="s">
        <v>12</v>
      </c>
      <c r="AB1" t="s">
        <v>2899</v>
      </c>
      <c r="AC1" t="s">
        <v>2900</v>
      </c>
      <c r="AD1" t="s">
        <v>3830</v>
      </c>
      <c r="AE1" t="s">
        <v>3863</v>
      </c>
      <c r="AF1" s="38" t="s">
        <v>13</v>
      </c>
      <c r="AG1" s="38" t="s">
        <v>3624</v>
      </c>
      <c r="AH1" s="21" t="s">
        <v>14</v>
      </c>
      <c r="AI1" s="21" t="s">
        <v>3871</v>
      </c>
      <c r="AJ1" t="s">
        <v>3877</v>
      </c>
      <c r="AK1" t="s">
        <v>3815</v>
      </c>
      <c r="AL1" t="s">
        <v>15</v>
      </c>
      <c r="AM1" t="s">
        <v>16</v>
      </c>
      <c r="AN1" t="s">
        <v>17</v>
      </c>
      <c r="AO1" t="s">
        <v>18</v>
      </c>
      <c r="AP1" t="s">
        <v>19</v>
      </c>
      <c r="AQ1" t="s">
        <v>20</v>
      </c>
      <c r="AR1" t="s">
        <v>21</v>
      </c>
      <c r="AS1" t="s">
        <v>22</v>
      </c>
      <c r="AT1" t="s">
        <v>22</v>
      </c>
      <c r="AU1" t="s">
        <v>3881</v>
      </c>
      <c r="AV1" t="s">
        <v>3882</v>
      </c>
      <c r="AW1" t="s">
        <v>3884</v>
      </c>
      <c r="AX1" t="s">
        <v>3883</v>
      </c>
      <c r="AY1" t="s">
        <v>3886</v>
      </c>
      <c r="AZ1" t="s">
        <v>3887</v>
      </c>
      <c r="BA1" t="s">
        <v>3890</v>
      </c>
      <c r="BB1" t="s">
        <v>3891</v>
      </c>
    </row>
    <row r="2" spans="1:66" x14ac:dyDescent="0.25">
      <c r="A2" s="12" t="s">
        <v>288</v>
      </c>
      <c r="B2" s="12">
        <v>2018</v>
      </c>
      <c r="C2" t="str">
        <f t="shared" ref="C2:C65" si="0">A2&amp;" "&amp;B2</f>
        <v>Frick et al. 2018</v>
      </c>
      <c r="D2" s="12" t="s">
        <v>24</v>
      </c>
      <c r="E2" s="12" t="s">
        <v>226</v>
      </c>
      <c r="F2" s="12" t="s">
        <v>289</v>
      </c>
      <c r="G2" s="12" t="s">
        <v>2901</v>
      </c>
      <c r="H2" s="12" t="s">
        <v>3504</v>
      </c>
      <c r="I2" s="12" t="s">
        <v>290</v>
      </c>
      <c r="J2" s="12" t="s">
        <v>2117</v>
      </c>
      <c r="K2" s="12">
        <v>1000</v>
      </c>
      <c r="L2" s="12" t="s">
        <v>28</v>
      </c>
      <c r="M2" s="12" t="s">
        <v>44</v>
      </c>
      <c r="N2" s="12" t="s">
        <v>292</v>
      </c>
      <c r="O2" t="s">
        <v>744</v>
      </c>
      <c r="P2" t="s">
        <v>4535</v>
      </c>
      <c r="Q2" t="s">
        <v>4103</v>
      </c>
      <c r="U2" s="12" t="s">
        <v>293</v>
      </c>
      <c r="V2" s="12" t="s">
        <v>2606</v>
      </c>
      <c r="W2" s="12" t="s">
        <v>40</v>
      </c>
      <c r="X2" s="12" t="s">
        <v>212</v>
      </c>
      <c r="Y2" s="12" t="s">
        <v>212</v>
      </c>
      <c r="Z2" s="12"/>
      <c r="AA2" s="12" t="s">
        <v>294</v>
      </c>
      <c r="AB2" s="12" t="s">
        <v>35</v>
      </c>
      <c r="AC2" s="12" t="s">
        <v>35</v>
      </c>
      <c r="AD2" s="12" t="s">
        <v>3861</v>
      </c>
      <c r="AE2" s="12" t="s">
        <v>2901</v>
      </c>
      <c r="AF2" s="12">
        <v>19</v>
      </c>
      <c r="AG2" s="12">
        <v>68</v>
      </c>
      <c r="AH2" s="12"/>
      <c r="AI2" s="12"/>
      <c r="AJ2" s="16">
        <v>158489.31924611164</v>
      </c>
      <c r="AK2" s="16"/>
      <c r="AL2" s="16"/>
      <c r="AM2" s="16">
        <v>100000</v>
      </c>
      <c r="AN2" s="16"/>
      <c r="AO2" s="16">
        <v>316227766.01683807</v>
      </c>
      <c r="AP2" s="16">
        <v>1584.8931924611156</v>
      </c>
      <c r="AQ2" s="16">
        <v>199526231.49688843</v>
      </c>
      <c r="AR2" s="12" t="s">
        <v>44</v>
      </c>
      <c r="AS2" s="12" t="s">
        <v>295</v>
      </c>
      <c r="AT2" s="12"/>
      <c r="AU2" s="12"/>
      <c r="AV2" s="12"/>
      <c r="AW2" s="12"/>
      <c r="AX2" s="12"/>
      <c r="AY2" s="12"/>
      <c r="AZ2" s="12"/>
      <c r="BA2" s="12"/>
      <c r="BB2" s="12"/>
      <c r="BC2" s="12">
        <v>5.2</v>
      </c>
      <c r="BD2" s="12"/>
      <c r="BE2" s="12">
        <v>5</v>
      </c>
      <c r="BF2" s="12"/>
      <c r="BG2" s="12">
        <v>8.5</v>
      </c>
      <c r="BH2" s="12">
        <v>3.2</v>
      </c>
      <c r="BI2" s="12">
        <v>8.3000000000000007</v>
      </c>
      <c r="BJ2" s="12"/>
      <c r="BK2" s="12" t="s">
        <v>291</v>
      </c>
      <c r="BL2" s="12"/>
      <c r="BM2" s="12"/>
      <c r="BN2" s="12"/>
    </row>
    <row r="3" spans="1:66" x14ac:dyDescent="0.25">
      <c r="A3" t="s">
        <v>720</v>
      </c>
      <c r="B3">
        <v>2014</v>
      </c>
      <c r="C3" t="str">
        <f t="shared" si="0"/>
        <v>Abulreesh et al. 2014</v>
      </c>
      <c r="D3" t="s">
        <v>35</v>
      </c>
      <c r="E3" t="s">
        <v>226</v>
      </c>
      <c r="F3" t="s">
        <v>721</v>
      </c>
      <c r="G3" t="s">
        <v>2901</v>
      </c>
      <c r="H3" t="s">
        <v>3509</v>
      </c>
      <c r="I3" t="s">
        <v>2520</v>
      </c>
      <c r="J3" t="s">
        <v>3626</v>
      </c>
      <c r="K3" t="s">
        <v>28</v>
      </c>
      <c r="L3" t="s">
        <v>28</v>
      </c>
      <c r="N3" t="s">
        <v>722</v>
      </c>
      <c r="O3" t="s">
        <v>744</v>
      </c>
      <c r="P3" t="s">
        <v>3901</v>
      </c>
      <c r="Q3" t="s">
        <v>3993</v>
      </c>
      <c r="R3" t="s">
        <v>4023</v>
      </c>
      <c r="S3" t="s">
        <v>3983</v>
      </c>
      <c r="T3" t="s">
        <v>625</v>
      </c>
      <c r="W3" t="s">
        <v>40</v>
      </c>
      <c r="X3" t="s">
        <v>723</v>
      </c>
      <c r="Y3" t="s">
        <v>3618</v>
      </c>
      <c r="AA3" t="s">
        <v>80</v>
      </c>
      <c r="AB3" t="s">
        <v>35</v>
      </c>
      <c r="AC3" t="s">
        <v>2901</v>
      </c>
      <c r="AF3" t="s">
        <v>119</v>
      </c>
      <c r="AG3">
        <v>600</v>
      </c>
    </row>
    <row r="4" spans="1:66" x14ac:dyDescent="0.25">
      <c r="A4" t="s">
        <v>720</v>
      </c>
      <c r="B4">
        <v>2014</v>
      </c>
      <c r="C4" t="str">
        <f t="shared" si="0"/>
        <v>Abulreesh et al. 2014</v>
      </c>
      <c r="D4" t="s">
        <v>35</v>
      </c>
      <c r="E4" t="s">
        <v>226</v>
      </c>
      <c r="F4" t="s">
        <v>721</v>
      </c>
      <c r="G4" t="s">
        <v>2901</v>
      </c>
      <c r="H4" t="s">
        <v>3509</v>
      </c>
      <c r="I4" t="s">
        <v>2520</v>
      </c>
      <c r="J4" t="s">
        <v>3626</v>
      </c>
      <c r="K4" t="s">
        <v>28</v>
      </c>
      <c r="L4" t="s">
        <v>28</v>
      </c>
      <c r="N4" t="s">
        <v>722</v>
      </c>
      <c r="O4" t="s">
        <v>744</v>
      </c>
      <c r="P4" t="s">
        <v>3901</v>
      </c>
      <c r="Q4" t="s">
        <v>3993</v>
      </c>
      <c r="R4" t="s">
        <v>4023</v>
      </c>
      <c r="S4" t="s">
        <v>3983</v>
      </c>
      <c r="T4" t="s">
        <v>625</v>
      </c>
      <c r="W4" t="s">
        <v>40</v>
      </c>
      <c r="X4" t="s">
        <v>724</v>
      </c>
      <c r="Y4" t="s">
        <v>3618</v>
      </c>
      <c r="AA4" t="s">
        <v>80</v>
      </c>
      <c r="AB4" t="s">
        <v>35</v>
      </c>
      <c r="AC4" t="s">
        <v>2901</v>
      </c>
      <c r="AF4" t="s">
        <v>119</v>
      </c>
      <c r="AG4">
        <v>600</v>
      </c>
    </row>
    <row r="5" spans="1:66" x14ac:dyDescent="0.25">
      <c r="A5" t="s">
        <v>720</v>
      </c>
      <c r="B5">
        <v>2014</v>
      </c>
      <c r="C5" t="str">
        <f t="shared" si="0"/>
        <v>Abulreesh et al. 2014</v>
      </c>
      <c r="D5" t="s">
        <v>35</v>
      </c>
      <c r="E5" t="s">
        <v>226</v>
      </c>
      <c r="F5" t="s">
        <v>721</v>
      </c>
      <c r="G5" t="s">
        <v>2901</v>
      </c>
      <c r="H5" t="s">
        <v>3509</v>
      </c>
      <c r="I5" t="s">
        <v>2520</v>
      </c>
      <c r="J5" t="s">
        <v>3626</v>
      </c>
      <c r="K5" t="s">
        <v>28</v>
      </c>
      <c r="L5" t="s">
        <v>28</v>
      </c>
      <c r="N5" t="s">
        <v>722</v>
      </c>
      <c r="O5" t="s">
        <v>744</v>
      </c>
      <c r="P5" t="s">
        <v>3901</v>
      </c>
      <c r="Q5" t="s">
        <v>3993</v>
      </c>
      <c r="R5" t="s">
        <v>4023</v>
      </c>
      <c r="S5" t="s">
        <v>3983</v>
      </c>
      <c r="T5" t="s">
        <v>625</v>
      </c>
      <c r="W5" t="s">
        <v>40</v>
      </c>
      <c r="X5" t="s">
        <v>725</v>
      </c>
      <c r="Y5" t="s">
        <v>3618</v>
      </c>
      <c r="AA5" t="s">
        <v>80</v>
      </c>
      <c r="AB5" t="s">
        <v>35</v>
      </c>
      <c r="AC5" t="s">
        <v>2901</v>
      </c>
      <c r="AF5" t="s">
        <v>119</v>
      </c>
      <c r="AG5">
        <v>600</v>
      </c>
    </row>
    <row r="6" spans="1:66" x14ac:dyDescent="0.25">
      <c r="A6" t="s">
        <v>720</v>
      </c>
      <c r="B6">
        <v>2014</v>
      </c>
      <c r="C6" t="str">
        <f t="shared" si="0"/>
        <v>Abulreesh et al. 2014</v>
      </c>
      <c r="D6" t="s">
        <v>35</v>
      </c>
      <c r="E6" t="s">
        <v>226</v>
      </c>
      <c r="F6" t="s">
        <v>721</v>
      </c>
      <c r="G6" t="s">
        <v>2901</v>
      </c>
      <c r="H6" t="s">
        <v>3509</v>
      </c>
      <c r="I6" t="s">
        <v>2520</v>
      </c>
      <c r="J6" t="s">
        <v>3626</v>
      </c>
      <c r="K6" t="s">
        <v>28</v>
      </c>
      <c r="L6" t="s">
        <v>28</v>
      </c>
      <c r="N6" t="s">
        <v>722</v>
      </c>
      <c r="O6" t="s">
        <v>744</v>
      </c>
      <c r="P6" t="s">
        <v>3901</v>
      </c>
      <c r="Q6" t="s">
        <v>3993</v>
      </c>
      <c r="R6" t="s">
        <v>4023</v>
      </c>
      <c r="S6" t="s">
        <v>3983</v>
      </c>
      <c r="T6" t="s">
        <v>625</v>
      </c>
      <c r="W6" t="s">
        <v>40</v>
      </c>
      <c r="X6" t="s">
        <v>726</v>
      </c>
      <c r="Y6" t="s">
        <v>3618</v>
      </c>
      <c r="AA6" t="s">
        <v>80</v>
      </c>
      <c r="AB6" t="s">
        <v>35</v>
      </c>
      <c r="AC6" t="s">
        <v>2901</v>
      </c>
      <c r="AF6">
        <v>17</v>
      </c>
      <c r="AG6">
        <v>600</v>
      </c>
    </row>
    <row r="7" spans="1:66" x14ac:dyDescent="0.25">
      <c r="A7" t="s">
        <v>720</v>
      </c>
      <c r="B7">
        <v>2014</v>
      </c>
      <c r="C7" t="str">
        <f t="shared" si="0"/>
        <v>Abulreesh et al. 2014</v>
      </c>
      <c r="D7" t="s">
        <v>35</v>
      </c>
      <c r="E7" t="s">
        <v>226</v>
      </c>
      <c r="F7" t="s">
        <v>721</v>
      </c>
      <c r="G7" t="s">
        <v>2901</v>
      </c>
      <c r="H7" t="s">
        <v>3509</v>
      </c>
      <c r="I7" t="s">
        <v>799</v>
      </c>
      <c r="J7" t="s">
        <v>3626</v>
      </c>
      <c r="K7" t="s">
        <v>28</v>
      </c>
      <c r="L7" t="s">
        <v>28</v>
      </c>
      <c r="N7" t="s">
        <v>722</v>
      </c>
      <c r="O7" t="s">
        <v>744</v>
      </c>
      <c r="P7" t="s">
        <v>3901</v>
      </c>
      <c r="Q7" t="s">
        <v>3993</v>
      </c>
      <c r="R7" t="s">
        <v>4023</v>
      </c>
      <c r="S7" t="s">
        <v>3983</v>
      </c>
      <c r="T7" t="s">
        <v>625</v>
      </c>
      <c r="W7" t="s">
        <v>40</v>
      </c>
      <c r="X7" t="s">
        <v>2171</v>
      </c>
      <c r="Y7" t="s">
        <v>3618</v>
      </c>
      <c r="AA7" t="s">
        <v>80</v>
      </c>
      <c r="AB7" t="s">
        <v>35</v>
      </c>
      <c r="AC7" t="s">
        <v>2901</v>
      </c>
      <c r="AF7">
        <v>7</v>
      </c>
      <c r="AG7">
        <v>17</v>
      </c>
    </row>
    <row r="8" spans="1:66" x14ac:dyDescent="0.25">
      <c r="A8" t="s">
        <v>720</v>
      </c>
      <c r="B8">
        <v>2014</v>
      </c>
      <c r="C8" t="str">
        <f t="shared" si="0"/>
        <v>Abulreesh et al. 2014</v>
      </c>
      <c r="D8" t="s">
        <v>35</v>
      </c>
      <c r="E8" t="s">
        <v>226</v>
      </c>
      <c r="F8" t="s">
        <v>721</v>
      </c>
      <c r="G8" t="s">
        <v>2901</v>
      </c>
      <c r="H8" t="s">
        <v>3509</v>
      </c>
      <c r="I8" t="s">
        <v>2520</v>
      </c>
      <c r="J8" t="s">
        <v>3626</v>
      </c>
      <c r="K8" t="s">
        <v>28</v>
      </c>
      <c r="L8" t="s">
        <v>28</v>
      </c>
      <c r="N8" t="s">
        <v>722</v>
      </c>
      <c r="O8" t="s">
        <v>744</v>
      </c>
      <c r="P8" t="s">
        <v>3901</v>
      </c>
      <c r="Q8" t="s">
        <v>3993</v>
      </c>
      <c r="R8" t="s">
        <v>4023</v>
      </c>
      <c r="S8" t="s">
        <v>3983</v>
      </c>
      <c r="T8" t="s">
        <v>625</v>
      </c>
      <c r="W8" t="s">
        <v>40</v>
      </c>
      <c r="X8" t="s">
        <v>901</v>
      </c>
      <c r="Y8" t="s">
        <v>3618</v>
      </c>
      <c r="AA8" t="s">
        <v>80</v>
      </c>
      <c r="AB8" t="s">
        <v>35</v>
      </c>
      <c r="AC8" t="s">
        <v>2901</v>
      </c>
      <c r="AF8" t="s">
        <v>119</v>
      </c>
      <c r="AG8">
        <v>600</v>
      </c>
    </row>
    <row r="9" spans="1:66" x14ac:dyDescent="0.25">
      <c r="A9" t="s">
        <v>720</v>
      </c>
      <c r="B9">
        <v>2014</v>
      </c>
      <c r="C9" t="str">
        <f t="shared" si="0"/>
        <v>Abulreesh et al. 2014</v>
      </c>
      <c r="D9" t="s">
        <v>35</v>
      </c>
      <c r="E9" t="s">
        <v>226</v>
      </c>
      <c r="F9" t="s">
        <v>721</v>
      </c>
      <c r="G9" t="s">
        <v>2901</v>
      </c>
      <c r="H9" t="s">
        <v>3509</v>
      </c>
      <c r="I9" t="s">
        <v>2520</v>
      </c>
      <c r="J9" t="s">
        <v>3626</v>
      </c>
      <c r="K9" t="s">
        <v>28</v>
      </c>
      <c r="L9" t="s">
        <v>28</v>
      </c>
      <c r="N9" t="s">
        <v>722</v>
      </c>
      <c r="O9" t="s">
        <v>744</v>
      </c>
      <c r="P9" t="s">
        <v>3901</v>
      </c>
      <c r="Q9" t="s">
        <v>3993</v>
      </c>
      <c r="R9" t="s">
        <v>4023</v>
      </c>
      <c r="S9" t="s">
        <v>3983</v>
      </c>
      <c r="T9" t="s">
        <v>625</v>
      </c>
      <c r="W9" t="s">
        <v>40</v>
      </c>
      <c r="X9" t="s">
        <v>902</v>
      </c>
      <c r="Y9" t="s">
        <v>3618</v>
      </c>
      <c r="AA9" t="s">
        <v>80</v>
      </c>
      <c r="AB9" t="s">
        <v>35</v>
      </c>
      <c r="AC9" t="s">
        <v>2901</v>
      </c>
      <c r="AF9" t="s">
        <v>119</v>
      </c>
      <c r="AG9">
        <v>600</v>
      </c>
    </row>
    <row r="10" spans="1:66" x14ac:dyDescent="0.25">
      <c r="A10" t="s">
        <v>209</v>
      </c>
      <c r="B10">
        <v>2012</v>
      </c>
      <c r="C10" t="str">
        <f t="shared" si="0"/>
        <v>Ahmed et al.  2012</v>
      </c>
      <c r="D10" t="s">
        <v>35</v>
      </c>
      <c r="E10" t="s">
        <v>25</v>
      </c>
      <c r="F10" t="s">
        <v>680</v>
      </c>
      <c r="G10" t="s">
        <v>2901</v>
      </c>
      <c r="H10" t="s">
        <v>3501</v>
      </c>
      <c r="I10" t="s">
        <v>705</v>
      </c>
      <c r="J10" t="s">
        <v>3625</v>
      </c>
      <c r="K10" t="s">
        <v>28</v>
      </c>
      <c r="L10" t="s">
        <v>28</v>
      </c>
      <c r="N10" t="s">
        <v>28</v>
      </c>
      <c r="O10" t="s">
        <v>744</v>
      </c>
      <c r="P10" t="s">
        <v>3901</v>
      </c>
      <c r="Q10" s="12"/>
      <c r="R10" s="12"/>
      <c r="S10" s="12"/>
      <c r="V10" t="s">
        <v>2570</v>
      </c>
      <c r="W10" t="s">
        <v>40</v>
      </c>
      <c r="X10" t="s">
        <v>706</v>
      </c>
      <c r="Y10" t="s">
        <v>3616</v>
      </c>
      <c r="AA10" t="s">
        <v>80</v>
      </c>
      <c r="AB10" t="s">
        <v>35</v>
      </c>
      <c r="AC10" t="s">
        <v>2901</v>
      </c>
      <c r="AF10">
        <v>5</v>
      </c>
      <c r="AG10">
        <v>38</v>
      </c>
    </row>
    <row r="11" spans="1:66" x14ac:dyDescent="0.25">
      <c r="A11" t="s">
        <v>209</v>
      </c>
      <c r="B11">
        <v>2012</v>
      </c>
      <c r="C11" t="str">
        <f t="shared" si="0"/>
        <v>Ahmed et al.  2012</v>
      </c>
      <c r="D11" t="s">
        <v>35</v>
      </c>
      <c r="E11" t="s">
        <v>25</v>
      </c>
      <c r="F11" t="s">
        <v>680</v>
      </c>
      <c r="G11" t="s">
        <v>2901</v>
      </c>
      <c r="H11" t="s">
        <v>3501</v>
      </c>
      <c r="I11" t="s">
        <v>711</v>
      </c>
      <c r="J11" t="s">
        <v>3625</v>
      </c>
      <c r="K11" t="s">
        <v>28</v>
      </c>
      <c r="L11" t="s">
        <v>28</v>
      </c>
      <c r="N11" t="s">
        <v>28</v>
      </c>
      <c r="O11" t="s">
        <v>744</v>
      </c>
      <c r="P11" t="s">
        <v>3901</v>
      </c>
      <c r="V11" t="s">
        <v>2572</v>
      </c>
      <c r="W11" t="s">
        <v>40</v>
      </c>
      <c r="X11" t="s">
        <v>710</v>
      </c>
      <c r="Y11" t="s">
        <v>3618</v>
      </c>
      <c r="AA11" t="s">
        <v>80</v>
      </c>
      <c r="AB11" t="s">
        <v>35</v>
      </c>
      <c r="AC11" t="s">
        <v>2901</v>
      </c>
      <c r="AF11" t="s">
        <v>119</v>
      </c>
      <c r="AG11">
        <v>38</v>
      </c>
    </row>
    <row r="12" spans="1:66" x14ac:dyDescent="0.25">
      <c r="A12" t="s">
        <v>209</v>
      </c>
      <c r="B12">
        <v>2012</v>
      </c>
      <c r="C12" t="str">
        <f t="shared" si="0"/>
        <v>Ahmed et al.  2012</v>
      </c>
      <c r="D12" t="s">
        <v>35</v>
      </c>
      <c r="E12" t="s">
        <v>25</v>
      </c>
      <c r="F12" t="s">
        <v>680</v>
      </c>
      <c r="G12" t="s">
        <v>2901</v>
      </c>
      <c r="H12" t="s">
        <v>3501</v>
      </c>
      <c r="I12" t="s">
        <v>913</v>
      </c>
      <c r="J12" t="s">
        <v>3625</v>
      </c>
      <c r="K12" t="s">
        <v>28</v>
      </c>
      <c r="L12" t="s">
        <v>28</v>
      </c>
      <c r="N12" t="s">
        <v>28</v>
      </c>
      <c r="O12" t="s">
        <v>744</v>
      </c>
      <c r="P12" t="s">
        <v>3901</v>
      </c>
      <c r="V12" t="s">
        <v>2575</v>
      </c>
      <c r="W12" t="s">
        <v>40</v>
      </c>
      <c r="X12" t="s">
        <v>912</v>
      </c>
      <c r="Y12" t="s">
        <v>3618</v>
      </c>
      <c r="AA12" t="s">
        <v>80</v>
      </c>
      <c r="AB12" t="s">
        <v>35</v>
      </c>
      <c r="AC12" t="s">
        <v>2901</v>
      </c>
      <c r="AF12" t="s">
        <v>119</v>
      </c>
      <c r="AG12">
        <v>38</v>
      </c>
    </row>
    <row r="13" spans="1:66" x14ac:dyDescent="0.25">
      <c r="A13" t="s">
        <v>209</v>
      </c>
      <c r="B13">
        <v>2012</v>
      </c>
      <c r="C13" t="str">
        <f t="shared" si="0"/>
        <v>Ahmed et al.  2012</v>
      </c>
      <c r="D13" t="s">
        <v>35</v>
      </c>
      <c r="E13" t="s">
        <v>25</v>
      </c>
      <c r="F13" t="s">
        <v>680</v>
      </c>
      <c r="G13" t="s">
        <v>2901</v>
      </c>
      <c r="H13" t="s">
        <v>3501</v>
      </c>
      <c r="I13" t="s">
        <v>915</v>
      </c>
      <c r="J13" t="s">
        <v>3625</v>
      </c>
      <c r="K13" t="s">
        <v>28</v>
      </c>
      <c r="L13" t="s">
        <v>28</v>
      </c>
      <c r="N13" t="s">
        <v>28</v>
      </c>
      <c r="O13" t="s">
        <v>744</v>
      </c>
      <c r="P13" t="s">
        <v>3901</v>
      </c>
      <c r="Q13" s="12"/>
      <c r="R13" s="12"/>
      <c r="V13" t="s">
        <v>2576</v>
      </c>
      <c r="W13" t="s">
        <v>40</v>
      </c>
      <c r="X13" t="s">
        <v>914</v>
      </c>
      <c r="Y13" t="s">
        <v>3618</v>
      </c>
      <c r="AA13" t="s">
        <v>80</v>
      </c>
      <c r="AB13" t="s">
        <v>35</v>
      </c>
      <c r="AC13" t="s">
        <v>2901</v>
      </c>
      <c r="AF13" t="s">
        <v>119</v>
      </c>
      <c r="AG13">
        <v>38</v>
      </c>
    </row>
    <row r="14" spans="1:66" x14ac:dyDescent="0.25">
      <c r="A14" t="s">
        <v>209</v>
      </c>
      <c r="B14">
        <v>2012</v>
      </c>
      <c r="C14" t="str">
        <f t="shared" si="0"/>
        <v>Ahmed et al.  2012</v>
      </c>
      <c r="D14" t="s">
        <v>35</v>
      </c>
      <c r="E14" t="s">
        <v>25</v>
      </c>
      <c r="F14" t="s">
        <v>680</v>
      </c>
      <c r="G14" t="s">
        <v>2901</v>
      </c>
      <c r="H14" t="s">
        <v>3501</v>
      </c>
      <c r="I14" t="s">
        <v>681</v>
      </c>
      <c r="J14" t="s">
        <v>3625</v>
      </c>
      <c r="K14" t="s">
        <v>28</v>
      </c>
      <c r="L14" t="s">
        <v>28</v>
      </c>
      <c r="N14" t="s">
        <v>28</v>
      </c>
      <c r="O14" t="s">
        <v>744</v>
      </c>
      <c r="P14" t="s">
        <v>3901</v>
      </c>
      <c r="Q14" s="12"/>
      <c r="V14" t="s">
        <v>2567</v>
      </c>
      <c r="W14" t="s">
        <v>40</v>
      </c>
      <c r="X14" t="s">
        <v>682</v>
      </c>
      <c r="Y14" t="s">
        <v>3613</v>
      </c>
      <c r="Z14" t="s">
        <v>3614</v>
      </c>
      <c r="AA14" t="s">
        <v>80</v>
      </c>
      <c r="AB14" t="s">
        <v>35</v>
      </c>
      <c r="AC14" t="s">
        <v>2901</v>
      </c>
      <c r="AF14">
        <v>3</v>
      </c>
      <c r="AG14">
        <v>38</v>
      </c>
    </row>
    <row r="15" spans="1:66" x14ac:dyDescent="0.25">
      <c r="A15" t="s">
        <v>209</v>
      </c>
      <c r="B15">
        <v>2012</v>
      </c>
      <c r="C15" t="str">
        <f t="shared" si="0"/>
        <v>Ahmed et al.  2012</v>
      </c>
      <c r="D15" t="s">
        <v>35</v>
      </c>
      <c r="E15" t="s">
        <v>25</v>
      </c>
      <c r="F15" t="s">
        <v>680</v>
      </c>
      <c r="G15" t="s">
        <v>2901</v>
      </c>
      <c r="H15" t="s">
        <v>3501</v>
      </c>
      <c r="I15" t="s">
        <v>708</v>
      </c>
      <c r="J15" t="s">
        <v>3625</v>
      </c>
      <c r="K15" t="s">
        <v>28</v>
      </c>
      <c r="L15" t="s">
        <v>28</v>
      </c>
      <c r="N15" t="s">
        <v>28</v>
      </c>
      <c r="O15" t="s">
        <v>744</v>
      </c>
      <c r="P15" t="s">
        <v>3901</v>
      </c>
      <c r="V15" t="s">
        <v>2571</v>
      </c>
      <c r="W15" t="s">
        <v>40</v>
      </c>
      <c r="X15" t="s">
        <v>709</v>
      </c>
      <c r="Y15" t="s">
        <v>3613</v>
      </c>
      <c r="AA15" t="s">
        <v>80</v>
      </c>
      <c r="AB15" t="s">
        <v>35</v>
      </c>
      <c r="AC15" t="s">
        <v>2901</v>
      </c>
      <c r="AF15" t="s">
        <v>119</v>
      </c>
      <c r="AG15">
        <v>38</v>
      </c>
    </row>
    <row r="16" spans="1:66" x14ac:dyDescent="0.25">
      <c r="A16" t="s">
        <v>209</v>
      </c>
      <c r="B16">
        <v>2012</v>
      </c>
      <c r="C16" t="str">
        <f t="shared" si="0"/>
        <v>Ahmed et al.  2012</v>
      </c>
      <c r="D16" t="s">
        <v>35</v>
      </c>
      <c r="E16" t="s">
        <v>25</v>
      </c>
      <c r="F16" t="s">
        <v>680</v>
      </c>
      <c r="G16" t="s">
        <v>2901</v>
      </c>
      <c r="H16" t="s">
        <v>3501</v>
      </c>
      <c r="I16" t="s">
        <v>712</v>
      </c>
      <c r="J16" t="s">
        <v>3625</v>
      </c>
      <c r="K16" t="s">
        <v>28</v>
      </c>
      <c r="L16" t="s">
        <v>28</v>
      </c>
      <c r="N16" t="s">
        <v>28</v>
      </c>
      <c r="O16" t="s">
        <v>744</v>
      </c>
      <c r="P16" t="s">
        <v>3901</v>
      </c>
      <c r="V16" t="s">
        <v>2573</v>
      </c>
      <c r="W16" t="s">
        <v>40</v>
      </c>
      <c r="X16" t="s">
        <v>713</v>
      </c>
      <c r="Y16" t="s">
        <v>3619</v>
      </c>
      <c r="AA16" t="s">
        <v>80</v>
      </c>
      <c r="AB16" t="s">
        <v>35</v>
      </c>
      <c r="AC16" t="s">
        <v>2901</v>
      </c>
      <c r="AF16" t="s">
        <v>119</v>
      </c>
      <c r="AG16">
        <v>38</v>
      </c>
    </row>
    <row r="17" spans="1:66" x14ac:dyDescent="0.25">
      <c r="A17" t="s">
        <v>209</v>
      </c>
      <c r="B17">
        <v>2012</v>
      </c>
      <c r="C17" t="str">
        <f t="shared" si="0"/>
        <v>Ahmed et al.  2012</v>
      </c>
      <c r="D17" t="s">
        <v>35</v>
      </c>
      <c r="E17" t="s">
        <v>25</v>
      </c>
      <c r="F17" t="s">
        <v>680</v>
      </c>
      <c r="G17" t="s">
        <v>2901</v>
      </c>
      <c r="H17" t="s">
        <v>3501</v>
      </c>
      <c r="I17" t="s">
        <v>707</v>
      </c>
      <c r="J17" t="s">
        <v>3625</v>
      </c>
      <c r="K17" t="s">
        <v>28</v>
      </c>
      <c r="L17" t="s">
        <v>28</v>
      </c>
      <c r="N17" t="s">
        <v>28</v>
      </c>
      <c r="O17" t="s">
        <v>744</v>
      </c>
      <c r="P17" t="s">
        <v>3901</v>
      </c>
      <c r="V17" t="s">
        <v>2574</v>
      </c>
      <c r="W17" t="s">
        <v>40</v>
      </c>
      <c r="X17" t="s">
        <v>911</v>
      </c>
      <c r="Y17" t="s">
        <v>3619</v>
      </c>
      <c r="AA17" t="s">
        <v>80</v>
      </c>
      <c r="AB17" t="s">
        <v>35</v>
      </c>
      <c r="AC17" t="s">
        <v>2901</v>
      </c>
      <c r="AF17" t="s">
        <v>119</v>
      </c>
      <c r="AG17">
        <v>38</v>
      </c>
    </row>
    <row r="18" spans="1:66" x14ac:dyDescent="0.25">
      <c r="A18" t="s">
        <v>209</v>
      </c>
      <c r="B18">
        <v>2012</v>
      </c>
      <c r="C18" t="str">
        <f t="shared" si="0"/>
        <v>Ahmed et al.  2012</v>
      </c>
      <c r="D18" t="s">
        <v>35</v>
      </c>
      <c r="E18" t="s">
        <v>25</v>
      </c>
      <c r="F18" t="s">
        <v>680</v>
      </c>
      <c r="G18" t="s">
        <v>2901</v>
      </c>
      <c r="H18" t="s">
        <v>3501</v>
      </c>
      <c r="I18" t="s">
        <v>691</v>
      </c>
      <c r="J18" t="s">
        <v>3625</v>
      </c>
      <c r="K18" t="s">
        <v>28</v>
      </c>
      <c r="L18" t="s">
        <v>28</v>
      </c>
      <c r="N18" t="s">
        <v>28</v>
      </c>
      <c r="O18" t="s">
        <v>744</v>
      </c>
      <c r="P18" t="s">
        <v>3901</v>
      </c>
      <c r="Q18" s="12"/>
      <c r="R18" s="12"/>
      <c r="S18" s="12"/>
      <c r="V18" t="s">
        <v>2568</v>
      </c>
      <c r="W18" t="s">
        <v>40</v>
      </c>
      <c r="X18" t="s">
        <v>692</v>
      </c>
      <c r="Y18" t="s">
        <v>3614</v>
      </c>
      <c r="AA18" t="s">
        <v>80</v>
      </c>
      <c r="AB18" t="s">
        <v>35</v>
      </c>
      <c r="AC18" t="s">
        <v>2901</v>
      </c>
      <c r="AF18" t="s">
        <v>119</v>
      </c>
      <c r="AG18">
        <v>38</v>
      </c>
    </row>
    <row r="19" spans="1:66" x14ac:dyDescent="0.25">
      <c r="A19" t="s">
        <v>209</v>
      </c>
      <c r="B19">
        <v>2012</v>
      </c>
      <c r="C19" t="str">
        <f t="shared" si="0"/>
        <v>Ahmed et al.  2012</v>
      </c>
      <c r="D19" t="s">
        <v>35</v>
      </c>
      <c r="E19" t="s">
        <v>25</v>
      </c>
      <c r="F19" t="s">
        <v>680</v>
      </c>
      <c r="G19" t="s">
        <v>2901</v>
      </c>
      <c r="H19" t="s">
        <v>3501</v>
      </c>
      <c r="I19" t="s">
        <v>694</v>
      </c>
      <c r="J19" t="s">
        <v>3625</v>
      </c>
      <c r="K19" t="s">
        <v>28</v>
      </c>
      <c r="L19" t="s">
        <v>28</v>
      </c>
      <c r="N19" t="s">
        <v>28</v>
      </c>
      <c r="O19" t="s">
        <v>744</v>
      </c>
      <c r="P19" t="s">
        <v>3901</v>
      </c>
      <c r="V19" t="s">
        <v>2569</v>
      </c>
      <c r="W19" t="s">
        <v>40</v>
      </c>
      <c r="X19" t="s">
        <v>695</v>
      </c>
      <c r="Y19" t="s">
        <v>3614</v>
      </c>
      <c r="AA19" t="s">
        <v>80</v>
      </c>
      <c r="AB19" t="s">
        <v>35</v>
      </c>
      <c r="AC19" t="s">
        <v>2901</v>
      </c>
      <c r="AF19">
        <v>11</v>
      </c>
      <c r="AG19">
        <v>38</v>
      </c>
    </row>
    <row r="20" spans="1:66" x14ac:dyDescent="0.25">
      <c r="A20" t="s">
        <v>209</v>
      </c>
      <c r="B20">
        <v>2012</v>
      </c>
      <c r="C20" t="str">
        <f t="shared" si="0"/>
        <v>Ahmed et al.  2012</v>
      </c>
      <c r="D20" t="s">
        <v>35</v>
      </c>
      <c r="E20" t="s">
        <v>25</v>
      </c>
      <c r="F20" t="s">
        <v>680</v>
      </c>
      <c r="G20" t="s">
        <v>2901</v>
      </c>
      <c r="H20" t="s">
        <v>3501</v>
      </c>
      <c r="I20" t="s">
        <v>694</v>
      </c>
      <c r="J20" t="s">
        <v>3625</v>
      </c>
      <c r="K20" t="s">
        <v>28</v>
      </c>
      <c r="L20" t="s">
        <v>28</v>
      </c>
      <c r="N20" t="s">
        <v>28</v>
      </c>
      <c r="O20" t="s">
        <v>744</v>
      </c>
      <c r="P20" t="s">
        <v>3901</v>
      </c>
      <c r="V20" t="s">
        <v>2579</v>
      </c>
      <c r="W20" t="s">
        <v>40</v>
      </c>
      <c r="X20" t="s">
        <v>695</v>
      </c>
      <c r="Y20" t="s">
        <v>3614</v>
      </c>
      <c r="AA20" t="s">
        <v>683</v>
      </c>
      <c r="AB20" t="s">
        <v>35</v>
      </c>
      <c r="AC20" t="s">
        <v>2901</v>
      </c>
      <c r="AF20">
        <v>18</v>
      </c>
      <c r="AG20">
        <v>214</v>
      </c>
    </row>
    <row r="21" spans="1:66" x14ac:dyDescent="0.25">
      <c r="A21" s="12" t="s">
        <v>209</v>
      </c>
      <c r="B21" s="12">
        <v>2019</v>
      </c>
      <c r="C21" t="str">
        <f t="shared" si="0"/>
        <v>Ahmed et al.  2019</v>
      </c>
      <c r="D21" s="12" t="s">
        <v>35</v>
      </c>
      <c r="E21" s="12" t="s">
        <v>158</v>
      </c>
      <c r="F21" s="12" t="s">
        <v>218</v>
      </c>
      <c r="G21" s="12" t="s">
        <v>2901</v>
      </c>
      <c r="H21" s="12" t="s">
        <v>3501</v>
      </c>
      <c r="I21" s="12" t="s">
        <v>219</v>
      </c>
      <c r="J21" s="12" t="s">
        <v>3625</v>
      </c>
      <c r="K21" s="12">
        <v>1000</v>
      </c>
      <c r="L21" s="12" t="s">
        <v>221</v>
      </c>
      <c r="M21" s="12" t="s">
        <v>3812</v>
      </c>
      <c r="N21" s="12" t="s">
        <v>222</v>
      </c>
      <c r="O21" t="s">
        <v>744</v>
      </c>
      <c r="P21" t="s">
        <v>3901</v>
      </c>
      <c r="Q21" t="s">
        <v>4148</v>
      </c>
      <c r="V21" s="12" t="s">
        <v>3022</v>
      </c>
      <c r="W21" s="12" t="s">
        <v>40</v>
      </c>
      <c r="X21" s="12" t="s">
        <v>212</v>
      </c>
      <c r="Y21" s="12" t="s">
        <v>212</v>
      </c>
      <c r="Z21" s="12"/>
      <c r="AA21" s="12" t="s">
        <v>80</v>
      </c>
      <c r="AB21" s="12" t="s">
        <v>35</v>
      </c>
      <c r="AC21" s="12" t="s">
        <v>35</v>
      </c>
      <c r="AD21" s="12" t="s">
        <v>3860</v>
      </c>
      <c r="AE21" s="12" t="s">
        <v>2901</v>
      </c>
      <c r="AF21" s="12">
        <v>10</v>
      </c>
      <c r="AG21" s="12">
        <v>10</v>
      </c>
      <c r="AH21" s="12"/>
      <c r="AI21" s="12"/>
      <c r="AJ21" s="16"/>
      <c r="AK21" s="16"/>
      <c r="AL21" s="16"/>
      <c r="AM21" s="16"/>
      <c r="AN21" s="16">
        <v>30199.517204020212</v>
      </c>
      <c r="AO21" s="16">
        <v>2344228815.3199205</v>
      </c>
      <c r="AP21" s="16">
        <v>1380384.2646028849</v>
      </c>
      <c r="AQ21" s="16">
        <v>64565422.903465554</v>
      </c>
      <c r="AR21" s="12" t="s">
        <v>3812</v>
      </c>
      <c r="AS21" s="12"/>
      <c r="AT21" s="12"/>
      <c r="AU21" s="12"/>
      <c r="AV21" s="12"/>
      <c r="AW21" s="12"/>
      <c r="AX21" s="12"/>
      <c r="AY21" s="12"/>
      <c r="AZ21" s="12"/>
      <c r="BA21" s="12">
        <v>6.98</v>
      </c>
      <c r="BB21" s="12">
        <v>1.78</v>
      </c>
      <c r="BC21" s="12"/>
      <c r="BD21" s="12">
        <v>4.4800000000000004</v>
      </c>
      <c r="BE21" s="12">
        <v>9.3699999999999992</v>
      </c>
      <c r="BF21" s="12">
        <v>6.14</v>
      </c>
      <c r="BG21" s="12">
        <v>7.81</v>
      </c>
      <c r="BH21" s="12"/>
      <c r="BI21" s="12"/>
      <c r="BJ21" s="12"/>
      <c r="BK21" s="12"/>
      <c r="BL21" s="12"/>
      <c r="BM21" s="12"/>
      <c r="BN21" s="12"/>
    </row>
    <row r="22" spans="1:66" x14ac:dyDescent="0.25">
      <c r="A22" s="12" t="s">
        <v>209</v>
      </c>
      <c r="B22" s="12">
        <v>2019</v>
      </c>
      <c r="C22" t="str">
        <f t="shared" si="0"/>
        <v>Ahmed et al.  2019</v>
      </c>
      <c r="D22" s="12" t="s">
        <v>35</v>
      </c>
      <c r="E22" s="12" t="s">
        <v>158</v>
      </c>
      <c r="F22" s="12" t="s">
        <v>218</v>
      </c>
      <c r="G22" s="12" t="s">
        <v>2901</v>
      </c>
      <c r="H22" s="12" t="s">
        <v>3501</v>
      </c>
      <c r="I22" s="12" t="s">
        <v>219</v>
      </c>
      <c r="J22" s="12" t="s">
        <v>3625</v>
      </c>
      <c r="K22" s="12">
        <v>1000</v>
      </c>
      <c r="L22" s="12" t="s">
        <v>221</v>
      </c>
      <c r="M22" s="12" t="s">
        <v>3812</v>
      </c>
      <c r="N22" s="12" t="s">
        <v>222</v>
      </c>
      <c r="O22" t="s">
        <v>744</v>
      </c>
      <c r="P22" t="s">
        <v>3901</v>
      </c>
      <c r="Q22" t="s">
        <v>4148</v>
      </c>
      <c r="V22" s="12" t="s">
        <v>3022</v>
      </c>
      <c r="W22" s="12" t="s">
        <v>40</v>
      </c>
      <c r="X22" s="12" t="s">
        <v>726</v>
      </c>
      <c r="Y22" s="12" t="s">
        <v>3617</v>
      </c>
      <c r="Z22" s="12"/>
      <c r="AA22" s="12" t="s">
        <v>80</v>
      </c>
      <c r="AB22" s="12" t="s">
        <v>35</v>
      </c>
      <c r="AC22" s="12" t="s">
        <v>2901</v>
      </c>
      <c r="AD22" s="12" t="s">
        <v>3860</v>
      </c>
      <c r="AE22" s="12" t="s">
        <v>35</v>
      </c>
      <c r="AF22" s="12">
        <v>0</v>
      </c>
      <c r="AG22" s="12">
        <v>10</v>
      </c>
      <c r="AH22" s="12"/>
      <c r="AI22" s="12"/>
      <c r="AJ22" s="12" t="s">
        <v>3811</v>
      </c>
      <c r="AK22" s="12"/>
      <c r="AL22" s="12"/>
      <c r="AM22" s="12"/>
      <c r="AN22" s="12" t="s">
        <v>3811</v>
      </c>
      <c r="AO22" s="12" t="s">
        <v>3811</v>
      </c>
      <c r="AP22" s="12"/>
      <c r="AQ22" s="12"/>
      <c r="AR22" s="12" t="s">
        <v>3812</v>
      </c>
      <c r="AS22" s="12"/>
      <c r="AT22" s="12"/>
      <c r="AU22" s="12"/>
      <c r="AV22" s="12"/>
      <c r="AW22" s="12"/>
      <c r="AX22" s="12"/>
      <c r="AY22" s="12"/>
      <c r="AZ22" s="12"/>
      <c r="BA22" s="12"/>
      <c r="BB22" s="12"/>
      <c r="BC22" s="12"/>
      <c r="BD22" s="12"/>
      <c r="BE22" s="12"/>
      <c r="BF22" s="12"/>
      <c r="BG22" s="12"/>
      <c r="BH22" s="12"/>
      <c r="BI22" s="12"/>
      <c r="BJ22" s="12"/>
      <c r="BK22" s="12"/>
      <c r="BL22" s="12"/>
      <c r="BM22" s="12"/>
      <c r="BN22" s="12"/>
    </row>
    <row r="23" spans="1:66" x14ac:dyDescent="0.25">
      <c r="A23" t="s">
        <v>696</v>
      </c>
      <c r="B23">
        <v>2015</v>
      </c>
      <c r="C23" t="str">
        <f t="shared" si="0"/>
        <v>Ahmed et al. 2015</v>
      </c>
      <c r="D23" t="s">
        <v>225</v>
      </c>
      <c r="E23" t="s">
        <v>226</v>
      </c>
      <c r="F23" t="s">
        <v>697</v>
      </c>
      <c r="G23" t="s">
        <v>2901</v>
      </c>
      <c r="H23" t="s">
        <v>3501</v>
      </c>
      <c r="I23" t="s">
        <v>698</v>
      </c>
      <c r="J23" t="s">
        <v>3625</v>
      </c>
      <c r="K23" t="s">
        <v>699</v>
      </c>
      <c r="L23" t="s">
        <v>119</v>
      </c>
      <c r="N23" t="s">
        <v>700</v>
      </c>
      <c r="O23" t="s">
        <v>744</v>
      </c>
      <c r="P23" t="s">
        <v>3901</v>
      </c>
      <c r="V23" t="s">
        <v>701</v>
      </c>
      <c r="W23" t="s">
        <v>40</v>
      </c>
      <c r="X23" t="s">
        <v>702</v>
      </c>
      <c r="Y23" t="s">
        <v>3618</v>
      </c>
      <c r="AA23" t="s">
        <v>80</v>
      </c>
      <c r="AB23" t="s">
        <v>35</v>
      </c>
      <c r="AC23" t="s">
        <v>2901</v>
      </c>
      <c r="AF23">
        <v>1</v>
      </c>
      <c r="AG23">
        <v>10</v>
      </c>
      <c r="AS23" t="s">
        <v>2083</v>
      </c>
    </row>
    <row r="24" spans="1:66" x14ac:dyDescent="0.25">
      <c r="A24" t="s">
        <v>696</v>
      </c>
      <c r="B24">
        <v>2015</v>
      </c>
      <c r="C24" t="str">
        <f t="shared" si="0"/>
        <v>Ahmed et al. 2015</v>
      </c>
      <c r="D24" t="s">
        <v>225</v>
      </c>
      <c r="E24" t="s">
        <v>226</v>
      </c>
      <c r="F24" t="s">
        <v>697</v>
      </c>
      <c r="G24" t="s">
        <v>2901</v>
      </c>
      <c r="H24" t="s">
        <v>3501</v>
      </c>
      <c r="I24" t="s">
        <v>698</v>
      </c>
      <c r="J24" t="s">
        <v>3625</v>
      </c>
      <c r="K24" t="s">
        <v>699</v>
      </c>
      <c r="L24" t="s">
        <v>119</v>
      </c>
      <c r="N24" t="s">
        <v>700</v>
      </c>
      <c r="O24" t="s">
        <v>744</v>
      </c>
      <c r="P24" t="s">
        <v>3901</v>
      </c>
      <c r="V24" t="s">
        <v>701</v>
      </c>
      <c r="W24" t="s">
        <v>40</v>
      </c>
      <c r="X24" t="s">
        <v>710</v>
      </c>
      <c r="Y24" t="s">
        <v>3618</v>
      </c>
      <c r="AA24" t="s">
        <v>80</v>
      </c>
      <c r="AB24" t="s">
        <v>35</v>
      </c>
      <c r="AC24" t="s">
        <v>2901</v>
      </c>
      <c r="AF24" t="s">
        <v>119</v>
      </c>
      <c r="AG24">
        <v>10</v>
      </c>
      <c r="AS24" t="s">
        <v>2083</v>
      </c>
    </row>
    <row r="25" spans="1:66" x14ac:dyDescent="0.25">
      <c r="A25" t="s">
        <v>696</v>
      </c>
      <c r="B25">
        <v>2015</v>
      </c>
      <c r="C25" t="str">
        <f t="shared" si="0"/>
        <v>Ahmed et al. 2015</v>
      </c>
      <c r="D25" t="s">
        <v>225</v>
      </c>
      <c r="E25" t="s">
        <v>226</v>
      </c>
      <c r="F25" t="s">
        <v>697</v>
      </c>
      <c r="G25" t="s">
        <v>2901</v>
      </c>
      <c r="H25" t="s">
        <v>3501</v>
      </c>
      <c r="I25" t="s">
        <v>698</v>
      </c>
      <c r="J25" t="s">
        <v>3625</v>
      </c>
      <c r="K25" t="s">
        <v>699</v>
      </c>
      <c r="L25" t="s">
        <v>119</v>
      </c>
      <c r="N25" t="s">
        <v>700</v>
      </c>
      <c r="O25" t="s">
        <v>744</v>
      </c>
      <c r="P25" t="s">
        <v>3901</v>
      </c>
      <c r="V25" t="s">
        <v>701</v>
      </c>
      <c r="W25" t="s">
        <v>40</v>
      </c>
      <c r="X25" t="s">
        <v>912</v>
      </c>
      <c r="Y25" t="s">
        <v>3618</v>
      </c>
      <c r="AA25" t="s">
        <v>80</v>
      </c>
      <c r="AB25" t="s">
        <v>35</v>
      </c>
      <c r="AC25" t="s">
        <v>2901</v>
      </c>
      <c r="AF25" t="s">
        <v>119</v>
      </c>
      <c r="AG25">
        <v>10</v>
      </c>
      <c r="AS25" t="s">
        <v>2083</v>
      </c>
    </row>
    <row r="26" spans="1:66" x14ac:dyDescent="0.25">
      <c r="A26" t="s">
        <v>696</v>
      </c>
      <c r="B26">
        <v>2015</v>
      </c>
      <c r="C26" t="str">
        <f t="shared" si="0"/>
        <v>Ahmed et al. 2015</v>
      </c>
      <c r="D26" t="s">
        <v>225</v>
      </c>
      <c r="E26" t="s">
        <v>226</v>
      </c>
      <c r="F26" t="s">
        <v>697</v>
      </c>
      <c r="G26" t="s">
        <v>2901</v>
      </c>
      <c r="H26" t="s">
        <v>3501</v>
      </c>
      <c r="I26" t="s">
        <v>698</v>
      </c>
      <c r="J26" t="s">
        <v>3625</v>
      </c>
      <c r="K26" t="s">
        <v>699</v>
      </c>
      <c r="L26" t="s">
        <v>119</v>
      </c>
      <c r="N26" t="s">
        <v>700</v>
      </c>
      <c r="O26" t="s">
        <v>744</v>
      </c>
      <c r="P26" t="s">
        <v>3901</v>
      </c>
      <c r="Q26" s="12"/>
      <c r="V26" t="s">
        <v>701</v>
      </c>
      <c r="W26" t="s">
        <v>40</v>
      </c>
      <c r="X26" t="s">
        <v>914</v>
      </c>
      <c r="Y26" t="s">
        <v>3618</v>
      </c>
      <c r="AA26" t="s">
        <v>80</v>
      </c>
      <c r="AB26" t="s">
        <v>35</v>
      </c>
      <c r="AC26" t="s">
        <v>2901</v>
      </c>
      <c r="AF26">
        <v>1</v>
      </c>
      <c r="AG26">
        <v>10</v>
      </c>
      <c r="AS26" t="s">
        <v>2083</v>
      </c>
    </row>
    <row r="27" spans="1:66" x14ac:dyDescent="0.25">
      <c r="A27" t="s">
        <v>240</v>
      </c>
      <c r="B27">
        <v>2010</v>
      </c>
      <c r="C27" t="str">
        <f t="shared" si="0"/>
        <v>Awad-Alla et al. 2010</v>
      </c>
      <c r="D27" t="s">
        <v>35</v>
      </c>
      <c r="E27" t="s">
        <v>25</v>
      </c>
      <c r="F27" t="s">
        <v>241</v>
      </c>
      <c r="G27" t="s">
        <v>2901</v>
      </c>
      <c r="H27" t="s">
        <v>3509</v>
      </c>
      <c r="I27" t="s">
        <v>242</v>
      </c>
      <c r="J27" t="s">
        <v>2117</v>
      </c>
      <c r="K27" t="s">
        <v>28</v>
      </c>
      <c r="L27" t="s">
        <v>28</v>
      </c>
      <c r="N27" t="s">
        <v>28</v>
      </c>
      <c r="O27" t="s">
        <v>744</v>
      </c>
      <c r="P27" t="s">
        <v>3901</v>
      </c>
      <c r="Q27" t="s">
        <v>4041</v>
      </c>
      <c r="R27" t="s">
        <v>4170</v>
      </c>
      <c r="S27" t="s">
        <v>4169</v>
      </c>
      <c r="T27" t="s">
        <v>3780</v>
      </c>
      <c r="U27" t="s">
        <v>4168</v>
      </c>
      <c r="W27" t="s">
        <v>40</v>
      </c>
      <c r="X27" t="s">
        <v>212</v>
      </c>
      <c r="Y27" t="s">
        <v>212</v>
      </c>
      <c r="AA27" t="s">
        <v>244</v>
      </c>
      <c r="AB27" t="s">
        <v>35</v>
      </c>
      <c r="AC27" t="s">
        <v>2901</v>
      </c>
      <c r="AF27">
        <v>24</v>
      </c>
      <c r="AG27">
        <v>55</v>
      </c>
      <c r="AN27" s="2"/>
      <c r="AO27" s="2"/>
    </row>
    <row r="28" spans="1:66" x14ac:dyDescent="0.25">
      <c r="A28" t="s">
        <v>245</v>
      </c>
      <c r="B28">
        <v>2015</v>
      </c>
      <c r="C28" t="str">
        <f t="shared" si="0"/>
        <v>Binkley, L. E. 2015</v>
      </c>
      <c r="D28" t="s">
        <v>246</v>
      </c>
      <c r="E28" t="s">
        <v>226</v>
      </c>
      <c r="F28" t="s">
        <v>247</v>
      </c>
      <c r="G28" t="s">
        <v>35</v>
      </c>
      <c r="H28" t="s">
        <v>3503</v>
      </c>
      <c r="I28" t="s">
        <v>228</v>
      </c>
      <c r="J28" t="s">
        <v>2117</v>
      </c>
      <c r="K28" t="s">
        <v>28</v>
      </c>
      <c r="L28" t="s">
        <v>28</v>
      </c>
      <c r="N28" t="s">
        <v>248</v>
      </c>
      <c r="O28" t="s">
        <v>744</v>
      </c>
      <c r="P28" t="s">
        <v>3901</v>
      </c>
      <c r="Q28" t="s">
        <v>3919</v>
      </c>
      <c r="R28" t="s">
        <v>2600</v>
      </c>
      <c r="S28" t="s">
        <v>3977</v>
      </c>
      <c r="T28" s="12" t="s">
        <v>631</v>
      </c>
      <c r="U28" s="12" t="s">
        <v>79</v>
      </c>
      <c r="W28" t="s">
        <v>40</v>
      </c>
      <c r="X28" t="s">
        <v>212</v>
      </c>
      <c r="Y28" t="s">
        <v>212</v>
      </c>
      <c r="AA28" t="s">
        <v>80</v>
      </c>
      <c r="AB28" t="s">
        <v>35</v>
      </c>
      <c r="AC28" t="s">
        <v>2901</v>
      </c>
      <c r="AF28">
        <v>10</v>
      </c>
      <c r="AG28">
        <v>93</v>
      </c>
    </row>
    <row r="29" spans="1:66" x14ac:dyDescent="0.25">
      <c r="A29" t="s">
        <v>249</v>
      </c>
      <c r="B29">
        <v>1988</v>
      </c>
      <c r="C29" t="str">
        <f t="shared" si="0"/>
        <v>Brittingham et al. 1988</v>
      </c>
      <c r="D29" t="s">
        <v>35</v>
      </c>
      <c r="E29" t="s">
        <v>25</v>
      </c>
      <c r="F29" t="s">
        <v>250</v>
      </c>
      <c r="G29" t="s">
        <v>35</v>
      </c>
      <c r="H29" t="s">
        <v>3503</v>
      </c>
      <c r="I29" t="s">
        <v>251</v>
      </c>
      <c r="J29" t="s">
        <v>2117</v>
      </c>
      <c r="K29" t="s">
        <v>28</v>
      </c>
      <c r="L29" t="s">
        <v>28</v>
      </c>
      <c r="N29" t="s">
        <v>28</v>
      </c>
      <c r="O29" t="s">
        <v>744</v>
      </c>
      <c r="P29" t="s">
        <v>3901</v>
      </c>
      <c r="Q29" t="s">
        <v>4009</v>
      </c>
      <c r="R29" t="s">
        <v>4011</v>
      </c>
      <c r="S29" t="s">
        <v>4010</v>
      </c>
      <c r="T29" t="s">
        <v>252</v>
      </c>
      <c r="U29" t="s">
        <v>253</v>
      </c>
      <c r="W29" t="s">
        <v>40</v>
      </c>
      <c r="X29" t="s">
        <v>212</v>
      </c>
      <c r="Y29" t="s">
        <v>212</v>
      </c>
      <c r="AA29" t="s">
        <v>254</v>
      </c>
      <c r="AB29" t="s">
        <v>35</v>
      </c>
      <c r="AC29" t="s">
        <v>2901</v>
      </c>
      <c r="AF29" t="s">
        <v>119</v>
      </c>
      <c r="AG29">
        <v>25</v>
      </c>
      <c r="AS29" t="s">
        <v>255</v>
      </c>
    </row>
    <row r="30" spans="1:66" x14ac:dyDescent="0.25">
      <c r="A30" t="s">
        <v>249</v>
      </c>
      <c r="B30">
        <v>1988</v>
      </c>
      <c r="C30" t="str">
        <f t="shared" si="0"/>
        <v>Brittingham et al. 1988</v>
      </c>
      <c r="D30" t="s">
        <v>35</v>
      </c>
      <c r="E30" t="s">
        <v>25</v>
      </c>
      <c r="F30" t="s">
        <v>250</v>
      </c>
      <c r="G30" t="s">
        <v>35</v>
      </c>
      <c r="H30" t="s">
        <v>3503</v>
      </c>
      <c r="I30" t="s">
        <v>251</v>
      </c>
      <c r="J30" t="s">
        <v>2117</v>
      </c>
      <c r="K30" t="s">
        <v>28</v>
      </c>
      <c r="L30" t="s">
        <v>28</v>
      </c>
      <c r="N30" t="s">
        <v>28</v>
      </c>
      <c r="O30" t="s">
        <v>744</v>
      </c>
      <c r="P30" t="s">
        <v>3901</v>
      </c>
      <c r="Q30" t="s">
        <v>4009</v>
      </c>
      <c r="R30" t="s">
        <v>4038</v>
      </c>
      <c r="S30" t="s">
        <v>4037</v>
      </c>
      <c r="T30" t="s">
        <v>2595</v>
      </c>
      <c r="U30" t="s">
        <v>256</v>
      </c>
      <c r="W30" t="s">
        <v>40</v>
      </c>
      <c r="X30" t="s">
        <v>212</v>
      </c>
      <c r="Y30" t="s">
        <v>212</v>
      </c>
      <c r="AA30" t="s">
        <v>254</v>
      </c>
      <c r="AB30" t="s">
        <v>35</v>
      </c>
      <c r="AC30" t="s">
        <v>2901</v>
      </c>
      <c r="AF30">
        <v>3</v>
      </c>
      <c r="AG30">
        <v>290</v>
      </c>
      <c r="AH30" s="3">
        <v>0.01</v>
      </c>
      <c r="AI30" s="3"/>
      <c r="AS30" t="s">
        <v>255</v>
      </c>
    </row>
    <row r="31" spans="1:66" x14ac:dyDescent="0.25">
      <c r="A31" t="s">
        <v>249</v>
      </c>
      <c r="B31">
        <v>1988</v>
      </c>
      <c r="C31" t="str">
        <f t="shared" si="0"/>
        <v>Brittingham et al. 1988</v>
      </c>
      <c r="D31" t="s">
        <v>35</v>
      </c>
      <c r="E31" t="s">
        <v>25</v>
      </c>
      <c r="F31" t="s">
        <v>250</v>
      </c>
      <c r="G31" t="s">
        <v>35</v>
      </c>
      <c r="H31" t="s">
        <v>3503</v>
      </c>
      <c r="I31" t="s">
        <v>251</v>
      </c>
      <c r="J31" t="s">
        <v>2117</v>
      </c>
      <c r="K31" t="s">
        <v>28</v>
      </c>
      <c r="L31" t="s">
        <v>28</v>
      </c>
      <c r="N31" t="s">
        <v>28</v>
      </c>
      <c r="O31" t="s">
        <v>744</v>
      </c>
      <c r="P31" t="s">
        <v>3901</v>
      </c>
      <c r="Q31" t="s">
        <v>4009</v>
      </c>
      <c r="R31" t="s">
        <v>3954</v>
      </c>
      <c r="S31" t="s">
        <v>3940</v>
      </c>
      <c r="T31" t="s">
        <v>1327</v>
      </c>
      <c r="U31" t="s">
        <v>257</v>
      </c>
      <c r="W31" t="s">
        <v>40</v>
      </c>
      <c r="X31" t="s">
        <v>212</v>
      </c>
      <c r="Y31" t="s">
        <v>212</v>
      </c>
      <c r="AA31" t="s">
        <v>254</v>
      </c>
      <c r="AB31" t="s">
        <v>35</v>
      </c>
      <c r="AC31" t="s">
        <v>2901</v>
      </c>
      <c r="AF31" t="s">
        <v>119</v>
      </c>
      <c r="AG31">
        <v>40</v>
      </c>
      <c r="AS31" t="s">
        <v>255</v>
      </c>
    </row>
    <row r="32" spans="1:66" x14ac:dyDescent="0.25">
      <c r="A32" t="s">
        <v>249</v>
      </c>
      <c r="B32">
        <v>1988</v>
      </c>
      <c r="C32" t="str">
        <f t="shared" si="0"/>
        <v>Brittingham et al. 1988</v>
      </c>
      <c r="D32" t="s">
        <v>35</v>
      </c>
      <c r="E32" t="s">
        <v>25</v>
      </c>
      <c r="F32" t="s">
        <v>250</v>
      </c>
      <c r="G32" t="s">
        <v>35</v>
      </c>
      <c r="H32" t="s">
        <v>3503</v>
      </c>
      <c r="I32" t="s">
        <v>251</v>
      </c>
      <c r="J32" t="s">
        <v>2117</v>
      </c>
      <c r="K32" t="s">
        <v>28</v>
      </c>
      <c r="L32" t="s">
        <v>28</v>
      </c>
      <c r="N32" t="s">
        <v>28</v>
      </c>
      <c r="O32" t="s">
        <v>744</v>
      </c>
      <c r="P32" t="s">
        <v>3901</v>
      </c>
      <c r="Q32" t="s">
        <v>4009</v>
      </c>
      <c r="R32" t="s">
        <v>4206</v>
      </c>
      <c r="S32" t="s">
        <v>4205</v>
      </c>
      <c r="T32" t="s">
        <v>603</v>
      </c>
      <c r="U32" t="s">
        <v>258</v>
      </c>
      <c r="W32" t="s">
        <v>40</v>
      </c>
      <c r="X32" t="s">
        <v>212</v>
      </c>
      <c r="Y32" t="s">
        <v>212</v>
      </c>
      <c r="AA32" t="s">
        <v>254</v>
      </c>
      <c r="AB32" t="s">
        <v>35</v>
      </c>
      <c r="AC32" t="s">
        <v>2901</v>
      </c>
      <c r="AF32" t="s">
        <v>119</v>
      </c>
      <c r="AG32">
        <v>19</v>
      </c>
      <c r="AS32" t="s">
        <v>255</v>
      </c>
    </row>
    <row r="33" spans="1:66" x14ac:dyDescent="0.25">
      <c r="A33" t="s">
        <v>263</v>
      </c>
      <c r="B33">
        <v>2015</v>
      </c>
      <c r="C33" t="str">
        <f t="shared" si="0"/>
        <v>Carroll et al 2015</v>
      </c>
      <c r="D33" t="s">
        <v>35</v>
      </c>
      <c r="E33" t="s">
        <v>25</v>
      </c>
      <c r="F33" t="s">
        <v>264</v>
      </c>
      <c r="G33" t="s">
        <v>2901</v>
      </c>
      <c r="H33" t="s">
        <v>3504</v>
      </c>
      <c r="I33" t="s">
        <v>2146</v>
      </c>
      <c r="J33" t="s">
        <v>2117</v>
      </c>
      <c r="K33" t="s">
        <v>28</v>
      </c>
      <c r="L33" t="s">
        <v>28</v>
      </c>
      <c r="N33" t="s">
        <v>28</v>
      </c>
      <c r="O33" t="s">
        <v>744</v>
      </c>
      <c r="P33" t="s">
        <v>3901</v>
      </c>
      <c r="Q33" t="s">
        <v>2614</v>
      </c>
      <c r="R33" t="s">
        <v>118</v>
      </c>
      <c r="S33" t="s">
        <v>3974</v>
      </c>
      <c r="T33" t="s">
        <v>1069</v>
      </c>
      <c r="U33" t="s">
        <v>265</v>
      </c>
      <c r="W33" t="s">
        <v>40</v>
      </c>
      <c r="X33" t="s">
        <v>212</v>
      </c>
      <c r="Y33" t="s">
        <v>212</v>
      </c>
      <c r="AA33" t="s">
        <v>80</v>
      </c>
      <c r="AB33" t="s">
        <v>35</v>
      </c>
      <c r="AC33" t="s">
        <v>2901</v>
      </c>
      <c r="AF33">
        <v>7</v>
      </c>
      <c r="AG33">
        <v>30</v>
      </c>
      <c r="AH33" s="3">
        <v>0.23</v>
      </c>
      <c r="AI33" s="3"/>
    </row>
    <row r="34" spans="1:66" x14ac:dyDescent="0.25">
      <c r="A34" t="s">
        <v>263</v>
      </c>
      <c r="B34">
        <v>2015</v>
      </c>
      <c r="C34" t="str">
        <f t="shared" si="0"/>
        <v>Carroll et al 2015</v>
      </c>
      <c r="D34" t="s">
        <v>35</v>
      </c>
      <c r="E34" t="s">
        <v>25</v>
      </c>
      <c r="F34" t="s">
        <v>264</v>
      </c>
      <c r="G34" t="s">
        <v>2901</v>
      </c>
      <c r="H34" t="s">
        <v>3504</v>
      </c>
      <c r="I34" t="s">
        <v>2146</v>
      </c>
      <c r="J34" t="s">
        <v>2117</v>
      </c>
      <c r="K34" t="s">
        <v>28</v>
      </c>
      <c r="L34" t="s">
        <v>28</v>
      </c>
      <c r="N34" t="s">
        <v>28</v>
      </c>
      <c r="O34" t="s">
        <v>744</v>
      </c>
      <c r="P34" t="s">
        <v>3901</v>
      </c>
      <c r="Q34" t="s">
        <v>4009</v>
      </c>
      <c r="R34" s="12" t="s">
        <v>4097</v>
      </c>
      <c r="S34" s="12" t="s">
        <v>4096</v>
      </c>
      <c r="T34" t="s">
        <v>343</v>
      </c>
      <c r="U34" t="s">
        <v>267</v>
      </c>
      <c r="W34" t="s">
        <v>40</v>
      </c>
      <c r="X34" t="s">
        <v>212</v>
      </c>
      <c r="Y34" t="s">
        <v>212</v>
      </c>
      <c r="AA34" t="s">
        <v>80</v>
      </c>
      <c r="AB34" t="s">
        <v>35</v>
      </c>
      <c r="AC34" t="s">
        <v>2901</v>
      </c>
      <c r="AF34">
        <v>9</v>
      </c>
      <c r="AG34">
        <v>26</v>
      </c>
      <c r="AH34" s="3">
        <v>0.35</v>
      </c>
      <c r="AI34" s="3"/>
    </row>
    <row r="35" spans="1:66" x14ac:dyDescent="0.25">
      <c r="A35" t="s">
        <v>263</v>
      </c>
      <c r="B35">
        <v>2015</v>
      </c>
      <c r="C35" t="str">
        <f t="shared" si="0"/>
        <v>Carroll et al 2015</v>
      </c>
      <c r="D35" t="s">
        <v>35</v>
      </c>
      <c r="E35" t="s">
        <v>25</v>
      </c>
      <c r="F35" t="s">
        <v>264</v>
      </c>
      <c r="G35" t="s">
        <v>2901</v>
      </c>
      <c r="H35" t="s">
        <v>3504</v>
      </c>
      <c r="I35" t="s">
        <v>2146</v>
      </c>
      <c r="J35" t="s">
        <v>2117</v>
      </c>
      <c r="K35" t="s">
        <v>28</v>
      </c>
      <c r="L35" t="s">
        <v>28</v>
      </c>
      <c r="N35" t="s">
        <v>28</v>
      </c>
      <c r="O35" t="s">
        <v>744</v>
      </c>
      <c r="P35" t="s">
        <v>3901</v>
      </c>
      <c r="Q35" s="59" t="s">
        <v>2614</v>
      </c>
      <c r="R35" s="59" t="s">
        <v>118</v>
      </c>
      <c r="S35" s="59" t="s">
        <v>3980</v>
      </c>
      <c r="T35" t="s">
        <v>373</v>
      </c>
      <c r="U35" t="s">
        <v>108</v>
      </c>
      <c r="W35" t="s">
        <v>40</v>
      </c>
      <c r="X35" t="s">
        <v>212</v>
      </c>
      <c r="Y35" t="s">
        <v>212</v>
      </c>
      <c r="AA35" t="s">
        <v>80</v>
      </c>
      <c r="AB35" t="s">
        <v>35</v>
      </c>
      <c r="AC35" t="s">
        <v>2901</v>
      </c>
      <c r="AF35">
        <v>13</v>
      </c>
      <c r="AG35">
        <v>30</v>
      </c>
      <c r="AH35" s="3">
        <v>0.43</v>
      </c>
      <c r="AI35" s="3"/>
    </row>
    <row r="36" spans="1:66" x14ac:dyDescent="0.25">
      <c r="A36" t="s">
        <v>263</v>
      </c>
      <c r="B36">
        <v>2015</v>
      </c>
      <c r="C36" t="str">
        <f t="shared" si="0"/>
        <v>Carroll et al 2015</v>
      </c>
      <c r="D36" t="s">
        <v>35</v>
      </c>
      <c r="E36" t="s">
        <v>25</v>
      </c>
      <c r="F36" t="s">
        <v>264</v>
      </c>
      <c r="G36" t="s">
        <v>2901</v>
      </c>
      <c r="H36" t="s">
        <v>3504</v>
      </c>
      <c r="I36" t="s">
        <v>2146</v>
      </c>
      <c r="J36" t="s">
        <v>2117</v>
      </c>
      <c r="K36" t="s">
        <v>28</v>
      </c>
      <c r="L36" t="s">
        <v>28</v>
      </c>
      <c r="N36" t="s">
        <v>28</v>
      </c>
      <c r="O36" t="s">
        <v>744</v>
      </c>
      <c r="P36" t="s">
        <v>3901</v>
      </c>
      <c r="Q36" t="s">
        <v>2614</v>
      </c>
      <c r="R36" t="s">
        <v>118</v>
      </c>
      <c r="S36" t="s">
        <v>3980</v>
      </c>
      <c r="T36" t="s">
        <v>266</v>
      </c>
      <c r="U36" t="s">
        <v>110</v>
      </c>
      <c r="W36" t="s">
        <v>40</v>
      </c>
      <c r="X36" t="s">
        <v>212</v>
      </c>
      <c r="Y36" t="s">
        <v>212</v>
      </c>
      <c r="AA36" t="s">
        <v>80</v>
      </c>
      <c r="AB36" t="s">
        <v>35</v>
      </c>
      <c r="AC36" t="s">
        <v>2901</v>
      </c>
      <c r="AF36">
        <v>27</v>
      </c>
      <c r="AG36">
        <v>30</v>
      </c>
      <c r="AH36" s="3">
        <v>0.9</v>
      </c>
      <c r="AI36" s="3"/>
    </row>
    <row r="37" spans="1:66" x14ac:dyDescent="0.25">
      <c r="A37" t="s">
        <v>734</v>
      </c>
      <c r="B37">
        <v>1999</v>
      </c>
      <c r="C37" t="str">
        <f t="shared" si="0"/>
        <v>Cizek et al.  1999</v>
      </c>
      <c r="D37" t="s">
        <v>35</v>
      </c>
      <c r="E37" t="s">
        <v>25</v>
      </c>
      <c r="F37" t="s">
        <v>735</v>
      </c>
      <c r="G37" t="s">
        <v>2901</v>
      </c>
      <c r="H37" t="s">
        <v>3504</v>
      </c>
      <c r="I37" t="s">
        <v>2523</v>
      </c>
      <c r="J37" t="s">
        <v>2117</v>
      </c>
      <c r="K37" t="s">
        <v>28</v>
      </c>
      <c r="L37" t="s">
        <v>28</v>
      </c>
      <c r="N37" t="s">
        <v>248</v>
      </c>
      <c r="O37" t="s">
        <v>744</v>
      </c>
      <c r="P37" t="s">
        <v>3901</v>
      </c>
      <c r="Q37" t="s">
        <v>4009</v>
      </c>
      <c r="R37" t="s">
        <v>4120</v>
      </c>
      <c r="S37" t="s">
        <v>4119</v>
      </c>
      <c r="T37" t="s">
        <v>346</v>
      </c>
      <c r="U37" t="s">
        <v>347</v>
      </c>
      <c r="W37" t="s">
        <v>40</v>
      </c>
      <c r="X37" t="s">
        <v>726</v>
      </c>
      <c r="Y37" t="s">
        <v>3617</v>
      </c>
      <c r="AA37" t="s">
        <v>80</v>
      </c>
      <c r="AB37" t="s">
        <v>35</v>
      </c>
      <c r="AC37" t="s">
        <v>2901</v>
      </c>
      <c r="AF37">
        <v>0</v>
      </c>
      <c r="AG37">
        <v>20</v>
      </c>
    </row>
    <row r="38" spans="1:66" x14ac:dyDescent="0.25">
      <c r="A38" t="s">
        <v>734</v>
      </c>
      <c r="B38">
        <v>1999</v>
      </c>
      <c r="C38" t="str">
        <f t="shared" si="0"/>
        <v>Cizek et al.  1999</v>
      </c>
      <c r="D38" t="s">
        <v>35</v>
      </c>
      <c r="E38" t="s">
        <v>25</v>
      </c>
      <c r="F38" t="s">
        <v>735</v>
      </c>
      <c r="G38" t="s">
        <v>2901</v>
      </c>
      <c r="H38" t="s">
        <v>3504</v>
      </c>
      <c r="I38" t="s">
        <v>2522</v>
      </c>
      <c r="J38" t="s">
        <v>2117</v>
      </c>
      <c r="K38" t="s">
        <v>28</v>
      </c>
      <c r="L38" t="s">
        <v>28</v>
      </c>
      <c r="N38" t="s">
        <v>248</v>
      </c>
      <c r="O38" t="s">
        <v>744</v>
      </c>
      <c r="P38" t="s">
        <v>3901</v>
      </c>
      <c r="Q38" t="s">
        <v>3993</v>
      </c>
      <c r="R38" t="s">
        <v>4023</v>
      </c>
      <c r="S38" t="s">
        <v>3983</v>
      </c>
      <c r="T38" t="s">
        <v>625</v>
      </c>
      <c r="U38" t="s">
        <v>736</v>
      </c>
      <c r="W38" t="s">
        <v>40</v>
      </c>
      <c r="X38" t="s">
        <v>726</v>
      </c>
      <c r="Y38" t="s">
        <v>3617</v>
      </c>
      <c r="AA38" t="s">
        <v>80</v>
      </c>
      <c r="AB38" t="s">
        <v>35</v>
      </c>
      <c r="AC38" t="s">
        <v>2901</v>
      </c>
      <c r="AF38">
        <v>0</v>
      </c>
      <c r="AG38">
        <v>50</v>
      </c>
    </row>
    <row r="39" spans="1:66" x14ac:dyDescent="0.25">
      <c r="A39" t="s">
        <v>268</v>
      </c>
      <c r="B39">
        <v>2019</v>
      </c>
      <c r="C39" t="str">
        <f t="shared" si="0"/>
        <v>Contreras-Rodriguez et al. 2019</v>
      </c>
      <c r="D39" t="s">
        <v>35</v>
      </c>
      <c r="E39" t="s">
        <v>226</v>
      </c>
      <c r="F39" t="s">
        <v>3510</v>
      </c>
      <c r="G39" t="s">
        <v>2901</v>
      </c>
      <c r="H39" t="s">
        <v>3503</v>
      </c>
      <c r="I39" t="s">
        <v>228</v>
      </c>
      <c r="J39" t="s">
        <v>2117</v>
      </c>
      <c r="K39" t="s">
        <v>28</v>
      </c>
      <c r="L39" t="s">
        <v>28</v>
      </c>
      <c r="N39" t="s">
        <v>28</v>
      </c>
      <c r="O39" t="s">
        <v>744</v>
      </c>
      <c r="P39" t="s">
        <v>3901</v>
      </c>
      <c r="Q39" t="s">
        <v>2614</v>
      </c>
      <c r="R39" t="s">
        <v>118</v>
      </c>
      <c r="S39" t="s">
        <v>4085</v>
      </c>
      <c r="T39" t="s">
        <v>3776</v>
      </c>
      <c r="U39" t="s">
        <v>269</v>
      </c>
      <c r="W39" t="s">
        <v>40</v>
      </c>
      <c r="X39" t="s">
        <v>212</v>
      </c>
      <c r="Y39" t="s">
        <v>212</v>
      </c>
      <c r="AA39" t="s">
        <v>80</v>
      </c>
      <c r="AB39" t="s">
        <v>35</v>
      </c>
      <c r="AC39" t="s">
        <v>2901</v>
      </c>
      <c r="AF39">
        <v>3</v>
      </c>
      <c r="AG39">
        <v>51</v>
      </c>
      <c r="AH39" s="7"/>
      <c r="AI39" s="7"/>
    </row>
    <row r="40" spans="1:66" x14ac:dyDescent="0.25">
      <c r="A40" t="s">
        <v>268</v>
      </c>
      <c r="B40">
        <v>2019</v>
      </c>
      <c r="C40" t="str">
        <f t="shared" si="0"/>
        <v>Contreras-Rodriguez et al. 2019</v>
      </c>
      <c r="D40" t="s">
        <v>35</v>
      </c>
      <c r="E40" t="s">
        <v>226</v>
      </c>
      <c r="F40" t="s">
        <v>3510</v>
      </c>
      <c r="G40" t="s">
        <v>2901</v>
      </c>
      <c r="H40" t="s">
        <v>3503</v>
      </c>
      <c r="I40" t="s">
        <v>228</v>
      </c>
      <c r="J40" t="s">
        <v>2117</v>
      </c>
      <c r="K40" t="s">
        <v>28</v>
      </c>
      <c r="L40" t="s">
        <v>28</v>
      </c>
      <c r="N40" t="s">
        <v>28</v>
      </c>
      <c r="O40" t="s">
        <v>744</v>
      </c>
      <c r="P40" t="s">
        <v>3901</v>
      </c>
      <c r="Q40" t="s">
        <v>2614</v>
      </c>
      <c r="R40" t="s">
        <v>118</v>
      </c>
      <c r="S40" t="s">
        <v>3980</v>
      </c>
      <c r="T40" t="s">
        <v>3778</v>
      </c>
      <c r="U40" t="s">
        <v>270</v>
      </c>
      <c r="W40" t="s">
        <v>40</v>
      </c>
      <c r="X40" t="s">
        <v>212</v>
      </c>
      <c r="Y40" t="s">
        <v>212</v>
      </c>
      <c r="AA40" t="s">
        <v>80</v>
      </c>
      <c r="AB40" t="s">
        <v>35</v>
      </c>
      <c r="AC40" t="s">
        <v>2901</v>
      </c>
      <c r="AF40">
        <v>12</v>
      </c>
      <c r="AG40">
        <v>44</v>
      </c>
      <c r="AH40" s="7"/>
      <c r="AI40" s="7"/>
    </row>
    <row r="41" spans="1:66" x14ac:dyDescent="0.25">
      <c r="A41" t="s">
        <v>271</v>
      </c>
      <c r="B41">
        <v>2001</v>
      </c>
      <c r="C41" t="str">
        <f t="shared" si="0"/>
        <v>Fallacara et al. 2001</v>
      </c>
      <c r="D41" t="s">
        <v>35</v>
      </c>
      <c r="E41" t="s">
        <v>25</v>
      </c>
      <c r="F41" t="s">
        <v>272</v>
      </c>
      <c r="G41" t="s">
        <v>35</v>
      </c>
      <c r="H41" t="s">
        <v>3503</v>
      </c>
      <c r="I41" t="s">
        <v>2073</v>
      </c>
      <c r="J41" t="s">
        <v>2117</v>
      </c>
      <c r="K41" t="s">
        <v>28</v>
      </c>
      <c r="L41" t="s">
        <v>28</v>
      </c>
      <c r="N41" t="s">
        <v>273</v>
      </c>
      <c r="O41" t="s">
        <v>744</v>
      </c>
      <c r="P41" t="s">
        <v>3901</v>
      </c>
      <c r="V41" t="s">
        <v>274</v>
      </c>
      <c r="W41" t="s">
        <v>40</v>
      </c>
      <c r="X41" t="s">
        <v>212</v>
      </c>
      <c r="Y41" t="s">
        <v>212</v>
      </c>
      <c r="AA41" t="s">
        <v>80</v>
      </c>
      <c r="AB41" t="s">
        <v>35</v>
      </c>
      <c r="AC41" t="s">
        <v>2901</v>
      </c>
      <c r="AF41">
        <v>4</v>
      </c>
      <c r="AG41">
        <v>10</v>
      </c>
    </row>
    <row r="42" spans="1:66" x14ac:dyDescent="0.25">
      <c r="A42" t="s">
        <v>271</v>
      </c>
      <c r="B42">
        <v>2001</v>
      </c>
      <c r="C42" t="str">
        <f t="shared" si="0"/>
        <v>Fallacara et al. 2001</v>
      </c>
      <c r="D42" t="s">
        <v>35</v>
      </c>
      <c r="E42" t="s">
        <v>25</v>
      </c>
      <c r="F42" t="s">
        <v>272</v>
      </c>
      <c r="G42" t="s">
        <v>35</v>
      </c>
      <c r="H42" t="s">
        <v>3503</v>
      </c>
      <c r="I42" t="s">
        <v>2073</v>
      </c>
      <c r="J42" t="s">
        <v>2117</v>
      </c>
      <c r="K42" t="s">
        <v>28</v>
      </c>
      <c r="L42" t="s">
        <v>28</v>
      </c>
      <c r="N42" t="s">
        <v>273</v>
      </c>
      <c r="O42" t="s">
        <v>744</v>
      </c>
      <c r="P42" t="s">
        <v>3901</v>
      </c>
      <c r="Q42" t="s">
        <v>3919</v>
      </c>
      <c r="R42" t="s">
        <v>2600</v>
      </c>
      <c r="S42" t="s">
        <v>3977</v>
      </c>
      <c r="T42" s="12" t="s">
        <v>631</v>
      </c>
      <c r="U42" s="12" t="s">
        <v>79</v>
      </c>
      <c r="W42" t="s">
        <v>40</v>
      </c>
      <c r="X42" t="s">
        <v>212</v>
      </c>
      <c r="Y42" t="s">
        <v>212</v>
      </c>
      <c r="AA42" t="s">
        <v>80</v>
      </c>
      <c r="AB42" t="s">
        <v>35</v>
      </c>
      <c r="AC42" t="s">
        <v>2901</v>
      </c>
      <c r="AF42">
        <v>224</v>
      </c>
      <c r="AG42">
        <v>357</v>
      </c>
    </row>
    <row r="43" spans="1:66" x14ac:dyDescent="0.25">
      <c r="A43" t="s">
        <v>271</v>
      </c>
      <c r="B43">
        <v>2001</v>
      </c>
      <c r="C43" t="str">
        <f t="shared" si="0"/>
        <v>Fallacara et al. 2001</v>
      </c>
      <c r="D43" t="s">
        <v>35</v>
      </c>
      <c r="E43" t="s">
        <v>25</v>
      </c>
      <c r="F43" t="s">
        <v>272</v>
      </c>
      <c r="G43" t="s">
        <v>35</v>
      </c>
      <c r="H43" t="s">
        <v>3503</v>
      </c>
      <c r="I43" t="s">
        <v>2073</v>
      </c>
      <c r="J43" t="s">
        <v>2117</v>
      </c>
      <c r="K43" t="s">
        <v>28</v>
      </c>
      <c r="L43" t="s">
        <v>28</v>
      </c>
      <c r="N43" t="s">
        <v>273</v>
      </c>
      <c r="O43" t="s">
        <v>744</v>
      </c>
      <c r="P43" t="s">
        <v>3901</v>
      </c>
      <c r="Q43" t="s">
        <v>3919</v>
      </c>
      <c r="R43" t="s">
        <v>2600</v>
      </c>
      <c r="S43" t="s">
        <v>3982</v>
      </c>
      <c r="T43" t="s">
        <v>2616</v>
      </c>
      <c r="W43" t="s">
        <v>40</v>
      </c>
      <c r="X43" t="s">
        <v>212</v>
      </c>
      <c r="Y43" t="s">
        <v>212</v>
      </c>
      <c r="AA43" t="s">
        <v>80</v>
      </c>
      <c r="AB43" t="s">
        <v>35</v>
      </c>
      <c r="AC43" t="s">
        <v>2901</v>
      </c>
      <c r="AF43">
        <v>78</v>
      </c>
      <c r="AG43">
        <v>82</v>
      </c>
    </row>
    <row r="44" spans="1:66" x14ac:dyDescent="0.25">
      <c r="A44" t="s">
        <v>271</v>
      </c>
      <c r="B44">
        <v>2004</v>
      </c>
      <c r="C44" t="str">
        <f t="shared" si="0"/>
        <v>Fallacara et al. 2004</v>
      </c>
      <c r="D44" t="s">
        <v>35</v>
      </c>
      <c r="E44" t="s">
        <v>25</v>
      </c>
      <c r="F44" t="s">
        <v>275</v>
      </c>
      <c r="G44" t="s">
        <v>35</v>
      </c>
      <c r="H44" t="s">
        <v>3503</v>
      </c>
      <c r="I44" t="s">
        <v>276</v>
      </c>
      <c r="J44" t="s">
        <v>2117</v>
      </c>
      <c r="K44" t="s">
        <v>28</v>
      </c>
      <c r="L44" t="s">
        <v>28</v>
      </c>
      <c r="N44" t="s">
        <v>277</v>
      </c>
      <c r="O44" t="s">
        <v>744</v>
      </c>
      <c r="P44" t="s">
        <v>3901</v>
      </c>
      <c r="Q44" t="s">
        <v>3919</v>
      </c>
      <c r="R44" t="s">
        <v>2600</v>
      </c>
      <c r="S44" t="s">
        <v>3977</v>
      </c>
      <c r="T44" s="12" t="s">
        <v>631</v>
      </c>
      <c r="U44" s="12" t="s">
        <v>79</v>
      </c>
      <c r="W44" t="s">
        <v>40</v>
      </c>
      <c r="X44" t="s">
        <v>212</v>
      </c>
      <c r="Y44" t="s">
        <v>212</v>
      </c>
      <c r="AA44" t="s">
        <v>80</v>
      </c>
      <c r="AB44" t="s">
        <v>35</v>
      </c>
      <c r="AC44" t="s">
        <v>2901</v>
      </c>
      <c r="AF44">
        <v>246</v>
      </c>
      <c r="AG44">
        <v>342</v>
      </c>
    </row>
    <row r="45" spans="1:66" x14ac:dyDescent="0.25">
      <c r="A45" t="s">
        <v>271</v>
      </c>
      <c r="B45">
        <v>2004</v>
      </c>
      <c r="C45" t="str">
        <f t="shared" si="0"/>
        <v>Fallacara et al. 2004</v>
      </c>
      <c r="D45" t="s">
        <v>35</v>
      </c>
      <c r="E45" t="s">
        <v>25</v>
      </c>
      <c r="F45" t="s">
        <v>275</v>
      </c>
      <c r="G45" t="s">
        <v>35</v>
      </c>
      <c r="H45" t="s">
        <v>3503</v>
      </c>
      <c r="I45" t="s">
        <v>276</v>
      </c>
      <c r="J45" t="s">
        <v>2117</v>
      </c>
      <c r="K45" t="s">
        <v>28</v>
      </c>
      <c r="L45" t="s">
        <v>28</v>
      </c>
      <c r="N45" t="s">
        <v>277</v>
      </c>
      <c r="O45" t="s">
        <v>744</v>
      </c>
      <c r="P45" t="s">
        <v>3901</v>
      </c>
      <c r="Q45" t="s">
        <v>3919</v>
      </c>
      <c r="R45" t="s">
        <v>2600</v>
      </c>
      <c r="S45" t="s">
        <v>3982</v>
      </c>
      <c r="T45" t="s">
        <v>2616</v>
      </c>
      <c r="W45" t="s">
        <v>40</v>
      </c>
      <c r="X45" t="s">
        <v>212</v>
      </c>
      <c r="Y45" t="s">
        <v>212</v>
      </c>
      <c r="AA45" t="s">
        <v>80</v>
      </c>
      <c r="AB45" t="s">
        <v>35</v>
      </c>
      <c r="AC45" t="s">
        <v>2901</v>
      </c>
      <c r="AF45">
        <v>50</v>
      </c>
      <c r="AG45">
        <v>100</v>
      </c>
    </row>
    <row r="46" spans="1:66" x14ac:dyDescent="0.25">
      <c r="A46" s="13" t="s">
        <v>3893</v>
      </c>
      <c r="B46" s="13">
        <v>2009</v>
      </c>
      <c r="C46" t="str">
        <f t="shared" si="0"/>
        <v>Ferguson et al. 2009</v>
      </c>
      <c r="D46" s="13" t="s">
        <v>93</v>
      </c>
      <c r="E46" s="13" t="s">
        <v>94</v>
      </c>
      <c r="F46" s="13" t="s">
        <v>324</v>
      </c>
      <c r="G46" s="13" t="s">
        <v>2901</v>
      </c>
      <c r="H46" s="13" t="s">
        <v>3504</v>
      </c>
      <c r="I46" s="13" t="s">
        <v>95</v>
      </c>
      <c r="J46" s="13" t="s">
        <v>2117</v>
      </c>
      <c r="K46" s="13" t="s">
        <v>95</v>
      </c>
      <c r="L46" s="13" t="s">
        <v>95</v>
      </c>
      <c r="M46" s="13"/>
      <c r="N46" s="13" t="s">
        <v>95</v>
      </c>
      <c r="O46" t="s">
        <v>744</v>
      </c>
      <c r="P46" s="13" t="s">
        <v>3901</v>
      </c>
      <c r="Q46" s="13" t="s">
        <v>3919</v>
      </c>
      <c r="R46" t="s">
        <v>2600</v>
      </c>
      <c r="S46" s="13" t="s">
        <v>3982</v>
      </c>
      <c r="U46" s="13"/>
      <c r="V46" s="13" t="s">
        <v>3814</v>
      </c>
      <c r="W46" s="13" t="s">
        <v>325</v>
      </c>
      <c r="X46" s="13" t="s">
        <v>212</v>
      </c>
      <c r="Y46" s="13" t="s">
        <v>212</v>
      </c>
      <c r="Z46" s="13"/>
      <c r="AA46" s="13" t="s">
        <v>80</v>
      </c>
      <c r="AB46" s="13" t="s">
        <v>2901</v>
      </c>
      <c r="AC46" s="13" t="s">
        <v>35</v>
      </c>
      <c r="AD46" s="13" t="s">
        <v>3807</v>
      </c>
      <c r="AE46" s="13" t="s">
        <v>2901</v>
      </c>
      <c r="AF46" s="13"/>
      <c r="AG46" s="13"/>
      <c r="AH46" s="37"/>
      <c r="AI46" s="37"/>
      <c r="AJ46" s="36">
        <v>33000000</v>
      </c>
      <c r="AK46" s="36"/>
      <c r="AL46" s="45"/>
      <c r="AM46" s="13"/>
      <c r="AN46" s="13"/>
      <c r="AO46" s="13"/>
      <c r="AP46" s="13"/>
      <c r="AQ46" s="13"/>
      <c r="AR46" s="13" t="s">
        <v>44</v>
      </c>
      <c r="AS46" s="13" t="s">
        <v>175</v>
      </c>
      <c r="AT46" s="13"/>
      <c r="AU46" s="13"/>
      <c r="AV46" s="13"/>
      <c r="AW46" s="13"/>
      <c r="AX46" s="13"/>
      <c r="AY46" s="13"/>
      <c r="AZ46" s="13"/>
      <c r="BA46" s="13"/>
      <c r="BB46" s="13"/>
      <c r="BC46" s="13"/>
      <c r="BD46" s="13"/>
      <c r="BE46" s="13"/>
      <c r="BF46" s="13"/>
      <c r="BG46" s="13"/>
      <c r="BH46" s="13"/>
      <c r="BI46" s="13"/>
      <c r="BJ46" s="13"/>
      <c r="BK46" s="13"/>
      <c r="BL46" s="13"/>
      <c r="BM46" s="13"/>
      <c r="BN46" s="13"/>
    </row>
    <row r="47" spans="1:66" x14ac:dyDescent="0.25">
      <c r="A47" s="12" t="s">
        <v>278</v>
      </c>
      <c r="B47" s="12">
        <v>2003</v>
      </c>
      <c r="C47" t="str">
        <f t="shared" si="0"/>
        <v>Fogarty et al. 2003</v>
      </c>
      <c r="D47" s="12" t="s">
        <v>35</v>
      </c>
      <c r="E47" s="12" t="s">
        <v>25</v>
      </c>
      <c r="F47" s="12" t="s">
        <v>279</v>
      </c>
      <c r="G47" s="12" t="s">
        <v>35</v>
      </c>
      <c r="H47" s="12" t="s">
        <v>3503</v>
      </c>
      <c r="I47" s="12" t="s">
        <v>280</v>
      </c>
      <c r="J47" s="12" t="s">
        <v>2117</v>
      </c>
      <c r="K47" s="12" t="s">
        <v>28</v>
      </c>
      <c r="L47" s="12" t="s">
        <v>28</v>
      </c>
      <c r="M47" s="12"/>
      <c r="N47" s="12" t="s">
        <v>281</v>
      </c>
      <c r="O47" t="s">
        <v>744</v>
      </c>
      <c r="P47" s="12" t="s">
        <v>3901</v>
      </c>
      <c r="Q47" t="s">
        <v>2614</v>
      </c>
      <c r="R47" t="s">
        <v>118</v>
      </c>
      <c r="U47" s="12"/>
      <c r="V47" s="12" t="s">
        <v>2611</v>
      </c>
      <c r="W47" s="12" t="s">
        <v>40</v>
      </c>
      <c r="X47" s="12" t="s">
        <v>212</v>
      </c>
      <c r="Y47" s="12" t="s">
        <v>212</v>
      </c>
      <c r="Z47" s="12"/>
      <c r="AA47" s="12" t="s">
        <v>282</v>
      </c>
      <c r="AB47" s="12" t="s">
        <v>2901</v>
      </c>
      <c r="AC47" s="12" t="s">
        <v>35</v>
      </c>
      <c r="AD47" s="12" t="s">
        <v>3862</v>
      </c>
      <c r="AE47" s="12" t="s">
        <v>35</v>
      </c>
      <c r="AF47" s="12"/>
      <c r="AG47" s="12">
        <v>1</v>
      </c>
      <c r="AH47" s="12"/>
      <c r="AI47" s="16">
        <v>1900000000</v>
      </c>
      <c r="AJ47" s="12"/>
      <c r="AK47" s="12"/>
      <c r="AL47" s="12"/>
      <c r="AM47" s="12"/>
      <c r="AN47" s="12"/>
      <c r="AO47" s="12"/>
      <c r="AP47" s="12"/>
      <c r="AQ47" s="12"/>
      <c r="AR47" s="12" t="s">
        <v>44</v>
      </c>
      <c r="AS47" s="12" t="s">
        <v>283</v>
      </c>
      <c r="AT47" s="12" t="s">
        <v>284</v>
      </c>
      <c r="AU47" s="12"/>
      <c r="AV47" s="12"/>
      <c r="AW47" s="12"/>
      <c r="AX47" s="12"/>
      <c r="AY47" s="12"/>
      <c r="AZ47" s="12"/>
      <c r="BA47" s="12"/>
      <c r="BB47" s="12"/>
      <c r="BC47" s="12"/>
      <c r="BD47" s="12"/>
      <c r="BE47" s="12"/>
      <c r="BF47" s="12"/>
      <c r="BG47" s="12"/>
      <c r="BH47" s="12"/>
      <c r="BI47" s="12"/>
      <c r="BJ47" s="12"/>
      <c r="BK47" s="12"/>
      <c r="BL47" s="12"/>
      <c r="BM47" s="12"/>
      <c r="BN47" s="12"/>
    </row>
    <row r="48" spans="1:66" x14ac:dyDescent="0.25">
      <c r="A48" s="12" t="s">
        <v>278</v>
      </c>
      <c r="B48" s="12">
        <v>2003</v>
      </c>
      <c r="C48" t="str">
        <f t="shared" si="0"/>
        <v>Fogarty et al. 2003</v>
      </c>
      <c r="D48" s="12" t="s">
        <v>35</v>
      </c>
      <c r="E48" s="12" t="s">
        <v>25</v>
      </c>
      <c r="F48" s="12" t="s">
        <v>279</v>
      </c>
      <c r="G48" s="12" t="s">
        <v>35</v>
      </c>
      <c r="H48" s="12" t="s">
        <v>3503</v>
      </c>
      <c r="I48" s="12" t="s">
        <v>280</v>
      </c>
      <c r="J48" s="12" t="s">
        <v>2117</v>
      </c>
      <c r="K48" s="12" t="s">
        <v>28</v>
      </c>
      <c r="L48" s="12" t="s">
        <v>28</v>
      </c>
      <c r="M48" s="12"/>
      <c r="N48" s="12" t="s">
        <v>281</v>
      </c>
      <c r="O48" t="s">
        <v>744</v>
      </c>
      <c r="P48" s="12" t="s">
        <v>3901</v>
      </c>
      <c r="Q48" t="s">
        <v>2614</v>
      </c>
      <c r="R48" t="s">
        <v>118</v>
      </c>
      <c r="U48" s="12"/>
      <c r="V48" s="12" t="s">
        <v>2611</v>
      </c>
      <c r="W48" s="12" t="s">
        <v>40</v>
      </c>
      <c r="X48" s="12" t="s">
        <v>212</v>
      </c>
      <c r="Y48" s="12" t="s">
        <v>212</v>
      </c>
      <c r="Z48" s="12"/>
      <c r="AA48" s="12" t="s">
        <v>282</v>
      </c>
      <c r="AB48" s="12" t="s">
        <v>2901</v>
      </c>
      <c r="AC48" s="12" t="s">
        <v>35</v>
      </c>
      <c r="AD48" s="12" t="s">
        <v>3862</v>
      </c>
      <c r="AE48" s="12" t="s">
        <v>35</v>
      </c>
      <c r="AF48" s="12"/>
      <c r="AG48" s="12">
        <v>1</v>
      </c>
      <c r="AH48" s="12"/>
      <c r="AI48" s="16">
        <v>23000000</v>
      </c>
      <c r="AJ48" s="12"/>
      <c r="AK48" s="12"/>
      <c r="AL48" s="12"/>
      <c r="AM48" s="12"/>
      <c r="AN48" s="12"/>
      <c r="AO48" s="12"/>
      <c r="AP48" s="12"/>
      <c r="AQ48" s="12"/>
      <c r="AR48" s="12" t="s">
        <v>44</v>
      </c>
      <c r="AS48" s="12"/>
      <c r="AT48" s="12" t="s">
        <v>284</v>
      </c>
      <c r="AU48" s="12"/>
      <c r="AV48" s="12"/>
      <c r="AW48" s="12"/>
      <c r="AX48" s="12"/>
      <c r="AY48" s="12"/>
      <c r="AZ48" s="12"/>
      <c r="BA48" s="12"/>
      <c r="BB48" s="12"/>
      <c r="BC48" s="12"/>
      <c r="BD48" s="12"/>
      <c r="BE48" s="12"/>
      <c r="BF48" s="12"/>
      <c r="BG48" s="12"/>
      <c r="BH48" s="12"/>
      <c r="BI48" s="12"/>
      <c r="BJ48" s="12"/>
      <c r="BK48" s="12"/>
      <c r="BL48" s="12"/>
      <c r="BM48" s="12"/>
      <c r="BN48" s="12"/>
    </row>
    <row r="49" spans="1:66" x14ac:dyDescent="0.25">
      <c r="A49" s="12" t="s">
        <v>278</v>
      </c>
      <c r="B49" s="12">
        <v>2003</v>
      </c>
      <c r="C49" t="str">
        <f t="shared" si="0"/>
        <v>Fogarty et al. 2003</v>
      </c>
      <c r="D49" s="12" t="s">
        <v>35</v>
      </c>
      <c r="E49" s="12" t="s">
        <v>25</v>
      </c>
      <c r="F49" s="12" t="s">
        <v>279</v>
      </c>
      <c r="G49" s="12" t="s">
        <v>35</v>
      </c>
      <c r="H49" s="12" t="s">
        <v>3503</v>
      </c>
      <c r="I49" s="12" t="s">
        <v>280</v>
      </c>
      <c r="J49" s="12" t="s">
        <v>2117</v>
      </c>
      <c r="K49" s="12" t="s">
        <v>28</v>
      </c>
      <c r="L49" s="12" t="s">
        <v>28</v>
      </c>
      <c r="M49" s="12"/>
      <c r="N49" s="12" t="s">
        <v>281</v>
      </c>
      <c r="O49" t="s">
        <v>744</v>
      </c>
      <c r="P49" s="12" t="s">
        <v>3901</v>
      </c>
      <c r="Q49" t="s">
        <v>2614</v>
      </c>
      <c r="R49" t="s">
        <v>118</v>
      </c>
      <c r="U49" s="12"/>
      <c r="V49" s="12" t="s">
        <v>2611</v>
      </c>
      <c r="W49" s="12" t="s">
        <v>40</v>
      </c>
      <c r="X49" s="12" t="s">
        <v>212</v>
      </c>
      <c r="Y49" s="12" t="s">
        <v>212</v>
      </c>
      <c r="Z49" s="12"/>
      <c r="AA49" s="12" t="s">
        <v>282</v>
      </c>
      <c r="AB49" s="12" t="s">
        <v>2901</v>
      </c>
      <c r="AC49" s="12" t="s">
        <v>35</v>
      </c>
      <c r="AD49" s="12" t="s">
        <v>3862</v>
      </c>
      <c r="AE49" s="12" t="s">
        <v>35</v>
      </c>
      <c r="AF49" s="12"/>
      <c r="AG49" s="12">
        <v>1</v>
      </c>
      <c r="AH49" s="12"/>
      <c r="AI49" s="16">
        <v>19000000</v>
      </c>
      <c r="AJ49" s="12"/>
      <c r="AK49" s="12"/>
      <c r="AL49" s="12"/>
      <c r="AM49" s="12"/>
      <c r="AN49" s="12"/>
      <c r="AO49" s="12"/>
      <c r="AP49" s="12"/>
      <c r="AQ49" s="12"/>
      <c r="AR49" s="12" t="s">
        <v>44</v>
      </c>
      <c r="AS49" s="12"/>
      <c r="AT49" s="12" t="s">
        <v>284</v>
      </c>
      <c r="AU49" s="12"/>
      <c r="AV49" s="12"/>
      <c r="AW49" s="12"/>
      <c r="AX49" s="12"/>
      <c r="AY49" s="12"/>
      <c r="AZ49" s="12"/>
      <c r="BA49" s="12"/>
      <c r="BB49" s="12"/>
      <c r="BC49" s="12"/>
      <c r="BD49" s="12"/>
      <c r="BE49" s="12"/>
      <c r="BF49" s="12"/>
      <c r="BG49" s="12"/>
      <c r="BH49" s="12"/>
      <c r="BI49" s="12"/>
      <c r="BJ49" s="12"/>
      <c r="BK49" s="12"/>
      <c r="BL49" s="12"/>
      <c r="BM49" s="12"/>
      <c r="BN49" s="12"/>
    </row>
    <row r="50" spans="1:66" x14ac:dyDescent="0.25">
      <c r="A50" s="12" t="s">
        <v>278</v>
      </c>
      <c r="B50" s="12">
        <v>2003</v>
      </c>
      <c r="C50" t="str">
        <f t="shared" si="0"/>
        <v>Fogarty et al. 2003</v>
      </c>
      <c r="D50" s="12" t="s">
        <v>35</v>
      </c>
      <c r="E50" s="12" t="s">
        <v>25</v>
      </c>
      <c r="F50" s="12" t="s">
        <v>279</v>
      </c>
      <c r="G50" s="12" t="s">
        <v>35</v>
      </c>
      <c r="H50" s="12" t="s">
        <v>3503</v>
      </c>
      <c r="I50" s="12" t="s">
        <v>280</v>
      </c>
      <c r="J50" s="12" t="s">
        <v>2117</v>
      </c>
      <c r="K50" s="12" t="s">
        <v>28</v>
      </c>
      <c r="L50" s="12" t="s">
        <v>28</v>
      </c>
      <c r="M50" s="12"/>
      <c r="N50" s="12" t="s">
        <v>281</v>
      </c>
      <c r="O50" t="s">
        <v>744</v>
      </c>
      <c r="P50" s="12" t="s">
        <v>3901</v>
      </c>
      <c r="Q50" t="s">
        <v>2614</v>
      </c>
      <c r="R50" t="s">
        <v>118</v>
      </c>
      <c r="U50" s="12"/>
      <c r="V50" s="12" t="s">
        <v>2611</v>
      </c>
      <c r="W50" s="12" t="s">
        <v>40</v>
      </c>
      <c r="X50" s="12" t="s">
        <v>212</v>
      </c>
      <c r="Y50" s="12" t="s">
        <v>212</v>
      </c>
      <c r="Z50" s="12"/>
      <c r="AA50" s="12" t="s">
        <v>282</v>
      </c>
      <c r="AB50" s="12" t="s">
        <v>2901</v>
      </c>
      <c r="AC50" s="12" t="s">
        <v>35</v>
      </c>
      <c r="AD50" s="12" t="s">
        <v>3862</v>
      </c>
      <c r="AE50" s="12" t="s">
        <v>35</v>
      </c>
      <c r="AF50" s="12"/>
      <c r="AG50" s="12">
        <v>1</v>
      </c>
      <c r="AH50" s="12"/>
      <c r="AI50" s="16">
        <v>5000000</v>
      </c>
      <c r="AJ50" s="12"/>
      <c r="AK50" s="12"/>
      <c r="AL50" s="12"/>
      <c r="AM50" s="12"/>
      <c r="AN50" s="12"/>
      <c r="AO50" s="12"/>
      <c r="AP50" s="12"/>
      <c r="AQ50" s="12"/>
      <c r="AR50" s="12" t="s">
        <v>44</v>
      </c>
      <c r="AS50" s="12"/>
      <c r="AT50" s="12" t="s">
        <v>284</v>
      </c>
      <c r="AU50" s="12"/>
      <c r="AV50" s="12"/>
      <c r="AW50" s="12"/>
      <c r="AX50" s="12"/>
      <c r="AY50" s="12"/>
      <c r="AZ50" s="12"/>
      <c r="BA50" s="12"/>
      <c r="BB50" s="12"/>
      <c r="BC50" s="12"/>
      <c r="BD50" s="12"/>
      <c r="BE50" s="12"/>
      <c r="BF50" s="12"/>
      <c r="BG50" s="12"/>
      <c r="BH50" s="12"/>
      <c r="BI50" s="12"/>
      <c r="BJ50" s="12"/>
      <c r="BK50" s="12"/>
      <c r="BL50" s="12"/>
      <c r="BM50" s="12"/>
      <c r="BN50" s="12"/>
    </row>
    <row r="51" spans="1:66" x14ac:dyDescent="0.25">
      <c r="A51" s="12" t="s">
        <v>278</v>
      </c>
      <c r="B51" s="12">
        <v>2003</v>
      </c>
      <c r="C51" t="str">
        <f t="shared" si="0"/>
        <v>Fogarty et al. 2003</v>
      </c>
      <c r="D51" s="12" t="s">
        <v>35</v>
      </c>
      <c r="E51" s="12" t="s">
        <v>25</v>
      </c>
      <c r="F51" s="12" t="s">
        <v>285</v>
      </c>
      <c r="G51" s="12" t="s">
        <v>35</v>
      </c>
      <c r="H51" s="12" t="s">
        <v>3503</v>
      </c>
      <c r="I51" s="12" t="s">
        <v>280</v>
      </c>
      <c r="J51" s="12" t="s">
        <v>2117</v>
      </c>
      <c r="K51" s="12" t="s">
        <v>28</v>
      </c>
      <c r="L51" s="12" t="s">
        <v>28</v>
      </c>
      <c r="M51" s="12"/>
      <c r="N51" s="12" t="s">
        <v>281</v>
      </c>
      <c r="O51" t="s">
        <v>744</v>
      </c>
      <c r="P51" s="12" t="s">
        <v>3901</v>
      </c>
      <c r="Q51" t="s">
        <v>2614</v>
      </c>
      <c r="R51" t="s">
        <v>118</v>
      </c>
      <c r="U51" s="12"/>
      <c r="V51" s="12" t="s">
        <v>2611</v>
      </c>
      <c r="W51" s="12" t="s">
        <v>40</v>
      </c>
      <c r="X51" s="12" t="s">
        <v>212</v>
      </c>
      <c r="Y51" s="12" t="s">
        <v>212</v>
      </c>
      <c r="Z51" s="12"/>
      <c r="AA51" s="12" t="s">
        <v>282</v>
      </c>
      <c r="AB51" s="12" t="s">
        <v>2901</v>
      </c>
      <c r="AC51" s="12" t="s">
        <v>35</v>
      </c>
      <c r="AD51" s="12" t="s">
        <v>3862</v>
      </c>
      <c r="AE51" s="12" t="s">
        <v>35</v>
      </c>
      <c r="AF51" s="12"/>
      <c r="AG51" s="12">
        <v>1</v>
      </c>
      <c r="AH51" s="12"/>
      <c r="AI51" s="16">
        <v>5700000</v>
      </c>
      <c r="AJ51" s="12"/>
      <c r="AK51" s="12"/>
      <c r="AL51" s="12"/>
      <c r="AM51" s="12"/>
      <c r="AN51" s="12"/>
      <c r="AO51" s="12"/>
      <c r="AP51" s="12"/>
      <c r="AQ51" s="12"/>
      <c r="AR51" s="12" t="s">
        <v>44</v>
      </c>
      <c r="AS51" s="12"/>
      <c r="AT51" s="12" t="s">
        <v>284</v>
      </c>
      <c r="AU51" s="12"/>
      <c r="AV51" s="12"/>
      <c r="AW51" s="12"/>
      <c r="AX51" s="12"/>
      <c r="AY51" s="12"/>
      <c r="AZ51" s="12"/>
      <c r="BA51" s="12"/>
      <c r="BB51" s="12"/>
      <c r="BC51" s="12"/>
      <c r="BD51" s="12"/>
      <c r="BE51" s="12"/>
      <c r="BF51" s="12"/>
      <c r="BG51" s="12"/>
      <c r="BH51" s="12"/>
      <c r="BI51" s="12"/>
      <c r="BJ51" s="12"/>
      <c r="BK51" s="12"/>
      <c r="BL51" s="12"/>
      <c r="BM51" s="12"/>
      <c r="BN51" s="12"/>
    </row>
    <row r="52" spans="1:66" s="13" customFormat="1" x14ac:dyDescent="0.25">
      <c r="A52" s="12" t="s">
        <v>278</v>
      </c>
      <c r="B52" s="12">
        <v>2003</v>
      </c>
      <c r="C52" t="str">
        <f t="shared" si="0"/>
        <v>Fogarty et al. 2003</v>
      </c>
      <c r="D52" s="12" t="s">
        <v>35</v>
      </c>
      <c r="E52" s="12" t="s">
        <v>25</v>
      </c>
      <c r="F52" s="12" t="s">
        <v>285</v>
      </c>
      <c r="G52" s="12" t="s">
        <v>35</v>
      </c>
      <c r="H52" s="12" t="s">
        <v>3503</v>
      </c>
      <c r="I52" s="12" t="s">
        <v>280</v>
      </c>
      <c r="J52" s="12" t="s">
        <v>2117</v>
      </c>
      <c r="K52" s="12" t="s">
        <v>28</v>
      </c>
      <c r="L52" s="12" t="s">
        <v>28</v>
      </c>
      <c r="M52" s="12"/>
      <c r="N52" s="12" t="s">
        <v>281</v>
      </c>
      <c r="O52" t="s">
        <v>744</v>
      </c>
      <c r="P52" s="12" t="s">
        <v>3901</v>
      </c>
      <c r="Q52" t="s">
        <v>2614</v>
      </c>
      <c r="R52" t="s">
        <v>118</v>
      </c>
      <c r="S52"/>
      <c r="T52"/>
      <c r="U52" s="12"/>
      <c r="V52" s="12" t="s">
        <v>2611</v>
      </c>
      <c r="W52" s="12" t="s">
        <v>40</v>
      </c>
      <c r="X52" s="12" t="s">
        <v>212</v>
      </c>
      <c r="Y52" s="12" t="s">
        <v>212</v>
      </c>
      <c r="Z52" s="12"/>
      <c r="AA52" s="12" t="s">
        <v>282</v>
      </c>
      <c r="AB52" s="12" t="s">
        <v>2901</v>
      </c>
      <c r="AC52" s="12" t="s">
        <v>35</v>
      </c>
      <c r="AD52" s="12" t="s">
        <v>3862</v>
      </c>
      <c r="AE52" s="12" t="s">
        <v>35</v>
      </c>
      <c r="AF52" s="12"/>
      <c r="AG52" s="12">
        <v>1</v>
      </c>
      <c r="AH52" s="12"/>
      <c r="AI52" s="16">
        <v>1600000</v>
      </c>
      <c r="AJ52" s="12"/>
      <c r="AK52" s="12"/>
      <c r="AL52" s="12"/>
      <c r="AM52" s="12"/>
      <c r="AN52" s="12"/>
      <c r="AO52" s="12"/>
      <c r="AP52" s="12"/>
      <c r="AQ52" s="12"/>
      <c r="AR52" s="12" t="s">
        <v>44</v>
      </c>
      <c r="AS52" s="12"/>
      <c r="AT52" s="12" t="s">
        <v>284</v>
      </c>
      <c r="AU52" s="12"/>
      <c r="AV52" s="12"/>
      <c r="AW52" s="12"/>
      <c r="AX52" s="12"/>
      <c r="AY52" s="12"/>
      <c r="AZ52" s="12"/>
      <c r="BA52" s="12"/>
      <c r="BB52" s="12"/>
      <c r="BC52" s="12"/>
      <c r="BD52" s="12"/>
      <c r="BE52" s="12"/>
      <c r="BF52" s="12"/>
      <c r="BG52" s="12"/>
      <c r="BH52" s="12"/>
      <c r="BI52" s="12"/>
      <c r="BJ52" s="12"/>
      <c r="BK52" s="12"/>
      <c r="BL52" s="12"/>
      <c r="BM52" s="12"/>
      <c r="BN52" s="12"/>
    </row>
    <row r="53" spans="1:66" x14ac:dyDescent="0.25">
      <c r="A53" s="12" t="s">
        <v>278</v>
      </c>
      <c r="B53" s="12">
        <v>2003</v>
      </c>
      <c r="C53" t="str">
        <f t="shared" si="0"/>
        <v>Fogarty et al. 2003</v>
      </c>
      <c r="D53" s="12" t="s">
        <v>35</v>
      </c>
      <c r="E53" s="12" t="s">
        <v>25</v>
      </c>
      <c r="F53" s="12" t="s">
        <v>285</v>
      </c>
      <c r="G53" s="12" t="s">
        <v>35</v>
      </c>
      <c r="H53" s="12" t="s">
        <v>3503</v>
      </c>
      <c r="I53" s="12" t="s">
        <v>280</v>
      </c>
      <c r="J53" s="12" t="s">
        <v>2117</v>
      </c>
      <c r="K53" s="12" t="s">
        <v>28</v>
      </c>
      <c r="L53" s="12" t="s">
        <v>28</v>
      </c>
      <c r="M53" s="12"/>
      <c r="N53" s="12" t="s">
        <v>281</v>
      </c>
      <c r="O53" t="s">
        <v>744</v>
      </c>
      <c r="P53" s="12" t="s">
        <v>3901</v>
      </c>
      <c r="Q53" t="s">
        <v>2614</v>
      </c>
      <c r="R53" t="s">
        <v>118</v>
      </c>
      <c r="U53" s="12"/>
      <c r="V53" s="12" t="s">
        <v>2611</v>
      </c>
      <c r="W53" s="12" t="s">
        <v>40</v>
      </c>
      <c r="X53" s="12" t="s">
        <v>212</v>
      </c>
      <c r="Y53" s="12" t="s">
        <v>212</v>
      </c>
      <c r="Z53" s="12"/>
      <c r="AA53" s="12" t="s">
        <v>282</v>
      </c>
      <c r="AB53" s="12" t="s">
        <v>2901</v>
      </c>
      <c r="AC53" s="12" t="s">
        <v>35</v>
      </c>
      <c r="AD53" s="12" t="s">
        <v>3862</v>
      </c>
      <c r="AE53" s="12" t="s">
        <v>35</v>
      </c>
      <c r="AF53" s="12"/>
      <c r="AG53" s="12">
        <v>1</v>
      </c>
      <c r="AH53" s="12"/>
      <c r="AI53" s="44" t="s">
        <v>2996</v>
      </c>
      <c r="AJ53" s="12"/>
      <c r="AK53" s="12"/>
      <c r="AL53" s="12"/>
      <c r="AM53" s="12"/>
      <c r="AN53" s="41">
        <v>10000</v>
      </c>
      <c r="AO53" s="41">
        <v>100000</v>
      </c>
      <c r="AP53" s="12"/>
      <c r="AQ53" s="12"/>
      <c r="AR53" s="12" t="s">
        <v>44</v>
      </c>
      <c r="AS53" s="12" t="s">
        <v>286</v>
      </c>
      <c r="AT53" s="12" t="s">
        <v>284</v>
      </c>
      <c r="AU53" s="12"/>
      <c r="AV53" s="12"/>
      <c r="AW53" s="12"/>
      <c r="AX53" s="12"/>
      <c r="AY53" s="12"/>
      <c r="AZ53" s="12"/>
      <c r="BA53" s="12"/>
      <c r="BB53" s="12"/>
      <c r="BC53" s="12"/>
      <c r="BD53" s="12"/>
      <c r="BE53" s="12"/>
      <c r="BF53" s="12"/>
      <c r="BG53" s="12"/>
      <c r="BH53" s="12"/>
      <c r="BI53" s="12"/>
      <c r="BJ53" s="12"/>
      <c r="BK53" s="12"/>
      <c r="BL53" s="12"/>
      <c r="BM53" s="12"/>
      <c r="BN53" s="12"/>
    </row>
    <row r="54" spans="1:66" x14ac:dyDescent="0.25">
      <c r="A54" s="12" t="s">
        <v>278</v>
      </c>
      <c r="B54" s="12">
        <v>2003</v>
      </c>
      <c r="C54" t="str">
        <f t="shared" si="0"/>
        <v>Fogarty et al. 2003</v>
      </c>
      <c r="D54" s="12" t="s">
        <v>35</v>
      </c>
      <c r="E54" s="12" t="s">
        <v>25</v>
      </c>
      <c r="F54" s="12" t="s">
        <v>285</v>
      </c>
      <c r="G54" s="12" t="s">
        <v>35</v>
      </c>
      <c r="H54" s="12" t="s">
        <v>3503</v>
      </c>
      <c r="I54" s="12" t="s">
        <v>280</v>
      </c>
      <c r="J54" s="12" t="s">
        <v>2117</v>
      </c>
      <c r="K54" s="12" t="s">
        <v>28</v>
      </c>
      <c r="L54" s="12" t="s">
        <v>28</v>
      </c>
      <c r="M54" s="12"/>
      <c r="N54" s="12" t="s">
        <v>281</v>
      </c>
      <c r="O54" t="s">
        <v>744</v>
      </c>
      <c r="P54" s="12" t="s">
        <v>3901</v>
      </c>
      <c r="Q54" t="s">
        <v>2614</v>
      </c>
      <c r="R54" t="s">
        <v>118</v>
      </c>
      <c r="U54" s="12"/>
      <c r="V54" s="12" t="s">
        <v>2611</v>
      </c>
      <c r="W54" s="12" t="s">
        <v>40</v>
      </c>
      <c r="X54" s="12" t="s">
        <v>212</v>
      </c>
      <c r="Y54" s="12" t="s">
        <v>212</v>
      </c>
      <c r="Z54" s="12"/>
      <c r="AA54" s="12" t="s">
        <v>282</v>
      </c>
      <c r="AB54" s="12" t="s">
        <v>2901</v>
      </c>
      <c r="AC54" s="12" t="s">
        <v>35</v>
      </c>
      <c r="AD54" s="12" t="s">
        <v>3862</v>
      </c>
      <c r="AE54" s="12" t="s">
        <v>35</v>
      </c>
      <c r="AF54" s="12"/>
      <c r="AG54" s="12">
        <v>1</v>
      </c>
      <c r="AH54" s="12"/>
      <c r="AI54" s="16">
        <v>18000000</v>
      </c>
      <c r="AJ54" s="12"/>
      <c r="AK54" s="12"/>
      <c r="AL54" s="12"/>
      <c r="AM54" s="12"/>
      <c r="AN54" s="12"/>
      <c r="AO54" s="12"/>
      <c r="AP54" s="12"/>
      <c r="AQ54" s="12"/>
      <c r="AR54" s="12" t="s">
        <v>44</v>
      </c>
      <c r="AS54" s="12"/>
      <c r="AT54" s="12" t="s">
        <v>284</v>
      </c>
      <c r="AU54" s="12"/>
      <c r="AV54" s="12"/>
      <c r="AW54" s="12"/>
      <c r="AX54" s="12"/>
      <c r="AY54" s="12"/>
      <c r="AZ54" s="12"/>
      <c r="BA54" s="12"/>
      <c r="BB54" s="12"/>
      <c r="BC54" s="12"/>
      <c r="BD54" s="12"/>
      <c r="BE54" s="12"/>
      <c r="BF54" s="12"/>
      <c r="BG54" s="12"/>
      <c r="BH54" s="12"/>
      <c r="BI54" s="12"/>
      <c r="BJ54" s="12"/>
      <c r="BK54" s="12"/>
      <c r="BL54" s="12"/>
      <c r="BM54" s="12"/>
      <c r="BN54" s="12"/>
    </row>
    <row r="55" spans="1:66" x14ac:dyDescent="0.25">
      <c r="A55" s="12" t="s">
        <v>278</v>
      </c>
      <c r="B55" s="12">
        <v>2003</v>
      </c>
      <c r="C55" t="str">
        <f t="shared" si="0"/>
        <v>Fogarty et al. 2003</v>
      </c>
      <c r="D55" s="12" t="s">
        <v>35</v>
      </c>
      <c r="E55" s="12" t="s">
        <v>25</v>
      </c>
      <c r="F55" s="12" t="s">
        <v>285</v>
      </c>
      <c r="G55" s="12" t="s">
        <v>35</v>
      </c>
      <c r="H55" s="12" t="s">
        <v>3503</v>
      </c>
      <c r="I55" s="12" t="s">
        <v>280</v>
      </c>
      <c r="J55" s="12" t="s">
        <v>2117</v>
      </c>
      <c r="K55" s="12" t="s">
        <v>28</v>
      </c>
      <c r="L55" s="12" t="s">
        <v>28</v>
      </c>
      <c r="M55" s="12"/>
      <c r="N55" s="12" t="s">
        <v>281</v>
      </c>
      <c r="O55" t="s">
        <v>744</v>
      </c>
      <c r="P55" s="12" t="s">
        <v>3901</v>
      </c>
      <c r="Q55" t="s">
        <v>2614</v>
      </c>
      <c r="R55" t="s">
        <v>118</v>
      </c>
      <c r="U55" s="12"/>
      <c r="V55" s="12" t="s">
        <v>2611</v>
      </c>
      <c r="W55" s="12" t="s">
        <v>40</v>
      </c>
      <c r="X55" s="12" t="s">
        <v>212</v>
      </c>
      <c r="Y55" s="12" t="s">
        <v>212</v>
      </c>
      <c r="Z55" s="12"/>
      <c r="AA55" s="12" t="s">
        <v>282</v>
      </c>
      <c r="AB55" s="12" t="s">
        <v>2901</v>
      </c>
      <c r="AC55" s="12" t="s">
        <v>35</v>
      </c>
      <c r="AD55" s="12" t="s">
        <v>3862</v>
      </c>
      <c r="AE55" s="12" t="s">
        <v>35</v>
      </c>
      <c r="AF55" s="12"/>
      <c r="AG55" s="12">
        <v>1</v>
      </c>
      <c r="AH55" s="12"/>
      <c r="AI55" s="16" t="s">
        <v>2997</v>
      </c>
      <c r="AJ55" s="12"/>
      <c r="AK55" s="12"/>
      <c r="AL55" s="12"/>
      <c r="AM55" s="12"/>
      <c r="AN55" s="41">
        <v>100000</v>
      </c>
      <c r="AO55" s="12">
        <v>1000000</v>
      </c>
      <c r="AP55" s="12"/>
      <c r="AQ55" s="12"/>
      <c r="AR55" s="12" t="s">
        <v>44</v>
      </c>
      <c r="AS55" s="12" t="s">
        <v>286</v>
      </c>
      <c r="AT55" s="12" t="s">
        <v>284</v>
      </c>
      <c r="AU55" s="12"/>
      <c r="AV55" s="12"/>
      <c r="AW55" s="12"/>
      <c r="AX55" s="12"/>
      <c r="AY55" s="12"/>
      <c r="AZ55" s="12"/>
      <c r="BA55" s="12"/>
      <c r="BB55" s="12"/>
      <c r="BC55" s="12"/>
      <c r="BD55" s="12"/>
      <c r="BE55" s="12"/>
      <c r="BF55" s="12"/>
      <c r="BG55" s="12"/>
      <c r="BH55" s="12"/>
      <c r="BI55" s="12"/>
      <c r="BJ55" s="12"/>
      <c r="BK55" s="12"/>
      <c r="BL55" s="12"/>
      <c r="BM55" s="12"/>
      <c r="BN55" s="12"/>
    </row>
    <row r="56" spans="1:66" x14ac:dyDescent="0.25">
      <c r="A56" s="12" t="s">
        <v>278</v>
      </c>
      <c r="B56" s="12">
        <v>2003</v>
      </c>
      <c r="C56" t="str">
        <f t="shared" si="0"/>
        <v>Fogarty et al. 2003</v>
      </c>
      <c r="D56" s="12" t="s">
        <v>35</v>
      </c>
      <c r="E56" s="12" t="s">
        <v>25</v>
      </c>
      <c r="F56" s="12" t="s">
        <v>285</v>
      </c>
      <c r="G56" s="12" t="s">
        <v>35</v>
      </c>
      <c r="H56" s="12" t="s">
        <v>3503</v>
      </c>
      <c r="I56" s="12" t="s">
        <v>280</v>
      </c>
      <c r="J56" s="12" t="s">
        <v>2117</v>
      </c>
      <c r="K56" s="12" t="s">
        <v>28</v>
      </c>
      <c r="L56" s="12" t="s">
        <v>28</v>
      </c>
      <c r="M56" s="12"/>
      <c r="N56" s="12" t="s">
        <v>281</v>
      </c>
      <c r="O56" t="s">
        <v>744</v>
      </c>
      <c r="P56" s="12" t="s">
        <v>3901</v>
      </c>
      <c r="Q56" t="s">
        <v>2614</v>
      </c>
      <c r="R56" t="s">
        <v>118</v>
      </c>
      <c r="U56" s="12"/>
      <c r="V56" s="12" t="s">
        <v>2611</v>
      </c>
      <c r="W56" s="12" t="s">
        <v>40</v>
      </c>
      <c r="X56" s="12" t="s">
        <v>212</v>
      </c>
      <c r="Y56" s="12" t="s">
        <v>212</v>
      </c>
      <c r="Z56" s="12"/>
      <c r="AA56" s="12" t="s">
        <v>282</v>
      </c>
      <c r="AB56" s="12" t="s">
        <v>2901</v>
      </c>
      <c r="AC56" s="12" t="s">
        <v>35</v>
      </c>
      <c r="AD56" s="12" t="s">
        <v>3862</v>
      </c>
      <c r="AE56" s="12" t="s">
        <v>35</v>
      </c>
      <c r="AF56" s="12"/>
      <c r="AG56" s="12">
        <v>1</v>
      </c>
      <c r="AH56" s="12"/>
      <c r="AI56" s="16">
        <v>14000000</v>
      </c>
      <c r="AJ56" s="12"/>
      <c r="AK56" s="12"/>
      <c r="AL56" s="12"/>
      <c r="AM56" s="12"/>
      <c r="AN56" s="12"/>
      <c r="AO56" s="12"/>
      <c r="AP56" s="12"/>
      <c r="AQ56" s="12"/>
      <c r="AR56" s="12" t="s">
        <v>44</v>
      </c>
      <c r="AS56" s="12"/>
      <c r="AT56" s="12" t="s">
        <v>284</v>
      </c>
      <c r="AU56" s="12"/>
      <c r="AV56" s="12"/>
      <c r="AW56" s="12"/>
      <c r="AX56" s="12"/>
      <c r="AY56" s="12"/>
      <c r="AZ56" s="12"/>
      <c r="BA56" s="12"/>
      <c r="BB56" s="12"/>
      <c r="BC56" s="12"/>
      <c r="BD56" s="12"/>
      <c r="BE56" s="12"/>
      <c r="BF56" s="12"/>
      <c r="BG56" s="12"/>
      <c r="BH56" s="12"/>
      <c r="BI56" s="12"/>
      <c r="BJ56" s="12"/>
      <c r="BK56" s="12"/>
      <c r="BL56" s="12"/>
      <c r="BM56" s="12"/>
      <c r="BN56" s="12"/>
    </row>
    <row r="57" spans="1:66" x14ac:dyDescent="0.25">
      <c r="A57" s="12" t="s">
        <v>278</v>
      </c>
      <c r="B57" s="12">
        <v>2003</v>
      </c>
      <c r="C57" t="str">
        <f t="shared" si="0"/>
        <v>Fogarty et al. 2003</v>
      </c>
      <c r="D57" s="12" t="s">
        <v>35</v>
      </c>
      <c r="E57" s="12" t="s">
        <v>25</v>
      </c>
      <c r="F57" s="12" t="s">
        <v>285</v>
      </c>
      <c r="G57" s="12" t="s">
        <v>35</v>
      </c>
      <c r="H57" s="12" t="s">
        <v>3503</v>
      </c>
      <c r="I57" s="12" t="s">
        <v>280</v>
      </c>
      <c r="J57" s="12" t="s">
        <v>2117</v>
      </c>
      <c r="K57" s="12" t="s">
        <v>28</v>
      </c>
      <c r="L57" s="12" t="s">
        <v>28</v>
      </c>
      <c r="M57" s="12"/>
      <c r="N57" s="12" t="s">
        <v>281</v>
      </c>
      <c r="O57" t="s">
        <v>744</v>
      </c>
      <c r="P57" s="12" t="s">
        <v>3901</v>
      </c>
      <c r="Q57" t="s">
        <v>2614</v>
      </c>
      <c r="R57" t="s">
        <v>118</v>
      </c>
      <c r="U57" s="12"/>
      <c r="V57" s="12" t="s">
        <v>2611</v>
      </c>
      <c r="W57" s="12" t="s">
        <v>40</v>
      </c>
      <c r="X57" s="12" t="s">
        <v>212</v>
      </c>
      <c r="Y57" s="12" t="s">
        <v>212</v>
      </c>
      <c r="Z57" s="12"/>
      <c r="AA57" s="12" t="s">
        <v>282</v>
      </c>
      <c r="AB57" s="12" t="s">
        <v>2901</v>
      </c>
      <c r="AC57" s="12" t="s">
        <v>35</v>
      </c>
      <c r="AD57" s="12" t="s">
        <v>3862</v>
      </c>
      <c r="AE57" s="12" t="s">
        <v>35</v>
      </c>
      <c r="AF57" s="12"/>
      <c r="AG57" s="12">
        <v>1</v>
      </c>
      <c r="AH57" s="12"/>
      <c r="AI57" s="16">
        <v>69000000</v>
      </c>
      <c r="AJ57" s="12"/>
      <c r="AK57" s="12"/>
      <c r="AL57" s="12"/>
      <c r="AM57" s="12"/>
      <c r="AN57" s="12"/>
      <c r="AO57" s="12"/>
      <c r="AP57" s="12"/>
      <c r="AQ57" s="12"/>
      <c r="AR57" s="12" t="s">
        <v>44</v>
      </c>
      <c r="AS57" s="12"/>
      <c r="AT57" s="12" t="s">
        <v>284</v>
      </c>
      <c r="AU57" s="12"/>
      <c r="AV57" s="12"/>
      <c r="AW57" s="12"/>
      <c r="AX57" s="12"/>
      <c r="AY57" s="12"/>
      <c r="AZ57" s="12"/>
      <c r="BA57" s="12"/>
      <c r="BB57" s="12"/>
      <c r="BC57" s="12"/>
      <c r="BD57" s="12"/>
      <c r="BE57" s="12"/>
      <c r="BF57" s="12"/>
      <c r="BG57" s="12"/>
      <c r="BH57" s="12"/>
      <c r="BI57" s="12"/>
      <c r="BJ57" s="12"/>
      <c r="BK57" s="12"/>
      <c r="BL57" s="12"/>
      <c r="BM57" s="12"/>
      <c r="BN57" s="12"/>
    </row>
    <row r="58" spans="1:66" x14ac:dyDescent="0.25">
      <c r="A58" s="12" t="s">
        <v>278</v>
      </c>
      <c r="B58" s="12">
        <v>2003</v>
      </c>
      <c r="C58" t="str">
        <f t="shared" si="0"/>
        <v>Fogarty et al. 2003</v>
      </c>
      <c r="D58" s="12" t="s">
        <v>35</v>
      </c>
      <c r="E58" s="12" t="s">
        <v>25</v>
      </c>
      <c r="F58" s="12" t="s">
        <v>285</v>
      </c>
      <c r="G58" s="12" t="s">
        <v>35</v>
      </c>
      <c r="H58" s="12" t="s">
        <v>3503</v>
      </c>
      <c r="I58" s="12" t="s">
        <v>280</v>
      </c>
      <c r="J58" s="12" t="s">
        <v>2117</v>
      </c>
      <c r="K58" s="12" t="s">
        <v>28</v>
      </c>
      <c r="L58" s="12" t="s">
        <v>28</v>
      </c>
      <c r="M58" s="12"/>
      <c r="N58" s="12" t="s">
        <v>281</v>
      </c>
      <c r="O58" t="s">
        <v>744</v>
      </c>
      <c r="P58" s="12" t="s">
        <v>3901</v>
      </c>
      <c r="Q58" t="s">
        <v>2614</v>
      </c>
      <c r="R58" t="s">
        <v>118</v>
      </c>
      <c r="U58" s="12"/>
      <c r="V58" s="12" t="s">
        <v>2611</v>
      </c>
      <c r="W58" s="12" t="s">
        <v>40</v>
      </c>
      <c r="X58" s="12" t="s">
        <v>212</v>
      </c>
      <c r="Y58" s="12" t="s">
        <v>212</v>
      </c>
      <c r="Z58" s="12"/>
      <c r="AA58" s="12" t="s">
        <v>282</v>
      </c>
      <c r="AB58" s="12" t="s">
        <v>2901</v>
      </c>
      <c r="AC58" s="12" t="s">
        <v>35</v>
      </c>
      <c r="AD58" s="12" t="s">
        <v>3862</v>
      </c>
      <c r="AE58" s="12" t="s">
        <v>35</v>
      </c>
      <c r="AF58" s="12"/>
      <c r="AG58" s="12">
        <v>1</v>
      </c>
      <c r="AH58" s="12"/>
      <c r="AI58" s="16" t="s">
        <v>2997</v>
      </c>
      <c r="AJ58" s="12"/>
      <c r="AK58" s="12"/>
      <c r="AL58" s="12"/>
      <c r="AM58" s="12"/>
      <c r="AN58" s="41">
        <v>100000</v>
      </c>
      <c r="AO58" s="12">
        <v>1000000</v>
      </c>
      <c r="AP58" s="12"/>
      <c r="AQ58" s="12"/>
      <c r="AR58" s="12" t="s">
        <v>44</v>
      </c>
      <c r="AS58" s="12"/>
      <c r="AT58" s="12" t="s">
        <v>284</v>
      </c>
      <c r="AU58" s="12"/>
      <c r="AV58" s="12"/>
      <c r="AW58" s="12"/>
      <c r="AX58" s="12"/>
      <c r="AY58" s="12"/>
      <c r="AZ58" s="12"/>
      <c r="BA58" s="12"/>
      <c r="BB58" s="12"/>
      <c r="BC58" s="12"/>
      <c r="BD58" s="12"/>
      <c r="BE58" s="12"/>
      <c r="BF58" s="12"/>
      <c r="BG58" s="12"/>
      <c r="BH58" s="12"/>
      <c r="BI58" s="16"/>
      <c r="BJ58" s="12"/>
      <c r="BK58" s="12"/>
      <c r="BL58" s="12"/>
      <c r="BM58" s="12"/>
      <c r="BN58" s="12"/>
    </row>
    <row r="59" spans="1:66" x14ac:dyDescent="0.25">
      <c r="A59" t="s">
        <v>816</v>
      </c>
      <c r="B59">
        <v>2020</v>
      </c>
      <c r="C59" t="str">
        <f t="shared" si="0"/>
        <v>Fonseca, et al. 2020</v>
      </c>
      <c r="D59" t="s">
        <v>35</v>
      </c>
      <c r="E59" t="s">
        <v>226</v>
      </c>
      <c r="F59" t="s">
        <v>817</v>
      </c>
      <c r="G59" t="s">
        <v>35</v>
      </c>
      <c r="H59" t="s">
        <v>3503</v>
      </c>
      <c r="I59" t="s">
        <v>251</v>
      </c>
      <c r="J59" t="s">
        <v>2117</v>
      </c>
      <c r="K59" t="s">
        <v>28</v>
      </c>
      <c r="L59" t="s">
        <v>28</v>
      </c>
      <c r="N59" t="s">
        <v>277</v>
      </c>
      <c r="O59" t="s">
        <v>744</v>
      </c>
      <c r="P59" t="s">
        <v>3901</v>
      </c>
      <c r="Q59" t="s">
        <v>4009</v>
      </c>
      <c r="R59" s="12" t="s">
        <v>3938</v>
      </c>
      <c r="S59" t="s">
        <v>4049</v>
      </c>
      <c r="T59" t="s">
        <v>368</v>
      </c>
      <c r="U59" t="s">
        <v>820</v>
      </c>
      <c r="W59" t="s">
        <v>40</v>
      </c>
      <c r="X59" t="s">
        <v>825</v>
      </c>
      <c r="Y59" t="s">
        <v>3618</v>
      </c>
      <c r="AA59" t="s">
        <v>304</v>
      </c>
      <c r="AB59" t="s">
        <v>35</v>
      </c>
      <c r="AC59" t="s">
        <v>2901</v>
      </c>
      <c r="AF59" t="s">
        <v>119</v>
      </c>
      <c r="AG59">
        <v>4</v>
      </c>
      <c r="AS59" t="s">
        <v>818</v>
      </c>
    </row>
    <row r="60" spans="1:66" x14ac:dyDescent="0.25">
      <c r="A60" t="s">
        <v>816</v>
      </c>
      <c r="B60">
        <v>2020</v>
      </c>
      <c r="C60" t="str">
        <f t="shared" si="0"/>
        <v>Fonseca, et al. 2020</v>
      </c>
      <c r="D60" t="s">
        <v>35</v>
      </c>
      <c r="E60" t="s">
        <v>226</v>
      </c>
      <c r="F60" t="s">
        <v>817</v>
      </c>
      <c r="G60" t="s">
        <v>35</v>
      </c>
      <c r="H60" t="s">
        <v>3503</v>
      </c>
      <c r="I60" t="s">
        <v>251</v>
      </c>
      <c r="J60" t="s">
        <v>2117</v>
      </c>
      <c r="K60" t="s">
        <v>28</v>
      </c>
      <c r="L60" t="s">
        <v>28</v>
      </c>
      <c r="N60" t="s">
        <v>277</v>
      </c>
      <c r="O60" t="s">
        <v>744</v>
      </c>
      <c r="P60" t="s">
        <v>3901</v>
      </c>
      <c r="Q60" t="s">
        <v>3993</v>
      </c>
      <c r="R60" t="s">
        <v>4023</v>
      </c>
      <c r="S60" t="s">
        <v>4074</v>
      </c>
      <c r="T60" t="s">
        <v>507</v>
      </c>
      <c r="U60" t="s">
        <v>819</v>
      </c>
      <c r="W60" t="s">
        <v>40</v>
      </c>
      <c r="X60" t="s">
        <v>825</v>
      </c>
      <c r="Y60" t="s">
        <v>3618</v>
      </c>
      <c r="AA60" t="s">
        <v>304</v>
      </c>
      <c r="AB60" t="s">
        <v>35</v>
      </c>
      <c r="AC60" t="s">
        <v>2901</v>
      </c>
      <c r="AF60" t="s">
        <v>119</v>
      </c>
      <c r="AG60">
        <v>4</v>
      </c>
      <c r="AS60" t="s">
        <v>818</v>
      </c>
    </row>
    <row r="61" spans="1:66" x14ac:dyDescent="0.25">
      <c r="A61" t="s">
        <v>816</v>
      </c>
      <c r="B61">
        <v>2020</v>
      </c>
      <c r="C61" t="str">
        <f t="shared" si="0"/>
        <v>Fonseca, et al. 2020</v>
      </c>
      <c r="D61" t="s">
        <v>35</v>
      </c>
      <c r="E61" t="s">
        <v>226</v>
      </c>
      <c r="F61" t="s">
        <v>817</v>
      </c>
      <c r="G61" t="s">
        <v>35</v>
      </c>
      <c r="H61" t="s">
        <v>3503</v>
      </c>
      <c r="I61" t="s">
        <v>251</v>
      </c>
      <c r="J61" t="s">
        <v>2117</v>
      </c>
      <c r="K61" t="s">
        <v>28</v>
      </c>
      <c r="L61" t="s">
        <v>28</v>
      </c>
      <c r="N61" t="s">
        <v>277</v>
      </c>
      <c r="O61" t="s">
        <v>744</v>
      </c>
      <c r="P61" t="s">
        <v>3901</v>
      </c>
      <c r="Q61" t="s">
        <v>3993</v>
      </c>
      <c r="R61" t="s">
        <v>4023</v>
      </c>
      <c r="S61" t="s">
        <v>4088</v>
      </c>
      <c r="T61" t="s">
        <v>510</v>
      </c>
      <c r="U61" t="s">
        <v>719</v>
      </c>
      <c r="W61" t="s">
        <v>40</v>
      </c>
      <c r="X61" t="s">
        <v>825</v>
      </c>
      <c r="Y61" t="s">
        <v>3618</v>
      </c>
      <c r="AA61" t="s">
        <v>304</v>
      </c>
      <c r="AB61" t="s">
        <v>35</v>
      </c>
      <c r="AC61" t="s">
        <v>2901</v>
      </c>
      <c r="AF61" t="s">
        <v>119</v>
      </c>
      <c r="AG61">
        <v>24</v>
      </c>
      <c r="AS61" t="s">
        <v>818</v>
      </c>
    </row>
    <row r="62" spans="1:66" x14ac:dyDescent="0.25">
      <c r="A62" t="s">
        <v>816</v>
      </c>
      <c r="B62">
        <v>2020</v>
      </c>
      <c r="C62" t="str">
        <f t="shared" si="0"/>
        <v>Fonseca, et al. 2020</v>
      </c>
      <c r="D62" t="s">
        <v>35</v>
      </c>
      <c r="E62" t="s">
        <v>226</v>
      </c>
      <c r="F62" t="s">
        <v>817</v>
      </c>
      <c r="G62" t="s">
        <v>35</v>
      </c>
      <c r="H62" t="s">
        <v>3503</v>
      </c>
      <c r="I62" t="s">
        <v>251</v>
      </c>
      <c r="J62" t="s">
        <v>2117</v>
      </c>
      <c r="K62" t="s">
        <v>28</v>
      </c>
      <c r="L62" t="s">
        <v>28</v>
      </c>
      <c r="N62" t="s">
        <v>277</v>
      </c>
      <c r="O62" t="s">
        <v>744</v>
      </c>
      <c r="P62" t="s">
        <v>3901</v>
      </c>
      <c r="Q62" t="s">
        <v>4009</v>
      </c>
      <c r="R62" t="s">
        <v>3938</v>
      </c>
      <c r="S62" t="s">
        <v>4073</v>
      </c>
      <c r="T62" t="s">
        <v>560</v>
      </c>
      <c r="U62" t="s">
        <v>561</v>
      </c>
      <c r="W62" t="s">
        <v>40</v>
      </c>
      <c r="X62" t="s">
        <v>825</v>
      </c>
      <c r="Y62" t="s">
        <v>3618</v>
      </c>
      <c r="AA62" t="s">
        <v>304</v>
      </c>
      <c r="AB62" t="s">
        <v>35</v>
      </c>
      <c r="AC62" t="s">
        <v>2901</v>
      </c>
      <c r="AF62" t="s">
        <v>119</v>
      </c>
      <c r="AG62">
        <v>7</v>
      </c>
      <c r="AS62" t="s">
        <v>818</v>
      </c>
    </row>
    <row r="63" spans="1:66" x14ac:dyDescent="0.25">
      <c r="A63" t="s">
        <v>816</v>
      </c>
      <c r="B63">
        <v>2020</v>
      </c>
      <c r="C63" t="str">
        <f t="shared" si="0"/>
        <v>Fonseca, et al. 2020</v>
      </c>
      <c r="D63" t="s">
        <v>35</v>
      </c>
      <c r="E63" t="s">
        <v>226</v>
      </c>
      <c r="F63" t="s">
        <v>817</v>
      </c>
      <c r="G63" t="s">
        <v>35</v>
      </c>
      <c r="H63" t="s">
        <v>3503</v>
      </c>
      <c r="I63" t="s">
        <v>251</v>
      </c>
      <c r="J63" t="s">
        <v>2117</v>
      </c>
      <c r="K63" t="s">
        <v>28</v>
      </c>
      <c r="L63" t="s">
        <v>28</v>
      </c>
      <c r="N63" t="s">
        <v>277</v>
      </c>
      <c r="O63" t="s">
        <v>744</v>
      </c>
      <c r="P63" t="s">
        <v>3901</v>
      </c>
      <c r="Q63" t="s">
        <v>4009</v>
      </c>
      <c r="R63" t="s">
        <v>4120</v>
      </c>
      <c r="S63" t="s">
        <v>4119</v>
      </c>
      <c r="T63" t="s">
        <v>346</v>
      </c>
      <c r="U63" t="s">
        <v>347</v>
      </c>
      <c r="W63" t="s">
        <v>40</v>
      </c>
      <c r="X63" t="s">
        <v>825</v>
      </c>
      <c r="Y63" t="s">
        <v>3618</v>
      </c>
      <c r="AA63" t="s">
        <v>304</v>
      </c>
      <c r="AB63" t="s">
        <v>35</v>
      </c>
      <c r="AC63" t="s">
        <v>2901</v>
      </c>
      <c r="AF63" t="s">
        <v>119</v>
      </c>
      <c r="AG63">
        <v>1</v>
      </c>
      <c r="AS63" t="s">
        <v>818</v>
      </c>
    </row>
    <row r="64" spans="1:66" x14ac:dyDescent="0.25">
      <c r="A64" t="s">
        <v>816</v>
      </c>
      <c r="B64">
        <v>2020</v>
      </c>
      <c r="C64" t="str">
        <f t="shared" si="0"/>
        <v>Fonseca, et al. 2020</v>
      </c>
      <c r="D64" t="s">
        <v>35</v>
      </c>
      <c r="E64" t="s">
        <v>226</v>
      </c>
      <c r="F64" t="s">
        <v>817</v>
      </c>
      <c r="G64" t="s">
        <v>35</v>
      </c>
      <c r="H64" t="s">
        <v>3503</v>
      </c>
      <c r="I64" t="s">
        <v>251</v>
      </c>
      <c r="J64" t="s">
        <v>2117</v>
      </c>
      <c r="K64" t="s">
        <v>28</v>
      </c>
      <c r="L64" t="s">
        <v>28</v>
      </c>
      <c r="N64" t="s">
        <v>277</v>
      </c>
      <c r="O64" t="s">
        <v>744</v>
      </c>
      <c r="P64" t="s">
        <v>3901</v>
      </c>
      <c r="Q64" t="s">
        <v>3993</v>
      </c>
      <c r="R64" t="s">
        <v>4023</v>
      </c>
      <c r="S64" t="s">
        <v>4074</v>
      </c>
      <c r="T64" t="s">
        <v>899</v>
      </c>
      <c r="U64" t="s">
        <v>900</v>
      </c>
      <c r="W64" t="s">
        <v>40</v>
      </c>
      <c r="X64" t="s">
        <v>825</v>
      </c>
      <c r="Y64" t="s">
        <v>3618</v>
      </c>
      <c r="AA64" t="s">
        <v>304</v>
      </c>
      <c r="AB64" t="s">
        <v>35</v>
      </c>
      <c r="AC64" t="s">
        <v>2901</v>
      </c>
      <c r="AF64" t="s">
        <v>119</v>
      </c>
      <c r="AG64">
        <v>39</v>
      </c>
      <c r="AS64" t="s">
        <v>818</v>
      </c>
    </row>
    <row r="65" spans="1:45" x14ac:dyDescent="0.25">
      <c r="A65" t="s">
        <v>816</v>
      </c>
      <c r="B65">
        <v>2020</v>
      </c>
      <c r="C65" t="str">
        <f t="shared" si="0"/>
        <v>Fonseca, et al. 2020</v>
      </c>
      <c r="D65" t="s">
        <v>35</v>
      </c>
      <c r="E65" t="s">
        <v>226</v>
      </c>
      <c r="F65" t="s">
        <v>817</v>
      </c>
      <c r="G65" t="s">
        <v>35</v>
      </c>
      <c r="H65" t="s">
        <v>3503</v>
      </c>
      <c r="I65" t="s">
        <v>251</v>
      </c>
      <c r="J65" t="s">
        <v>2117</v>
      </c>
      <c r="K65" t="s">
        <v>28</v>
      </c>
      <c r="L65" t="s">
        <v>28</v>
      </c>
      <c r="N65" t="s">
        <v>277</v>
      </c>
      <c r="O65" t="s">
        <v>744</v>
      </c>
      <c r="P65" t="s">
        <v>3901</v>
      </c>
      <c r="Q65" t="s">
        <v>3993</v>
      </c>
      <c r="R65" t="s">
        <v>4023</v>
      </c>
      <c r="S65" t="s">
        <v>4137</v>
      </c>
      <c r="T65" t="s">
        <v>515</v>
      </c>
      <c r="U65" t="s">
        <v>449</v>
      </c>
      <c r="W65" t="s">
        <v>40</v>
      </c>
      <c r="X65" t="s">
        <v>825</v>
      </c>
      <c r="Y65" t="s">
        <v>3618</v>
      </c>
      <c r="AA65" t="s">
        <v>304</v>
      </c>
      <c r="AB65" t="s">
        <v>35</v>
      </c>
      <c r="AC65" t="s">
        <v>2901</v>
      </c>
      <c r="AF65" t="s">
        <v>119</v>
      </c>
      <c r="AG65">
        <v>179</v>
      </c>
      <c r="AS65" t="s">
        <v>818</v>
      </c>
    </row>
    <row r="66" spans="1:45" x14ac:dyDescent="0.25">
      <c r="A66" t="s">
        <v>816</v>
      </c>
      <c r="B66">
        <v>2020</v>
      </c>
      <c r="C66" t="str">
        <f t="shared" ref="C66:C129" si="1">A66&amp;" "&amp;B66</f>
        <v>Fonseca, et al. 2020</v>
      </c>
      <c r="D66" t="s">
        <v>35</v>
      </c>
      <c r="E66" t="s">
        <v>226</v>
      </c>
      <c r="F66" t="s">
        <v>817</v>
      </c>
      <c r="G66" t="s">
        <v>35</v>
      </c>
      <c r="H66" t="s">
        <v>3503</v>
      </c>
      <c r="I66" t="s">
        <v>251</v>
      </c>
      <c r="J66" t="s">
        <v>2117</v>
      </c>
      <c r="K66" t="s">
        <v>28</v>
      </c>
      <c r="L66" t="s">
        <v>28</v>
      </c>
      <c r="N66" t="s">
        <v>277</v>
      </c>
      <c r="O66" t="s">
        <v>744</v>
      </c>
      <c r="P66" t="s">
        <v>3901</v>
      </c>
      <c r="Q66" t="s">
        <v>3993</v>
      </c>
      <c r="R66" t="s">
        <v>4023</v>
      </c>
      <c r="S66" t="s">
        <v>3983</v>
      </c>
      <c r="T66" t="s">
        <v>625</v>
      </c>
      <c r="U66" t="s">
        <v>195</v>
      </c>
      <c r="W66" t="s">
        <v>40</v>
      </c>
      <c r="X66" t="s">
        <v>825</v>
      </c>
      <c r="Y66" t="s">
        <v>3618</v>
      </c>
      <c r="AA66" t="s">
        <v>304</v>
      </c>
      <c r="AB66" t="s">
        <v>35</v>
      </c>
      <c r="AC66" t="s">
        <v>2901</v>
      </c>
      <c r="AF66" t="s">
        <v>119</v>
      </c>
      <c r="AG66">
        <v>18</v>
      </c>
      <c r="AS66" t="s">
        <v>818</v>
      </c>
    </row>
    <row r="67" spans="1:45" x14ac:dyDescent="0.25">
      <c r="A67" t="s">
        <v>816</v>
      </c>
      <c r="B67">
        <v>2020</v>
      </c>
      <c r="C67" t="str">
        <f t="shared" si="1"/>
        <v>Fonseca, et al. 2020</v>
      </c>
      <c r="D67" t="s">
        <v>35</v>
      </c>
      <c r="E67" t="s">
        <v>226</v>
      </c>
      <c r="F67" t="s">
        <v>817</v>
      </c>
      <c r="G67" t="s">
        <v>35</v>
      </c>
      <c r="H67" t="s">
        <v>3503</v>
      </c>
      <c r="I67" t="s">
        <v>251</v>
      </c>
      <c r="J67" t="s">
        <v>2117</v>
      </c>
      <c r="K67" t="s">
        <v>28</v>
      </c>
      <c r="L67" t="s">
        <v>28</v>
      </c>
      <c r="N67" t="s">
        <v>277</v>
      </c>
      <c r="O67" t="s">
        <v>744</v>
      </c>
      <c r="P67" t="s">
        <v>3901</v>
      </c>
      <c r="Q67" t="s">
        <v>4009</v>
      </c>
      <c r="R67" t="s">
        <v>3938</v>
      </c>
      <c r="S67" t="s">
        <v>4152</v>
      </c>
      <c r="T67" t="s">
        <v>517</v>
      </c>
      <c r="U67" t="s">
        <v>450</v>
      </c>
      <c r="W67" t="s">
        <v>40</v>
      </c>
      <c r="X67" t="s">
        <v>825</v>
      </c>
      <c r="Y67" t="s">
        <v>3618</v>
      </c>
      <c r="AA67" t="s">
        <v>304</v>
      </c>
      <c r="AB67" t="s">
        <v>35</v>
      </c>
      <c r="AC67" t="s">
        <v>2901</v>
      </c>
      <c r="AF67" t="s">
        <v>119</v>
      </c>
      <c r="AG67">
        <v>27</v>
      </c>
      <c r="AS67" t="s">
        <v>818</v>
      </c>
    </row>
    <row r="68" spans="1:45" x14ac:dyDescent="0.25">
      <c r="A68" t="s">
        <v>816</v>
      </c>
      <c r="B68">
        <v>2020</v>
      </c>
      <c r="C68" t="str">
        <f t="shared" si="1"/>
        <v>Fonseca, et al. 2020</v>
      </c>
      <c r="D68" t="s">
        <v>35</v>
      </c>
      <c r="E68" t="s">
        <v>226</v>
      </c>
      <c r="F68" t="s">
        <v>817</v>
      </c>
      <c r="G68" t="s">
        <v>35</v>
      </c>
      <c r="H68" t="s">
        <v>3503</v>
      </c>
      <c r="I68" t="s">
        <v>251</v>
      </c>
      <c r="J68" t="s">
        <v>2117</v>
      </c>
      <c r="K68" t="s">
        <v>28</v>
      </c>
      <c r="L68" t="s">
        <v>28</v>
      </c>
      <c r="N68" t="s">
        <v>277</v>
      </c>
      <c r="O68" t="s">
        <v>744</v>
      </c>
      <c r="P68" t="s">
        <v>3901</v>
      </c>
      <c r="Q68" s="12" t="s">
        <v>4009</v>
      </c>
      <c r="R68" s="12" t="s">
        <v>3938</v>
      </c>
      <c r="S68" s="12" t="s">
        <v>4212</v>
      </c>
      <c r="T68" t="s">
        <v>523</v>
      </c>
      <c r="U68" t="s">
        <v>312</v>
      </c>
      <c r="W68" t="s">
        <v>40</v>
      </c>
      <c r="X68" t="s">
        <v>825</v>
      </c>
      <c r="Y68" t="s">
        <v>3618</v>
      </c>
      <c r="AA68" t="s">
        <v>304</v>
      </c>
      <c r="AB68" t="s">
        <v>35</v>
      </c>
      <c r="AC68" t="s">
        <v>2901</v>
      </c>
      <c r="AF68" t="s">
        <v>119</v>
      </c>
      <c r="AG68">
        <v>1</v>
      </c>
      <c r="AS68" t="s">
        <v>818</v>
      </c>
    </row>
    <row r="69" spans="1:45" x14ac:dyDescent="0.25">
      <c r="A69" t="s">
        <v>440</v>
      </c>
      <c r="B69">
        <v>2015</v>
      </c>
      <c r="C69" t="str">
        <f t="shared" si="1"/>
        <v>Franklin et al. 2015</v>
      </c>
      <c r="D69" t="s">
        <v>24</v>
      </c>
      <c r="E69" t="s">
        <v>226</v>
      </c>
      <c r="F69" t="s">
        <v>441</v>
      </c>
      <c r="G69" t="s">
        <v>35</v>
      </c>
      <c r="H69" t="s">
        <v>3503</v>
      </c>
      <c r="I69" t="s">
        <v>228</v>
      </c>
      <c r="J69" t="s">
        <v>2117</v>
      </c>
      <c r="K69" t="s">
        <v>28</v>
      </c>
      <c r="L69" t="s">
        <v>28</v>
      </c>
      <c r="N69" t="s">
        <v>277</v>
      </c>
      <c r="O69" t="s">
        <v>744</v>
      </c>
      <c r="P69" t="s">
        <v>3901</v>
      </c>
      <c r="Q69" t="s">
        <v>4009</v>
      </c>
      <c r="R69" t="s">
        <v>4015</v>
      </c>
      <c r="S69" t="s">
        <v>4014</v>
      </c>
      <c r="T69" t="s">
        <v>2559</v>
      </c>
      <c r="U69" t="s">
        <v>442</v>
      </c>
      <c r="W69" t="s">
        <v>40</v>
      </c>
      <c r="X69" t="s">
        <v>212</v>
      </c>
      <c r="Y69" t="s">
        <v>212</v>
      </c>
      <c r="AA69" t="s">
        <v>80</v>
      </c>
      <c r="AB69" t="s">
        <v>35</v>
      </c>
      <c r="AC69" t="s">
        <v>2901</v>
      </c>
      <c r="AF69" t="s">
        <v>119</v>
      </c>
      <c r="AG69">
        <v>12</v>
      </c>
    </row>
    <row r="70" spans="1:45" x14ac:dyDescent="0.25">
      <c r="A70" t="s">
        <v>440</v>
      </c>
      <c r="B70">
        <v>2015</v>
      </c>
      <c r="C70" t="str">
        <f t="shared" si="1"/>
        <v>Franklin et al. 2015</v>
      </c>
      <c r="D70" t="s">
        <v>24</v>
      </c>
      <c r="E70" t="s">
        <v>226</v>
      </c>
      <c r="F70" t="s">
        <v>441</v>
      </c>
      <c r="G70" t="s">
        <v>35</v>
      </c>
      <c r="H70" t="s">
        <v>3503</v>
      </c>
      <c r="I70" t="s">
        <v>228</v>
      </c>
      <c r="J70" t="s">
        <v>2117</v>
      </c>
      <c r="K70" t="s">
        <v>28</v>
      </c>
      <c r="L70" t="s">
        <v>28</v>
      </c>
      <c r="N70" t="s">
        <v>277</v>
      </c>
      <c r="O70" t="s">
        <v>744</v>
      </c>
      <c r="P70" t="s">
        <v>3901</v>
      </c>
      <c r="Q70" t="s">
        <v>4009</v>
      </c>
      <c r="R70" s="12" t="s">
        <v>4008</v>
      </c>
      <c r="S70" t="s">
        <v>4036</v>
      </c>
      <c r="T70" t="s">
        <v>3775</v>
      </c>
      <c r="U70" t="s">
        <v>443</v>
      </c>
      <c r="W70" t="s">
        <v>40</v>
      </c>
      <c r="X70" t="s">
        <v>212</v>
      </c>
      <c r="Y70" t="s">
        <v>212</v>
      </c>
      <c r="AA70" t="s">
        <v>80</v>
      </c>
      <c r="AB70" t="s">
        <v>35</v>
      </c>
      <c r="AC70" t="s">
        <v>2901</v>
      </c>
      <c r="AF70">
        <v>1</v>
      </c>
      <c r="AG70">
        <v>1</v>
      </c>
    </row>
    <row r="71" spans="1:45" x14ac:dyDescent="0.25">
      <c r="A71" t="s">
        <v>440</v>
      </c>
      <c r="B71">
        <v>2015</v>
      </c>
      <c r="C71" t="str">
        <f t="shared" si="1"/>
        <v>Franklin et al. 2015</v>
      </c>
      <c r="D71" t="s">
        <v>24</v>
      </c>
      <c r="E71" t="s">
        <v>226</v>
      </c>
      <c r="F71" t="s">
        <v>441</v>
      </c>
      <c r="G71" t="s">
        <v>35</v>
      </c>
      <c r="H71" t="s">
        <v>3503</v>
      </c>
      <c r="I71" t="s">
        <v>228</v>
      </c>
      <c r="J71" t="s">
        <v>2117</v>
      </c>
      <c r="K71" t="s">
        <v>28</v>
      </c>
      <c r="L71" t="s">
        <v>28</v>
      </c>
      <c r="N71" t="s">
        <v>277</v>
      </c>
      <c r="O71" t="s">
        <v>744</v>
      </c>
      <c r="P71" t="s">
        <v>3901</v>
      </c>
      <c r="Q71" t="s">
        <v>4009</v>
      </c>
      <c r="R71" t="s">
        <v>3954</v>
      </c>
      <c r="S71" s="12" t="s">
        <v>4046</v>
      </c>
      <c r="T71" t="s">
        <v>3754</v>
      </c>
      <c r="U71" t="s">
        <v>444</v>
      </c>
      <c r="W71" t="s">
        <v>40</v>
      </c>
      <c r="X71" t="s">
        <v>212</v>
      </c>
      <c r="Y71" t="s">
        <v>212</v>
      </c>
      <c r="AA71" t="s">
        <v>80</v>
      </c>
      <c r="AB71" t="s">
        <v>35</v>
      </c>
      <c r="AC71" t="s">
        <v>2901</v>
      </c>
      <c r="AF71" t="s">
        <v>119</v>
      </c>
      <c r="AG71">
        <v>2</v>
      </c>
    </row>
    <row r="72" spans="1:45" x14ac:dyDescent="0.25">
      <c r="A72" t="s">
        <v>440</v>
      </c>
      <c r="B72">
        <v>2015</v>
      </c>
      <c r="C72" t="str">
        <f t="shared" si="1"/>
        <v>Franklin et al. 2015</v>
      </c>
      <c r="D72" t="s">
        <v>24</v>
      </c>
      <c r="E72" t="s">
        <v>226</v>
      </c>
      <c r="F72" t="s">
        <v>441</v>
      </c>
      <c r="G72" t="s">
        <v>35</v>
      </c>
      <c r="H72" t="s">
        <v>3503</v>
      </c>
      <c r="I72" t="s">
        <v>228</v>
      </c>
      <c r="J72" t="s">
        <v>2117</v>
      </c>
      <c r="K72" t="s">
        <v>28</v>
      </c>
      <c r="L72" t="s">
        <v>28</v>
      </c>
      <c r="N72" t="s">
        <v>277</v>
      </c>
      <c r="O72" t="s">
        <v>744</v>
      </c>
      <c r="P72" t="s">
        <v>3901</v>
      </c>
      <c r="Q72" t="s">
        <v>4026</v>
      </c>
      <c r="R72" t="s">
        <v>4052</v>
      </c>
      <c r="S72" t="s">
        <v>4051</v>
      </c>
      <c r="T72" t="s">
        <v>2597</v>
      </c>
      <c r="U72" t="s">
        <v>445</v>
      </c>
      <c r="W72" t="s">
        <v>40</v>
      </c>
      <c r="X72" t="s">
        <v>212</v>
      </c>
      <c r="Y72" t="s">
        <v>212</v>
      </c>
      <c r="AA72" t="s">
        <v>80</v>
      </c>
      <c r="AB72" t="s">
        <v>35</v>
      </c>
      <c r="AC72" t="s">
        <v>2901</v>
      </c>
      <c r="AF72">
        <v>2</v>
      </c>
      <c r="AG72">
        <v>2</v>
      </c>
    </row>
    <row r="73" spans="1:45" x14ac:dyDescent="0.25">
      <c r="A73" t="s">
        <v>440</v>
      </c>
      <c r="B73">
        <v>2015</v>
      </c>
      <c r="C73" t="str">
        <f t="shared" si="1"/>
        <v>Franklin et al. 2015</v>
      </c>
      <c r="D73" t="s">
        <v>24</v>
      </c>
      <c r="E73" t="s">
        <v>226</v>
      </c>
      <c r="F73" t="s">
        <v>441</v>
      </c>
      <c r="G73" t="s">
        <v>35</v>
      </c>
      <c r="H73" t="s">
        <v>3503</v>
      </c>
      <c r="I73" t="s">
        <v>228</v>
      </c>
      <c r="J73" t="s">
        <v>2117</v>
      </c>
      <c r="K73" t="s">
        <v>28</v>
      </c>
      <c r="L73" t="s">
        <v>28</v>
      </c>
      <c r="N73" t="s">
        <v>277</v>
      </c>
      <c r="O73" t="s">
        <v>744</v>
      </c>
      <c r="P73" t="s">
        <v>3901</v>
      </c>
      <c r="Q73" t="s">
        <v>4009</v>
      </c>
      <c r="R73" s="12" t="s">
        <v>4097</v>
      </c>
      <c r="S73" s="12" t="s">
        <v>4096</v>
      </c>
      <c r="T73" t="s">
        <v>343</v>
      </c>
      <c r="U73" t="s">
        <v>267</v>
      </c>
      <c r="W73" t="s">
        <v>40</v>
      </c>
      <c r="X73" t="s">
        <v>212</v>
      </c>
      <c r="Y73" t="s">
        <v>212</v>
      </c>
      <c r="AA73" t="s">
        <v>80</v>
      </c>
      <c r="AB73" t="s">
        <v>35</v>
      </c>
      <c r="AC73" t="s">
        <v>2901</v>
      </c>
      <c r="AF73" t="s">
        <v>119</v>
      </c>
      <c r="AG73">
        <v>3</v>
      </c>
    </row>
    <row r="74" spans="1:45" x14ac:dyDescent="0.25">
      <c r="A74" t="s">
        <v>440</v>
      </c>
      <c r="B74">
        <v>2015</v>
      </c>
      <c r="C74" t="str">
        <f t="shared" si="1"/>
        <v>Franklin et al. 2015</v>
      </c>
      <c r="D74" t="s">
        <v>24</v>
      </c>
      <c r="E74" t="s">
        <v>226</v>
      </c>
      <c r="F74" t="s">
        <v>441</v>
      </c>
      <c r="G74" t="s">
        <v>35</v>
      </c>
      <c r="H74" t="s">
        <v>3503</v>
      </c>
      <c r="I74" t="s">
        <v>228</v>
      </c>
      <c r="J74" t="s">
        <v>2117</v>
      </c>
      <c r="K74" t="s">
        <v>28</v>
      </c>
      <c r="L74" t="s">
        <v>28</v>
      </c>
      <c r="N74" t="s">
        <v>277</v>
      </c>
      <c r="O74" t="s">
        <v>744</v>
      </c>
      <c r="P74" t="s">
        <v>3901</v>
      </c>
      <c r="Q74" t="s">
        <v>4009</v>
      </c>
      <c r="R74" t="s">
        <v>4116</v>
      </c>
      <c r="S74" t="s">
        <v>4115</v>
      </c>
      <c r="T74" t="s">
        <v>3768</v>
      </c>
      <c r="U74" t="s">
        <v>447</v>
      </c>
      <c r="W74" t="s">
        <v>40</v>
      </c>
      <c r="X74" t="s">
        <v>212</v>
      </c>
      <c r="Y74" t="s">
        <v>212</v>
      </c>
      <c r="AA74" t="s">
        <v>80</v>
      </c>
      <c r="AB74" t="s">
        <v>35</v>
      </c>
      <c r="AC74" t="s">
        <v>2901</v>
      </c>
      <c r="AF74">
        <v>1</v>
      </c>
      <c r="AG74">
        <v>41</v>
      </c>
    </row>
    <row r="75" spans="1:45" x14ac:dyDescent="0.25">
      <c r="A75" t="s">
        <v>440</v>
      </c>
      <c r="B75">
        <v>2015</v>
      </c>
      <c r="C75" t="str">
        <f t="shared" si="1"/>
        <v>Franklin et al. 2015</v>
      </c>
      <c r="D75" t="s">
        <v>24</v>
      </c>
      <c r="E75" t="s">
        <v>226</v>
      </c>
      <c r="F75" t="s">
        <v>441</v>
      </c>
      <c r="G75" t="s">
        <v>35</v>
      </c>
      <c r="H75" t="s">
        <v>3503</v>
      </c>
      <c r="I75" t="s">
        <v>228</v>
      </c>
      <c r="J75" t="s">
        <v>2117</v>
      </c>
      <c r="K75" t="s">
        <v>28</v>
      </c>
      <c r="L75" t="s">
        <v>28</v>
      </c>
      <c r="N75" t="s">
        <v>277</v>
      </c>
      <c r="O75" t="s">
        <v>744</v>
      </c>
      <c r="P75" t="s">
        <v>3901</v>
      </c>
      <c r="Q75" t="s">
        <v>4009</v>
      </c>
      <c r="R75" t="s">
        <v>4120</v>
      </c>
      <c r="S75" t="s">
        <v>4119</v>
      </c>
      <c r="T75" t="s">
        <v>346</v>
      </c>
      <c r="U75" t="s">
        <v>347</v>
      </c>
      <c r="W75" t="s">
        <v>40</v>
      </c>
      <c r="X75" t="s">
        <v>212</v>
      </c>
      <c r="Y75" t="s">
        <v>212</v>
      </c>
      <c r="AA75" t="s">
        <v>80</v>
      </c>
      <c r="AB75" t="s">
        <v>35</v>
      </c>
      <c r="AC75" t="s">
        <v>2901</v>
      </c>
      <c r="AF75" t="s">
        <v>119</v>
      </c>
      <c r="AG75">
        <v>1</v>
      </c>
    </row>
    <row r="76" spans="1:45" x14ac:dyDescent="0.25">
      <c r="A76" t="s">
        <v>440</v>
      </c>
      <c r="B76">
        <v>2015</v>
      </c>
      <c r="C76" t="str">
        <f t="shared" si="1"/>
        <v>Franklin et al. 2015</v>
      </c>
      <c r="D76" t="s">
        <v>24</v>
      </c>
      <c r="E76" t="s">
        <v>226</v>
      </c>
      <c r="F76" t="s">
        <v>441</v>
      </c>
      <c r="G76" t="s">
        <v>35</v>
      </c>
      <c r="H76" t="s">
        <v>3503</v>
      </c>
      <c r="I76" t="s">
        <v>228</v>
      </c>
      <c r="J76" t="s">
        <v>2117</v>
      </c>
      <c r="K76" t="s">
        <v>28</v>
      </c>
      <c r="L76" t="s">
        <v>28</v>
      </c>
      <c r="N76" t="s">
        <v>277</v>
      </c>
      <c r="O76" t="s">
        <v>744</v>
      </c>
      <c r="P76" t="s">
        <v>3901</v>
      </c>
      <c r="Q76" t="s">
        <v>4009</v>
      </c>
      <c r="R76" t="s">
        <v>4017</v>
      </c>
      <c r="S76" t="s">
        <v>4136</v>
      </c>
      <c r="T76" t="s">
        <v>3641</v>
      </c>
      <c r="U76" t="s">
        <v>448</v>
      </c>
      <c r="W76" t="s">
        <v>40</v>
      </c>
      <c r="X76" t="s">
        <v>212</v>
      </c>
      <c r="Y76" t="s">
        <v>212</v>
      </c>
      <c r="AA76" t="s">
        <v>80</v>
      </c>
      <c r="AB76" t="s">
        <v>35</v>
      </c>
      <c r="AC76" t="s">
        <v>2901</v>
      </c>
      <c r="AF76" t="s">
        <v>119</v>
      </c>
      <c r="AG76">
        <v>1</v>
      </c>
    </row>
    <row r="77" spans="1:45" x14ac:dyDescent="0.25">
      <c r="A77" t="s">
        <v>440</v>
      </c>
      <c r="B77">
        <v>2015</v>
      </c>
      <c r="C77" t="str">
        <f t="shared" si="1"/>
        <v>Franklin et al. 2015</v>
      </c>
      <c r="D77" t="s">
        <v>24</v>
      </c>
      <c r="E77" t="s">
        <v>226</v>
      </c>
      <c r="F77" t="s">
        <v>441</v>
      </c>
      <c r="G77" t="s">
        <v>35</v>
      </c>
      <c r="H77" t="s">
        <v>3503</v>
      </c>
      <c r="I77" t="s">
        <v>228</v>
      </c>
      <c r="J77" t="s">
        <v>2117</v>
      </c>
      <c r="K77" t="s">
        <v>28</v>
      </c>
      <c r="L77" t="s">
        <v>28</v>
      </c>
      <c r="N77" t="s">
        <v>277</v>
      </c>
      <c r="O77" t="s">
        <v>744</v>
      </c>
      <c r="P77" t="s">
        <v>3901</v>
      </c>
      <c r="Q77" t="s">
        <v>3993</v>
      </c>
      <c r="R77" t="s">
        <v>4023</v>
      </c>
      <c r="S77" t="s">
        <v>4137</v>
      </c>
      <c r="T77" t="s">
        <v>515</v>
      </c>
      <c r="U77" t="s">
        <v>449</v>
      </c>
      <c r="W77" t="s">
        <v>40</v>
      </c>
      <c r="X77" t="s">
        <v>212</v>
      </c>
      <c r="Y77" t="s">
        <v>212</v>
      </c>
      <c r="AA77" t="s">
        <v>80</v>
      </c>
      <c r="AB77" t="s">
        <v>35</v>
      </c>
      <c r="AC77" t="s">
        <v>2901</v>
      </c>
      <c r="AF77" t="s">
        <v>119</v>
      </c>
      <c r="AG77">
        <v>2</v>
      </c>
    </row>
    <row r="78" spans="1:45" x14ac:dyDescent="0.25">
      <c r="A78" t="s">
        <v>440</v>
      </c>
      <c r="B78">
        <v>2015</v>
      </c>
      <c r="C78" t="str">
        <f t="shared" si="1"/>
        <v>Franklin et al. 2015</v>
      </c>
      <c r="D78" t="s">
        <v>24</v>
      </c>
      <c r="E78" t="s">
        <v>226</v>
      </c>
      <c r="F78" t="s">
        <v>441</v>
      </c>
      <c r="G78" t="s">
        <v>35</v>
      </c>
      <c r="H78" t="s">
        <v>3503</v>
      </c>
      <c r="I78" t="s">
        <v>228</v>
      </c>
      <c r="J78" t="s">
        <v>2117</v>
      </c>
      <c r="K78" t="s">
        <v>28</v>
      </c>
      <c r="L78" t="s">
        <v>28</v>
      </c>
      <c r="N78" t="s">
        <v>277</v>
      </c>
      <c r="O78" t="s">
        <v>744</v>
      </c>
      <c r="P78" t="s">
        <v>3901</v>
      </c>
      <c r="Q78" t="s">
        <v>3993</v>
      </c>
      <c r="R78" t="s">
        <v>4023</v>
      </c>
      <c r="S78" t="s">
        <v>3983</v>
      </c>
      <c r="T78" t="s">
        <v>625</v>
      </c>
      <c r="U78" t="s">
        <v>195</v>
      </c>
      <c r="W78" t="s">
        <v>40</v>
      </c>
      <c r="X78" t="s">
        <v>212</v>
      </c>
      <c r="Y78" t="s">
        <v>212</v>
      </c>
      <c r="AA78" t="s">
        <v>80</v>
      </c>
      <c r="AB78" t="s">
        <v>35</v>
      </c>
      <c r="AC78" t="s">
        <v>2901</v>
      </c>
      <c r="AF78">
        <v>2</v>
      </c>
      <c r="AG78">
        <v>3</v>
      </c>
    </row>
    <row r="79" spans="1:45" x14ac:dyDescent="0.25">
      <c r="A79" t="s">
        <v>440</v>
      </c>
      <c r="B79">
        <v>2015</v>
      </c>
      <c r="C79" t="str">
        <f t="shared" si="1"/>
        <v>Franklin et al. 2015</v>
      </c>
      <c r="D79" t="s">
        <v>24</v>
      </c>
      <c r="E79" t="s">
        <v>226</v>
      </c>
      <c r="F79" t="s">
        <v>441</v>
      </c>
      <c r="G79" t="s">
        <v>35</v>
      </c>
      <c r="H79" t="s">
        <v>3503</v>
      </c>
      <c r="I79" t="s">
        <v>228</v>
      </c>
      <c r="J79" t="s">
        <v>2117</v>
      </c>
      <c r="K79" t="s">
        <v>28</v>
      </c>
      <c r="L79" t="s">
        <v>28</v>
      </c>
      <c r="N79" t="s">
        <v>277</v>
      </c>
      <c r="O79" t="s">
        <v>744</v>
      </c>
      <c r="P79" t="s">
        <v>3901</v>
      </c>
      <c r="Q79" t="s">
        <v>4009</v>
      </c>
      <c r="R79" t="s">
        <v>3938</v>
      </c>
      <c r="S79" t="s">
        <v>4152</v>
      </c>
      <c r="T79" t="s">
        <v>517</v>
      </c>
      <c r="U79" t="s">
        <v>450</v>
      </c>
      <c r="W79" t="s">
        <v>40</v>
      </c>
      <c r="X79" t="s">
        <v>212</v>
      </c>
      <c r="Y79" t="s">
        <v>212</v>
      </c>
      <c r="AA79" t="s">
        <v>80</v>
      </c>
      <c r="AB79" t="s">
        <v>35</v>
      </c>
      <c r="AC79" t="s">
        <v>2901</v>
      </c>
      <c r="AF79" t="s">
        <v>119</v>
      </c>
      <c r="AG79">
        <v>10</v>
      </c>
    </row>
    <row r="80" spans="1:45" x14ac:dyDescent="0.25">
      <c r="A80" t="s">
        <v>440</v>
      </c>
      <c r="B80">
        <v>2015</v>
      </c>
      <c r="C80" t="str">
        <f t="shared" si="1"/>
        <v>Franklin et al. 2015</v>
      </c>
      <c r="D80" t="s">
        <v>24</v>
      </c>
      <c r="E80" t="s">
        <v>226</v>
      </c>
      <c r="F80" t="s">
        <v>441</v>
      </c>
      <c r="G80" t="s">
        <v>35</v>
      </c>
      <c r="H80" t="s">
        <v>3503</v>
      </c>
      <c r="I80" t="s">
        <v>228</v>
      </c>
      <c r="J80" t="s">
        <v>2117</v>
      </c>
      <c r="K80" t="s">
        <v>28</v>
      </c>
      <c r="L80" t="s">
        <v>28</v>
      </c>
      <c r="N80" t="s">
        <v>277</v>
      </c>
      <c r="O80" t="s">
        <v>744</v>
      </c>
      <c r="P80" t="s">
        <v>3901</v>
      </c>
      <c r="Q80" t="s">
        <v>4009</v>
      </c>
      <c r="R80" t="s">
        <v>4063</v>
      </c>
      <c r="S80" t="s">
        <v>4171</v>
      </c>
      <c r="T80" t="s">
        <v>3639</v>
      </c>
      <c r="U80" t="s">
        <v>451</v>
      </c>
      <c r="W80" t="s">
        <v>40</v>
      </c>
      <c r="X80" t="s">
        <v>212</v>
      </c>
      <c r="Y80" t="s">
        <v>212</v>
      </c>
      <c r="AA80" t="s">
        <v>80</v>
      </c>
      <c r="AB80" t="s">
        <v>35</v>
      </c>
      <c r="AC80" t="s">
        <v>2901</v>
      </c>
      <c r="AF80" t="s">
        <v>119</v>
      </c>
      <c r="AG80">
        <v>1</v>
      </c>
    </row>
    <row r="81" spans="1:33" x14ac:dyDescent="0.25">
      <c r="A81" t="s">
        <v>440</v>
      </c>
      <c r="B81">
        <v>2015</v>
      </c>
      <c r="C81" t="str">
        <f t="shared" si="1"/>
        <v>Franklin et al. 2015</v>
      </c>
      <c r="D81" t="s">
        <v>24</v>
      </c>
      <c r="E81" t="s">
        <v>226</v>
      </c>
      <c r="F81" t="s">
        <v>441</v>
      </c>
      <c r="G81" t="s">
        <v>35</v>
      </c>
      <c r="H81" t="s">
        <v>3503</v>
      </c>
      <c r="I81" t="s">
        <v>228</v>
      </c>
      <c r="J81" t="s">
        <v>2117</v>
      </c>
      <c r="K81" t="s">
        <v>28</v>
      </c>
      <c r="L81" t="s">
        <v>28</v>
      </c>
      <c r="N81" t="s">
        <v>277</v>
      </c>
      <c r="O81" t="s">
        <v>744</v>
      </c>
      <c r="P81" t="s">
        <v>3901</v>
      </c>
      <c r="Q81" t="s">
        <v>4009</v>
      </c>
      <c r="R81" t="s">
        <v>3954</v>
      </c>
      <c r="S81" t="s">
        <v>4172</v>
      </c>
      <c r="T81" t="s">
        <v>592</v>
      </c>
      <c r="U81" t="s">
        <v>452</v>
      </c>
      <c r="W81" t="s">
        <v>40</v>
      </c>
      <c r="X81" t="s">
        <v>212</v>
      </c>
      <c r="Y81" t="s">
        <v>212</v>
      </c>
      <c r="AA81" t="s">
        <v>80</v>
      </c>
      <c r="AB81" t="s">
        <v>35</v>
      </c>
      <c r="AC81" t="s">
        <v>2901</v>
      </c>
      <c r="AF81" t="s">
        <v>119</v>
      </c>
      <c r="AG81">
        <v>2</v>
      </c>
    </row>
    <row r="82" spans="1:33" x14ac:dyDescent="0.25">
      <c r="A82" t="s">
        <v>440</v>
      </c>
      <c r="B82">
        <v>2015</v>
      </c>
      <c r="C82" t="str">
        <f t="shared" si="1"/>
        <v>Franklin et al. 2015</v>
      </c>
      <c r="D82" t="s">
        <v>24</v>
      </c>
      <c r="E82" t="s">
        <v>226</v>
      </c>
      <c r="F82" t="s">
        <v>441</v>
      </c>
      <c r="G82" t="s">
        <v>35</v>
      </c>
      <c r="H82" t="s">
        <v>3503</v>
      </c>
      <c r="I82" t="s">
        <v>228</v>
      </c>
      <c r="J82" t="s">
        <v>2117</v>
      </c>
      <c r="K82" t="s">
        <v>28</v>
      </c>
      <c r="L82" t="s">
        <v>28</v>
      </c>
      <c r="N82" t="s">
        <v>277</v>
      </c>
      <c r="O82" t="s">
        <v>744</v>
      </c>
      <c r="P82" t="s">
        <v>3901</v>
      </c>
      <c r="Q82" t="s">
        <v>4159</v>
      </c>
      <c r="R82" t="s">
        <v>4158</v>
      </c>
      <c r="S82" t="s">
        <v>4157</v>
      </c>
      <c r="T82" t="s">
        <v>3783</v>
      </c>
      <c r="U82" t="s">
        <v>453</v>
      </c>
      <c r="W82" t="s">
        <v>40</v>
      </c>
      <c r="X82" t="s">
        <v>212</v>
      </c>
      <c r="Y82" t="s">
        <v>212</v>
      </c>
      <c r="AA82" t="s">
        <v>80</v>
      </c>
      <c r="AB82" t="s">
        <v>35</v>
      </c>
      <c r="AC82" t="s">
        <v>2901</v>
      </c>
      <c r="AF82" t="s">
        <v>119</v>
      </c>
      <c r="AG82">
        <v>1</v>
      </c>
    </row>
    <row r="83" spans="1:33" x14ac:dyDescent="0.25">
      <c r="A83" t="s">
        <v>440</v>
      </c>
      <c r="B83">
        <v>2015</v>
      </c>
      <c r="C83" t="str">
        <f t="shared" si="1"/>
        <v>Franklin et al. 2015</v>
      </c>
      <c r="D83" t="s">
        <v>24</v>
      </c>
      <c r="E83" t="s">
        <v>226</v>
      </c>
      <c r="F83" t="s">
        <v>441</v>
      </c>
      <c r="G83" t="s">
        <v>35</v>
      </c>
      <c r="H83" t="s">
        <v>3503</v>
      </c>
      <c r="I83" t="s">
        <v>228</v>
      </c>
      <c r="J83" t="s">
        <v>2117</v>
      </c>
      <c r="K83" t="s">
        <v>28</v>
      </c>
      <c r="L83" t="s">
        <v>28</v>
      </c>
      <c r="N83" t="s">
        <v>277</v>
      </c>
      <c r="O83" t="s">
        <v>744</v>
      </c>
      <c r="P83" t="s">
        <v>3901</v>
      </c>
      <c r="Q83" t="s">
        <v>4009</v>
      </c>
      <c r="R83" t="s">
        <v>3954</v>
      </c>
      <c r="S83" t="s">
        <v>4190</v>
      </c>
      <c r="T83" t="s">
        <v>518</v>
      </c>
      <c r="U83" t="s">
        <v>454</v>
      </c>
      <c r="W83" t="s">
        <v>40</v>
      </c>
      <c r="X83" t="s">
        <v>212</v>
      </c>
      <c r="Y83" t="s">
        <v>212</v>
      </c>
      <c r="AA83" t="s">
        <v>80</v>
      </c>
      <c r="AB83" t="s">
        <v>35</v>
      </c>
      <c r="AC83" t="s">
        <v>2901</v>
      </c>
      <c r="AF83" t="s">
        <v>119</v>
      </c>
      <c r="AG83">
        <v>1</v>
      </c>
    </row>
    <row r="84" spans="1:33" x14ac:dyDescent="0.25">
      <c r="A84" t="s">
        <v>440</v>
      </c>
      <c r="B84">
        <v>2015</v>
      </c>
      <c r="C84" t="str">
        <f t="shared" si="1"/>
        <v>Franklin et al. 2015</v>
      </c>
      <c r="D84" t="s">
        <v>24</v>
      </c>
      <c r="E84" t="s">
        <v>226</v>
      </c>
      <c r="F84" t="s">
        <v>441</v>
      </c>
      <c r="G84" t="s">
        <v>35</v>
      </c>
      <c r="H84" t="s">
        <v>3503</v>
      </c>
      <c r="I84" t="s">
        <v>228</v>
      </c>
      <c r="J84" t="s">
        <v>2117</v>
      </c>
      <c r="K84" t="s">
        <v>28</v>
      </c>
      <c r="L84" t="s">
        <v>28</v>
      </c>
      <c r="N84" t="s">
        <v>277</v>
      </c>
      <c r="O84" t="s">
        <v>744</v>
      </c>
      <c r="P84" t="s">
        <v>3901</v>
      </c>
      <c r="Q84" s="12" t="s">
        <v>4009</v>
      </c>
      <c r="R84" s="12" t="s">
        <v>4020</v>
      </c>
      <c r="S84" s="12" t="s">
        <v>4202</v>
      </c>
      <c r="T84" t="s">
        <v>519</v>
      </c>
      <c r="U84" t="s">
        <v>455</v>
      </c>
      <c r="W84" t="s">
        <v>40</v>
      </c>
      <c r="X84" t="s">
        <v>212</v>
      </c>
      <c r="Y84" t="s">
        <v>212</v>
      </c>
      <c r="AA84" t="s">
        <v>80</v>
      </c>
      <c r="AB84" t="s">
        <v>35</v>
      </c>
      <c r="AC84" t="s">
        <v>2901</v>
      </c>
      <c r="AF84" t="s">
        <v>119</v>
      </c>
      <c r="AG84">
        <v>1</v>
      </c>
    </row>
    <row r="85" spans="1:33" x14ac:dyDescent="0.25">
      <c r="A85" t="s">
        <v>440</v>
      </c>
      <c r="B85">
        <v>2015</v>
      </c>
      <c r="C85" t="str">
        <f t="shared" si="1"/>
        <v>Franklin et al. 2015</v>
      </c>
      <c r="D85" t="s">
        <v>24</v>
      </c>
      <c r="E85" t="s">
        <v>226</v>
      </c>
      <c r="F85" t="s">
        <v>441</v>
      </c>
      <c r="G85" t="s">
        <v>35</v>
      </c>
      <c r="H85" t="s">
        <v>3503</v>
      </c>
      <c r="I85" t="s">
        <v>228</v>
      </c>
      <c r="J85" t="s">
        <v>2117</v>
      </c>
      <c r="K85" t="s">
        <v>28</v>
      </c>
      <c r="L85" t="s">
        <v>28</v>
      </c>
      <c r="N85" t="s">
        <v>277</v>
      </c>
      <c r="O85" t="s">
        <v>744</v>
      </c>
      <c r="P85" t="s">
        <v>3901</v>
      </c>
      <c r="Q85" s="12" t="s">
        <v>4009</v>
      </c>
      <c r="R85" s="12" t="s">
        <v>3954</v>
      </c>
      <c r="S85" s="12" t="s">
        <v>4105</v>
      </c>
      <c r="T85" t="s">
        <v>520</v>
      </c>
      <c r="U85" t="s">
        <v>456</v>
      </c>
      <c r="W85" t="s">
        <v>40</v>
      </c>
      <c r="X85" t="s">
        <v>212</v>
      </c>
      <c r="Y85" t="s">
        <v>212</v>
      </c>
      <c r="AA85" t="s">
        <v>80</v>
      </c>
      <c r="AB85" t="s">
        <v>35</v>
      </c>
      <c r="AC85" t="s">
        <v>2901</v>
      </c>
      <c r="AF85" t="s">
        <v>119</v>
      </c>
      <c r="AG85">
        <v>1</v>
      </c>
    </row>
    <row r="86" spans="1:33" x14ac:dyDescent="0.25">
      <c r="A86" t="s">
        <v>440</v>
      </c>
      <c r="B86">
        <v>2015</v>
      </c>
      <c r="C86" t="str">
        <f t="shared" si="1"/>
        <v>Franklin et al. 2015</v>
      </c>
      <c r="D86" t="s">
        <v>24</v>
      </c>
      <c r="E86" t="s">
        <v>226</v>
      </c>
      <c r="F86" t="s">
        <v>441</v>
      </c>
      <c r="G86" t="s">
        <v>35</v>
      </c>
      <c r="H86" t="s">
        <v>3503</v>
      </c>
      <c r="I86" t="s">
        <v>910</v>
      </c>
      <c r="J86" t="s">
        <v>3625</v>
      </c>
      <c r="K86" t="s">
        <v>28</v>
      </c>
      <c r="L86" t="s">
        <v>28</v>
      </c>
      <c r="N86" t="s">
        <v>277</v>
      </c>
      <c r="O86" t="s">
        <v>744</v>
      </c>
      <c r="P86" t="s">
        <v>3901</v>
      </c>
      <c r="Q86" t="s">
        <v>4009</v>
      </c>
      <c r="R86" t="s">
        <v>4015</v>
      </c>
      <c r="S86" t="s">
        <v>4014</v>
      </c>
      <c r="T86" t="s">
        <v>2559</v>
      </c>
      <c r="U86" t="s">
        <v>442</v>
      </c>
      <c r="W86" t="s">
        <v>40</v>
      </c>
      <c r="X86" t="s">
        <v>2164</v>
      </c>
      <c r="Y86" t="s">
        <v>3617</v>
      </c>
      <c r="AA86" t="s">
        <v>80</v>
      </c>
      <c r="AB86" t="s">
        <v>35</v>
      </c>
      <c r="AC86" t="s">
        <v>2901</v>
      </c>
      <c r="AF86" t="s">
        <v>119</v>
      </c>
      <c r="AG86">
        <v>12</v>
      </c>
    </row>
    <row r="87" spans="1:33" x14ac:dyDescent="0.25">
      <c r="A87" t="s">
        <v>440</v>
      </c>
      <c r="B87">
        <v>2015</v>
      </c>
      <c r="C87" t="str">
        <f t="shared" si="1"/>
        <v>Franklin et al. 2015</v>
      </c>
      <c r="D87" t="s">
        <v>24</v>
      </c>
      <c r="E87" t="s">
        <v>226</v>
      </c>
      <c r="F87" t="s">
        <v>441</v>
      </c>
      <c r="G87" t="s">
        <v>35</v>
      </c>
      <c r="H87" t="s">
        <v>3503</v>
      </c>
      <c r="I87" t="s">
        <v>910</v>
      </c>
      <c r="J87" t="s">
        <v>3625</v>
      </c>
      <c r="K87" t="s">
        <v>28</v>
      </c>
      <c r="L87" t="s">
        <v>28</v>
      </c>
      <c r="N87" t="s">
        <v>277</v>
      </c>
      <c r="O87" t="s">
        <v>744</v>
      </c>
      <c r="P87" t="s">
        <v>3901</v>
      </c>
      <c r="Q87" t="s">
        <v>4009</v>
      </c>
      <c r="R87" s="12" t="s">
        <v>4008</v>
      </c>
      <c r="S87" t="s">
        <v>4036</v>
      </c>
      <c r="T87" t="s">
        <v>3775</v>
      </c>
      <c r="U87" t="s">
        <v>443</v>
      </c>
      <c r="W87" t="s">
        <v>40</v>
      </c>
      <c r="X87" t="s">
        <v>2164</v>
      </c>
      <c r="Y87" t="s">
        <v>3617</v>
      </c>
      <c r="AA87" t="s">
        <v>80</v>
      </c>
      <c r="AB87" t="s">
        <v>35</v>
      </c>
      <c r="AC87" t="s">
        <v>2901</v>
      </c>
      <c r="AF87" t="s">
        <v>119</v>
      </c>
      <c r="AG87">
        <v>1</v>
      </c>
    </row>
    <row r="88" spans="1:33" x14ac:dyDescent="0.25">
      <c r="A88" t="s">
        <v>440</v>
      </c>
      <c r="B88">
        <v>2015</v>
      </c>
      <c r="C88" t="str">
        <f t="shared" si="1"/>
        <v>Franklin et al. 2015</v>
      </c>
      <c r="D88" t="s">
        <v>24</v>
      </c>
      <c r="E88" t="s">
        <v>226</v>
      </c>
      <c r="F88" t="s">
        <v>441</v>
      </c>
      <c r="G88" t="s">
        <v>35</v>
      </c>
      <c r="H88" t="s">
        <v>3503</v>
      </c>
      <c r="I88" t="s">
        <v>910</v>
      </c>
      <c r="J88" t="s">
        <v>3625</v>
      </c>
      <c r="K88" t="s">
        <v>28</v>
      </c>
      <c r="L88" t="s">
        <v>28</v>
      </c>
      <c r="N88" t="s">
        <v>277</v>
      </c>
      <c r="O88" t="s">
        <v>744</v>
      </c>
      <c r="P88" t="s">
        <v>3901</v>
      </c>
      <c r="Q88" t="s">
        <v>4009</v>
      </c>
      <c r="R88" t="s">
        <v>3954</v>
      </c>
      <c r="S88" s="12" t="s">
        <v>4046</v>
      </c>
      <c r="T88" t="s">
        <v>3754</v>
      </c>
      <c r="U88" t="s">
        <v>444</v>
      </c>
      <c r="W88" t="s">
        <v>40</v>
      </c>
      <c r="X88" t="s">
        <v>2164</v>
      </c>
      <c r="Y88" t="s">
        <v>3617</v>
      </c>
      <c r="AA88" t="s">
        <v>80</v>
      </c>
      <c r="AB88" t="s">
        <v>35</v>
      </c>
      <c r="AC88" t="s">
        <v>2901</v>
      </c>
      <c r="AF88" t="s">
        <v>119</v>
      </c>
      <c r="AG88">
        <v>2</v>
      </c>
    </row>
    <row r="89" spans="1:33" x14ac:dyDescent="0.25">
      <c r="A89" t="s">
        <v>440</v>
      </c>
      <c r="B89">
        <v>2015</v>
      </c>
      <c r="C89" t="str">
        <f t="shared" si="1"/>
        <v>Franklin et al. 2015</v>
      </c>
      <c r="D89" t="s">
        <v>24</v>
      </c>
      <c r="E89" t="s">
        <v>226</v>
      </c>
      <c r="F89" t="s">
        <v>441</v>
      </c>
      <c r="G89" t="s">
        <v>35</v>
      </c>
      <c r="H89" t="s">
        <v>3503</v>
      </c>
      <c r="I89" t="s">
        <v>910</v>
      </c>
      <c r="J89" t="s">
        <v>3625</v>
      </c>
      <c r="K89" t="s">
        <v>28</v>
      </c>
      <c r="L89" t="s">
        <v>28</v>
      </c>
      <c r="N89" t="s">
        <v>277</v>
      </c>
      <c r="O89" t="s">
        <v>744</v>
      </c>
      <c r="P89" t="s">
        <v>3901</v>
      </c>
      <c r="Q89" t="s">
        <v>4026</v>
      </c>
      <c r="R89" t="s">
        <v>4052</v>
      </c>
      <c r="S89" t="s">
        <v>4051</v>
      </c>
      <c r="T89" t="s">
        <v>2597</v>
      </c>
      <c r="U89" t="s">
        <v>445</v>
      </c>
      <c r="W89" t="s">
        <v>40</v>
      </c>
      <c r="X89" t="s">
        <v>2164</v>
      </c>
      <c r="Y89" t="s">
        <v>3617</v>
      </c>
      <c r="AA89" t="s">
        <v>80</v>
      </c>
      <c r="AB89" t="s">
        <v>35</v>
      </c>
      <c r="AC89" t="s">
        <v>2901</v>
      </c>
      <c r="AF89" t="s">
        <v>119</v>
      </c>
      <c r="AG89">
        <v>2</v>
      </c>
    </row>
    <row r="90" spans="1:33" x14ac:dyDescent="0.25">
      <c r="A90" t="s">
        <v>440</v>
      </c>
      <c r="B90">
        <v>2015</v>
      </c>
      <c r="C90" t="str">
        <f t="shared" si="1"/>
        <v>Franklin et al. 2015</v>
      </c>
      <c r="D90" t="s">
        <v>24</v>
      </c>
      <c r="E90" t="s">
        <v>226</v>
      </c>
      <c r="F90" t="s">
        <v>441</v>
      </c>
      <c r="G90" t="s">
        <v>35</v>
      </c>
      <c r="H90" t="s">
        <v>3503</v>
      </c>
      <c r="I90" t="s">
        <v>910</v>
      </c>
      <c r="J90" t="s">
        <v>3625</v>
      </c>
      <c r="K90" t="s">
        <v>28</v>
      </c>
      <c r="L90" t="s">
        <v>28</v>
      </c>
      <c r="N90" t="s">
        <v>277</v>
      </c>
      <c r="O90" t="s">
        <v>744</v>
      </c>
      <c r="P90" t="s">
        <v>3901</v>
      </c>
      <c r="Q90" t="s">
        <v>4009</v>
      </c>
      <c r="R90" s="12" t="s">
        <v>4097</v>
      </c>
      <c r="S90" s="12" t="s">
        <v>4096</v>
      </c>
      <c r="T90" t="s">
        <v>343</v>
      </c>
      <c r="U90" t="s">
        <v>267</v>
      </c>
      <c r="W90" t="s">
        <v>40</v>
      </c>
      <c r="X90" t="s">
        <v>2164</v>
      </c>
      <c r="Y90" t="s">
        <v>3617</v>
      </c>
      <c r="AA90" t="s">
        <v>80</v>
      </c>
      <c r="AB90" t="s">
        <v>35</v>
      </c>
      <c r="AC90" t="s">
        <v>2901</v>
      </c>
      <c r="AF90" t="s">
        <v>119</v>
      </c>
      <c r="AG90">
        <v>3</v>
      </c>
    </row>
    <row r="91" spans="1:33" x14ac:dyDescent="0.25">
      <c r="A91" t="s">
        <v>440</v>
      </c>
      <c r="B91">
        <v>2015</v>
      </c>
      <c r="C91" t="str">
        <f t="shared" si="1"/>
        <v>Franklin et al. 2015</v>
      </c>
      <c r="D91" t="s">
        <v>24</v>
      </c>
      <c r="E91" t="s">
        <v>226</v>
      </c>
      <c r="F91" t="s">
        <v>441</v>
      </c>
      <c r="G91" t="s">
        <v>35</v>
      </c>
      <c r="H91" t="s">
        <v>3503</v>
      </c>
      <c r="I91" t="s">
        <v>910</v>
      </c>
      <c r="J91" t="s">
        <v>3625</v>
      </c>
      <c r="K91" t="s">
        <v>28</v>
      </c>
      <c r="L91" t="s">
        <v>28</v>
      </c>
      <c r="N91" t="s">
        <v>277</v>
      </c>
      <c r="O91" t="s">
        <v>744</v>
      </c>
      <c r="P91" t="s">
        <v>3901</v>
      </c>
      <c r="Q91" t="s">
        <v>4009</v>
      </c>
      <c r="R91" t="s">
        <v>4116</v>
      </c>
      <c r="S91" t="s">
        <v>4115</v>
      </c>
      <c r="T91" t="s">
        <v>3768</v>
      </c>
      <c r="U91" t="s">
        <v>447</v>
      </c>
      <c r="W91" t="s">
        <v>40</v>
      </c>
      <c r="X91" t="s">
        <v>2164</v>
      </c>
      <c r="Y91" t="s">
        <v>3617</v>
      </c>
      <c r="AA91" t="s">
        <v>80</v>
      </c>
      <c r="AB91" t="s">
        <v>35</v>
      </c>
      <c r="AC91" t="s">
        <v>2901</v>
      </c>
      <c r="AF91" t="s">
        <v>119</v>
      </c>
      <c r="AG91">
        <v>41</v>
      </c>
    </row>
    <row r="92" spans="1:33" x14ac:dyDescent="0.25">
      <c r="A92" t="s">
        <v>440</v>
      </c>
      <c r="B92">
        <v>2015</v>
      </c>
      <c r="C92" t="str">
        <f t="shared" si="1"/>
        <v>Franklin et al. 2015</v>
      </c>
      <c r="D92" t="s">
        <v>24</v>
      </c>
      <c r="E92" t="s">
        <v>226</v>
      </c>
      <c r="F92" t="s">
        <v>441</v>
      </c>
      <c r="G92" t="s">
        <v>35</v>
      </c>
      <c r="H92" t="s">
        <v>3503</v>
      </c>
      <c r="I92" t="s">
        <v>910</v>
      </c>
      <c r="J92" t="s">
        <v>3625</v>
      </c>
      <c r="K92" t="s">
        <v>28</v>
      </c>
      <c r="L92" t="s">
        <v>28</v>
      </c>
      <c r="N92" t="s">
        <v>277</v>
      </c>
      <c r="O92" t="s">
        <v>744</v>
      </c>
      <c r="P92" t="s">
        <v>3901</v>
      </c>
      <c r="Q92" t="s">
        <v>4009</v>
      </c>
      <c r="R92" t="s">
        <v>4120</v>
      </c>
      <c r="S92" t="s">
        <v>4119</v>
      </c>
      <c r="T92" t="s">
        <v>346</v>
      </c>
      <c r="U92" t="s">
        <v>347</v>
      </c>
      <c r="W92" t="s">
        <v>40</v>
      </c>
      <c r="X92" t="s">
        <v>2164</v>
      </c>
      <c r="Y92" t="s">
        <v>3617</v>
      </c>
      <c r="AA92" t="s">
        <v>80</v>
      </c>
      <c r="AB92" t="s">
        <v>35</v>
      </c>
      <c r="AC92" t="s">
        <v>2901</v>
      </c>
      <c r="AF92" t="s">
        <v>119</v>
      </c>
      <c r="AG92">
        <v>1</v>
      </c>
    </row>
    <row r="93" spans="1:33" x14ac:dyDescent="0.25">
      <c r="A93" t="s">
        <v>440</v>
      </c>
      <c r="B93">
        <v>2015</v>
      </c>
      <c r="C93" t="str">
        <f t="shared" si="1"/>
        <v>Franklin et al. 2015</v>
      </c>
      <c r="D93" t="s">
        <v>24</v>
      </c>
      <c r="E93" t="s">
        <v>226</v>
      </c>
      <c r="F93" t="s">
        <v>441</v>
      </c>
      <c r="G93" t="s">
        <v>35</v>
      </c>
      <c r="H93" t="s">
        <v>3503</v>
      </c>
      <c r="I93" t="s">
        <v>910</v>
      </c>
      <c r="J93" t="s">
        <v>3625</v>
      </c>
      <c r="K93" t="s">
        <v>28</v>
      </c>
      <c r="L93" t="s">
        <v>28</v>
      </c>
      <c r="N93" t="s">
        <v>277</v>
      </c>
      <c r="O93" t="s">
        <v>744</v>
      </c>
      <c r="P93" t="s">
        <v>3901</v>
      </c>
      <c r="Q93" t="s">
        <v>4009</v>
      </c>
      <c r="R93" t="s">
        <v>4017</v>
      </c>
      <c r="S93" t="s">
        <v>4136</v>
      </c>
      <c r="T93" t="s">
        <v>3641</v>
      </c>
      <c r="U93" t="s">
        <v>448</v>
      </c>
      <c r="W93" t="s">
        <v>40</v>
      </c>
      <c r="X93" t="s">
        <v>2164</v>
      </c>
      <c r="Y93" t="s">
        <v>3617</v>
      </c>
      <c r="AA93" t="s">
        <v>80</v>
      </c>
      <c r="AB93" t="s">
        <v>35</v>
      </c>
      <c r="AC93" t="s">
        <v>2901</v>
      </c>
      <c r="AF93" t="s">
        <v>119</v>
      </c>
      <c r="AG93">
        <v>1</v>
      </c>
    </row>
    <row r="94" spans="1:33" x14ac:dyDescent="0.25">
      <c r="A94" t="s">
        <v>440</v>
      </c>
      <c r="B94">
        <v>2015</v>
      </c>
      <c r="C94" t="str">
        <f t="shared" si="1"/>
        <v>Franklin et al. 2015</v>
      </c>
      <c r="D94" t="s">
        <v>24</v>
      </c>
      <c r="E94" t="s">
        <v>226</v>
      </c>
      <c r="F94" t="s">
        <v>441</v>
      </c>
      <c r="G94" t="s">
        <v>35</v>
      </c>
      <c r="H94" t="s">
        <v>3503</v>
      </c>
      <c r="I94" t="s">
        <v>910</v>
      </c>
      <c r="J94" t="s">
        <v>3625</v>
      </c>
      <c r="K94" t="s">
        <v>28</v>
      </c>
      <c r="L94" t="s">
        <v>28</v>
      </c>
      <c r="N94" t="s">
        <v>277</v>
      </c>
      <c r="O94" t="s">
        <v>744</v>
      </c>
      <c r="P94" t="s">
        <v>3901</v>
      </c>
      <c r="Q94" t="s">
        <v>3993</v>
      </c>
      <c r="R94" t="s">
        <v>4023</v>
      </c>
      <c r="S94" t="s">
        <v>4137</v>
      </c>
      <c r="T94" t="s">
        <v>515</v>
      </c>
      <c r="U94" t="s">
        <v>449</v>
      </c>
      <c r="W94" t="s">
        <v>40</v>
      </c>
      <c r="X94" t="s">
        <v>2164</v>
      </c>
      <c r="Y94" t="s">
        <v>3617</v>
      </c>
      <c r="AA94" t="s">
        <v>80</v>
      </c>
      <c r="AB94" t="s">
        <v>35</v>
      </c>
      <c r="AC94" t="s">
        <v>2901</v>
      </c>
      <c r="AF94" t="s">
        <v>119</v>
      </c>
      <c r="AG94">
        <v>2</v>
      </c>
    </row>
    <row r="95" spans="1:33" x14ac:dyDescent="0.25">
      <c r="A95" t="s">
        <v>440</v>
      </c>
      <c r="B95">
        <v>2015</v>
      </c>
      <c r="C95" t="str">
        <f t="shared" si="1"/>
        <v>Franklin et al. 2015</v>
      </c>
      <c r="D95" t="s">
        <v>24</v>
      </c>
      <c r="E95" t="s">
        <v>226</v>
      </c>
      <c r="F95" t="s">
        <v>441</v>
      </c>
      <c r="G95" t="s">
        <v>35</v>
      </c>
      <c r="H95" t="s">
        <v>3503</v>
      </c>
      <c r="I95" t="s">
        <v>910</v>
      </c>
      <c r="J95" t="s">
        <v>3625</v>
      </c>
      <c r="K95" t="s">
        <v>28</v>
      </c>
      <c r="L95" t="s">
        <v>28</v>
      </c>
      <c r="N95" t="s">
        <v>277</v>
      </c>
      <c r="O95" t="s">
        <v>744</v>
      </c>
      <c r="P95" t="s">
        <v>3901</v>
      </c>
      <c r="Q95" t="s">
        <v>3993</v>
      </c>
      <c r="R95" t="s">
        <v>4023</v>
      </c>
      <c r="S95" t="s">
        <v>3983</v>
      </c>
      <c r="T95" t="s">
        <v>625</v>
      </c>
      <c r="U95" t="s">
        <v>195</v>
      </c>
      <c r="W95" t="s">
        <v>40</v>
      </c>
      <c r="X95" t="s">
        <v>2164</v>
      </c>
      <c r="Y95" t="s">
        <v>3617</v>
      </c>
      <c r="AA95" t="s">
        <v>80</v>
      </c>
      <c r="AB95" t="s">
        <v>35</v>
      </c>
      <c r="AC95" t="s">
        <v>2901</v>
      </c>
      <c r="AF95" t="s">
        <v>119</v>
      </c>
      <c r="AG95">
        <v>3</v>
      </c>
    </row>
    <row r="96" spans="1:33" x14ac:dyDescent="0.25">
      <c r="A96" t="s">
        <v>440</v>
      </c>
      <c r="B96">
        <v>2015</v>
      </c>
      <c r="C96" t="str">
        <f t="shared" si="1"/>
        <v>Franklin et al. 2015</v>
      </c>
      <c r="D96" t="s">
        <v>24</v>
      </c>
      <c r="E96" t="s">
        <v>226</v>
      </c>
      <c r="F96" t="s">
        <v>441</v>
      </c>
      <c r="G96" t="s">
        <v>35</v>
      </c>
      <c r="H96" t="s">
        <v>3503</v>
      </c>
      <c r="I96" t="s">
        <v>910</v>
      </c>
      <c r="J96" t="s">
        <v>3625</v>
      </c>
      <c r="K96" t="s">
        <v>28</v>
      </c>
      <c r="L96" t="s">
        <v>28</v>
      </c>
      <c r="N96" t="s">
        <v>277</v>
      </c>
      <c r="O96" t="s">
        <v>744</v>
      </c>
      <c r="P96" t="s">
        <v>3901</v>
      </c>
      <c r="Q96" t="s">
        <v>4009</v>
      </c>
      <c r="R96" t="s">
        <v>3938</v>
      </c>
      <c r="S96" t="s">
        <v>4152</v>
      </c>
      <c r="T96" t="s">
        <v>517</v>
      </c>
      <c r="U96" t="s">
        <v>450</v>
      </c>
      <c r="W96" t="s">
        <v>40</v>
      </c>
      <c r="X96" t="s">
        <v>2164</v>
      </c>
      <c r="Y96" t="s">
        <v>3617</v>
      </c>
      <c r="AA96" t="s">
        <v>80</v>
      </c>
      <c r="AB96" t="s">
        <v>35</v>
      </c>
      <c r="AC96" t="s">
        <v>2901</v>
      </c>
      <c r="AF96" t="s">
        <v>119</v>
      </c>
      <c r="AG96">
        <v>10</v>
      </c>
    </row>
    <row r="97" spans="1:66" x14ac:dyDescent="0.25">
      <c r="A97" t="s">
        <v>440</v>
      </c>
      <c r="B97">
        <v>2015</v>
      </c>
      <c r="C97" t="str">
        <f t="shared" si="1"/>
        <v>Franklin et al. 2015</v>
      </c>
      <c r="D97" t="s">
        <v>24</v>
      </c>
      <c r="E97" t="s">
        <v>226</v>
      </c>
      <c r="F97" t="s">
        <v>441</v>
      </c>
      <c r="G97" t="s">
        <v>35</v>
      </c>
      <c r="H97" t="s">
        <v>3503</v>
      </c>
      <c r="I97" t="s">
        <v>910</v>
      </c>
      <c r="J97" t="s">
        <v>3625</v>
      </c>
      <c r="K97" t="s">
        <v>28</v>
      </c>
      <c r="L97" t="s">
        <v>28</v>
      </c>
      <c r="N97" t="s">
        <v>277</v>
      </c>
      <c r="O97" t="s">
        <v>744</v>
      </c>
      <c r="P97" t="s">
        <v>3901</v>
      </c>
      <c r="Q97" t="s">
        <v>4009</v>
      </c>
      <c r="R97" t="s">
        <v>4063</v>
      </c>
      <c r="S97" t="s">
        <v>4171</v>
      </c>
      <c r="T97" t="s">
        <v>3639</v>
      </c>
      <c r="U97" t="s">
        <v>451</v>
      </c>
      <c r="W97" t="s">
        <v>40</v>
      </c>
      <c r="X97" t="s">
        <v>2164</v>
      </c>
      <c r="Y97" t="s">
        <v>3617</v>
      </c>
      <c r="AA97" t="s">
        <v>80</v>
      </c>
      <c r="AB97" t="s">
        <v>35</v>
      </c>
      <c r="AC97" t="s">
        <v>2901</v>
      </c>
      <c r="AF97" t="s">
        <v>119</v>
      </c>
      <c r="AG97">
        <v>1</v>
      </c>
    </row>
    <row r="98" spans="1:66" x14ac:dyDescent="0.25">
      <c r="A98" t="s">
        <v>440</v>
      </c>
      <c r="B98">
        <v>2015</v>
      </c>
      <c r="C98" t="str">
        <f t="shared" si="1"/>
        <v>Franklin et al. 2015</v>
      </c>
      <c r="D98" t="s">
        <v>24</v>
      </c>
      <c r="E98" t="s">
        <v>226</v>
      </c>
      <c r="F98" t="s">
        <v>441</v>
      </c>
      <c r="G98" t="s">
        <v>35</v>
      </c>
      <c r="H98" t="s">
        <v>3503</v>
      </c>
      <c r="I98" t="s">
        <v>910</v>
      </c>
      <c r="J98" t="s">
        <v>3625</v>
      </c>
      <c r="K98" t="s">
        <v>28</v>
      </c>
      <c r="L98" t="s">
        <v>28</v>
      </c>
      <c r="N98" t="s">
        <v>277</v>
      </c>
      <c r="O98" t="s">
        <v>744</v>
      </c>
      <c r="P98" t="s">
        <v>3901</v>
      </c>
      <c r="Q98" t="s">
        <v>4009</v>
      </c>
      <c r="R98" t="s">
        <v>3954</v>
      </c>
      <c r="S98" t="s">
        <v>4172</v>
      </c>
      <c r="T98" t="s">
        <v>592</v>
      </c>
      <c r="U98" t="s">
        <v>452</v>
      </c>
      <c r="W98" t="s">
        <v>40</v>
      </c>
      <c r="X98" t="s">
        <v>2164</v>
      </c>
      <c r="Y98" t="s">
        <v>3617</v>
      </c>
      <c r="AA98" t="s">
        <v>80</v>
      </c>
      <c r="AB98" t="s">
        <v>35</v>
      </c>
      <c r="AC98" t="s">
        <v>2901</v>
      </c>
      <c r="AF98" t="s">
        <v>119</v>
      </c>
      <c r="AG98">
        <v>2</v>
      </c>
    </row>
    <row r="99" spans="1:66" x14ac:dyDescent="0.25">
      <c r="A99" t="s">
        <v>440</v>
      </c>
      <c r="B99">
        <v>2015</v>
      </c>
      <c r="C99" t="str">
        <f t="shared" si="1"/>
        <v>Franklin et al. 2015</v>
      </c>
      <c r="D99" t="s">
        <v>24</v>
      </c>
      <c r="E99" t="s">
        <v>226</v>
      </c>
      <c r="F99" t="s">
        <v>441</v>
      </c>
      <c r="G99" t="s">
        <v>35</v>
      </c>
      <c r="H99" t="s">
        <v>3503</v>
      </c>
      <c r="I99" t="s">
        <v>910</v>
      </c>
      <c r="J99" t="s">
        <v>3625</v>
      </c>
      <c r="K99" t="s">
        <v>28</v>
      </c>
      <c r="L99" t="s">
        <v>28</v>
      </c>
      <c r="N99" t="s">
        <v>277</v>
      </c>
      <c r="O99" t="s">
        <v>744</v>
      </c>
      <c r="P99" t="s">
        <v>3901</v>
      </c>
      <c r="Q99" t="s">
        <v>4159</v>
      </c>
      <c r="R99" t="s">
        <v>4158</v>
      </c>
      <c r="S99" t="s">
        <v>4157</v>
      </c>
      <c r="T99" t="s">
        <v>3783</v>
      </c>
      <c r="U99" t="s">
        <v>453</v>
      </c>
      <c r="W99" t="s">
        <v>40</v>
      </c>
      <c r="X99" t="s">
        <v>2164</v>
      </c>
      <c r="Y99" t="s">
        <v>3617</v>
      </c>
      <c r="AA99" t="s">
        <v>80</v>
      </c>
      <c r="AB99" t="s">
        <v>35</v>
      </c>
      <c r="AC99" t="s">
        <v>2901</v>
      </c>
      <c r="AF99" t="s">
        <v>119</v>
      </c>
      <c r="AG99">
        <v>1</v>
      </c>
    </row>
    <row r="100" spans="1:66" x14ac:dyDescent="0.25">
      <c r="A100" t="s">
        <v>440</v>
      </c>
      <c r="B100">
        <v>2015</v>
      </c>
      <c r="C100" t="str">
        <f t="shared" si="1"/>
        <v>Franklin et al. 2015</v>
      </c>
      <c r="D100" t="s">
        <v>24</v>
      </c>
      <c r="E100" t="s">
        <v>226</v>
      </c>
      <c r="F100" t="s">
        <v>441</v>
      </c>
      <c r="G100" t="s">
        <v>35</v>
      </c>
      <c r="H100" t="s">
        <v>3503</v>
      </c>
      <c r="I100" t="s">
        <v>910</v>
      </c>
      <c r="J100" t="s">
        <v>3625</v>
      </c>
      <c r="K100" t="s">
        <v>28</v>
      </c>
      <c r="L100" t="s">
        <v>28</v>
      </c>
      <c r="N100" t="s">
        <v>277</v>
      </c>
      <c r="O100" t="s">
        <v>744</v>
      </c>
      <c r="P100" t="s">
        <v>3901</v>
      </c>
      <c r="Q100" t="s">
        <v>4009</v>
      </c>
      <c r="R100" t="s">
        <v>3954</v>
      </c>
      <c r="S100" t="s">
        <v>4190</v>
      </c>
      <c r="T100" t="s">
        <v>518</v>
      </c>
      <c r="U100" t="s">
        <v>454</v>
      </c>
      <c r="W100" t="s">
        <v>40</v>
      </c>
      <c r="X100" t="s">
        <v>2164</v>
      </c>
      <c r="Y100" t="s">
        <v>3617</v>
      </c>
      <c r="AA100" t="s">
        <v>80</v>
      </c>
      <c r="AB100" t="s">
        <v>35</v>
      </c>
      <c r="AC100" t="s">
        <v>2901</v>
      </c>
      <c r="AF100" t="s">
        <v>119</v>
      </c>
      <c r="AG100">
        <v>1</v>
      </c>
    </row>
    <row r="101" spans="1:66" x14ac:dyDescent="0.25">
      <c r="A101" t="s">
        <v>440</v>
      </c>
      <c r="B101">
        <v>2015</v>
      </c>
      <c r="C101" t="str">
        <f t="shared" si="1"/>
        <v>Franklin et al. 2015</v>
      </c>
      <c r="D101" t="s">
        <v>24</v>
      </c>
      <c r="E101" t="s">
        <v>226</v>
      </c>
      <c r="F101" t="s">
        <v>441</v>
      </c>
      <c r="G101" t="s">
        <v>35</v>
      </c>
      <c r="H101" t="s">
        <v>3503</v>
      </c>
      <c r="I101" t="s">
        <v>910</v>
      </c>
      <c r="J101" t="s">
        <v>3625</v>
      </c>
      <c r="K101" t="s">
        <v>28</v>
      </c>
      <c r="L101" t="s">
        <v>28</v>
      </c>
      <c r="N101" t="s">
        <v>277</v>
      </c>
      <c r="O101" t="s">
        <v>744</v>
      </c>
      <c r="P101" t="s">
        <v>3901</v>
      </c>
      <c r="Q101" s="12" t="s">
        <v>4009</v>
      </c>
      <c r="R101" s="12" t="s">
        <v>4020</v>
      </c>
      <c r="S101" s="12" t="s">
        <v>4202</v>
      </c>
      <c r="T101" t="s">
        <v>519</v>
      </c>
      <c r="U101" t="s">
        <v>455</v>
      </c>
      <c r="W101" t="s">
        <v>40</v>
      </c>
      <c r="X101" t="s">
        <v>2164</v>
      </c>
      <c r="Y101" t="s">
        <v>3617</v>
      </c>
      <c r="AA101" t="s">
        <v>80</v>
      </c>
      <c r="AB101" t="s">
        <v>35</v>
      </c>
      <c r="AC101" t="s">
        <v>2901</v>
      </c>
      <c r="AF101" t="s">
        <v>119</v>
      </c>
      <c r="AG101">
        <v>1</v>
      </c>
    </row>
    <row r="102" spans="1:66" x14ac:dyDescent="0.25">
      <c r="A102" t="s">
        <v>440</v>
      </c>
      <c r="B102">
        <v>2015</v>
      </c>
      <c r="C102" t="str">
        <f t="shared" si="1"/>
        <v>Franklin et al. 2015</v>
      </c>
      <c r="D102" t="s">
        <v>24</v>
      </c>
      <c r="E102" t="s">
        <v>226</v>
      </c>
      <c r="F102" t="s">
        <v>441</v>
      </c>
      <c r="G102" t="s">
        <v>35</v>
      </c>
      <c r="H102" t="s">
        <v>3503</v>
      </c>
      <c r="I102" t="s">
        <v>910</v>
      </c>
      <c r="J102" t="s">
        <v>3625</v>
      </c>
      <c r="K102" t="s">
        <v>28</v>
      </c>
      <c r="L102" t="s">
        <v>28</v>
      </c>
      <c r="N102" t="s">
        <v>277</v>
      </c>
      <c r="O102" t="s">
        <v>744</v>
      </c>
      <c r="P102" t="s">
        <v>3901</v>
      </c>
      <c r="Q102" s="12" t="s">
        <v>4009</v>
      </c>
      <c r="R102" s="12" t="s">
        <v>3954</v>
      </c>
      <c r="S102" s="12" t="s">
        <v>4105</v>
      </c>
      <c r="T102" t="s">
        <v>520</v>
      </c>
      <c r="U102" t="s">
        <v>456</v>
      </c>
      <c r="W102" t="s">
        <v>40</v>
      </c>
      <c r="X102" t="s">
        <v>2164</v>
      </c>
      <c r="Y102" t="s">
        <v>3617</v>
      </c>
      <c r="AA102" t="s">
        <v>80</v>
      </c>
      <c r="AB102" t="s">
        <v>35</v>
      </c>
      <c r="AC102" t="s">
        <v>2901</v>
      </c>
      <c r="AF102" t="s">
        <v>119</v>
      </c>
      <c r="AG102">
        <v>1</v>
      </c>
    </row>
    <row r="103" spans="1:66" x14ac:dyDescent="0.25">
      <c r="A103" s="12" t="s">
        <v>288</v>
      </c>
      <c r="B103" s="12">
        <v>2018</v>
      </c>
      <c r="C103" t="str">
        <f t="shared" si="1"/>
        <v>Frick et al. 2018</v>
      </c>
      <c r="D103" s="12" t="s">
        <v>24</v>
      </c>
      <c r="E103" s="12" t="s">
        <v>226</v>
      </c>
      <c r="F103" s="12" t="s">
        <v>289</v>
      </c>
      <c r="G103" s="12" t="s">
        <v>2901</v>
      </c>
      <c r="H103" s="12" t="s">
        <v>3504</v>
      </c>
      <c r="I103" s="12" t="s">
        <v>290</v>
      </c>
      <c r="J103" s="12" t="s">
        <v>2117</v>
      </c>
      <c r="K103" s="12">
        <v>158</v>
      </c>
      <c r="L103" s="12" t="s">
        <v>28</v>
      </c>
      <c r="M103" s="12" t="s">
        <v>44</v>
      </c>
      <c r="N103" s="12" t="s">
        <v>292</v>
      </c>
      <c r="O103" t="s">
        <v>744</v>
      </c>
      <c r="P103" s="12" t="s">
        <v>3901</v>
      </c>
      <c r="T103" s="12"/>
      <c r="U103" s="12" t="s">
        <v>297</v>
      </c>
      <c r="V103" s="12"/>
      <c r="W103" s="12" t="s">
        <v>40</v>
      </c>
      <c r="X103" s="12" t="s">
        <v>212</v>
      </c>
      <c r="Y103" s="12" t="s">
        <v>212</v>
      </c>
      <c r="Z103" s="12"/>
      <c r="AA103" s="12" t="s">
        <v>294</v>
      </c>
      <c r="AB103" s="12" t="s">
        <v>35</v>
      </c>
      <c r="AC103" s="12" t="s">
        <v>35</v>
      </c>
      <c r="AD103" s="12" t="s">
        <v>3861</v>
      </c>
      <c r="AE103" s="12" t="s">
        <v>2901</v>
      </c>
      <c r="AF103" s="12">
        <v>15</v>
      </c>
      <c r="AG103" s="12">
        <v>73</v>
      </c>
      <c r="AH103" s="12"/>
      <c r="AI103" s="12"/>
      <c r="AJ103" s="16">
        <v>100000</v>
      </c>
      <c r="AK103" s="16"/>
      <c r="AL103" s="16"/>
      <c r="AM103" s="16">
        <v>63095.734448019342</v>
      </c>
      <c r="AN103" s="16"/>
      <c r="AO103" s="16">
        <v>1584893192.4611149</v>
      </c>
      <c r="AP103" s="16">
        <v>199.52623149688802</v>
      </c>
      <c r="AQ103" s="16">
        <v>316227766.01683807</v>
      </c>
      <c r="AR103" s="12" t="s">
        <v>44</v>
      </c>
      <c r="AS103" s="12" t="s">
        <v>295</v>
      </c>
      <c r="AT103" s="12"/>
      <c r="AU103" s="12"/>
      <c r="AV103" s="12"/>
      <c r="AW103" s="12"/>
      <c r="AX103" s="12"/>
      <c r="AY103" s="12"/>
      <c r="AZ103" s="12"/>
      <c r="BA103" s="12"/>
      <c r="BB103" s="12"/>
      <c r="BC103" s="12">
        <v>5</v>
      </c>
      <c r="BD103" s="12"/>
      <c r="BE103" s="12">
        <v>4.8</v>
      </c>
      <c r="BF103" s="12"/>
      <c r="BG103" s="12">
        <v>9.1999999999999993</v>
      </c>
      <c r="BH103" s="12">
        <v>2.2999999999999998</v>
      </c>
      <c r="BI103" s="12">
        <v>8.5</v>
      </c>
      <c r="BJ103" s="12"/>
      <c r="BK103" s="12" t="s">
        <v>296</v>
      </c>
      <c r="BL103" s="12"/>
      <c r="BM103" s="12"/>
      <c r="BN103" s="12"/>
    </row>
    <row r="104" spans="1:66" x14ac:dyDescent="0.25">
      <c r="A104" t="s">
        <v>300</v>
      </c>
      <c r="B104">
        <v>2009</v>
      </c>
      <c r="C104" t="str">
        <f t="shared" si="1"/>
        <v>Gaukler et al. 2009</v>
      </c>
      <c r="D104" t="s">
        <v>35</v>
      </c>
      <c r="E104" t="s">
        <v>158</v>
      </c>
      <c r="F104" t="s">
        <v>305</v>
      </c>
      <c r="G104" t="s">
        <v>35</v>
      </c>
      <c r="H104" t="s">
        <v>3503</v>
      </c>
      <c r="I104" t="s">
        <v>2142</v>
      </c>
      <c r="J104" t="s">
        <v>2117</v>
      </c>
      <c r="K104" t="s">
        <v>28</v>
      </c>
      <c r="L104" t="s">
        <v>28</v>
      </c>
      <c r="N104" t="s">
        <v>28</v>
      </c>
      <c r="O104" t="s">
        <v>744</v>
      </c>
      <c r="P104" t="s">
        <v>3901</v>
      </c>
      <c r="Q104" t="s">
        <v>4009</v>
      </c>
      <c r="R104" s="12" t="s">
        <v>4097</v>
      </c>
      <c r="S104" s="12" t="s">
        <v>4096</v>
      </c>
      <c r="T104" t="s">
        <v>343</v>
      </c>
      <c r="W104" t="s">
        <v>40</v>
      </c>
      <c r="X104" t="s">
        <v>726</v>
      </c>
      <c r="Y104" t="s">
        <v>3618</v>
      </c>
      <c r="AA104" t="s">
        <v>307</v>
      </c>
      <c r="AB104" t="s">
        <v>35</v>
      </c>
      <c r="AC104" t="s">
        <v>2901</v>
      </c>
      <c r="AF104">
        <v>0</v>
      </c>
      <c r="AG104">
        <v>434</v>
      </c>
    </row>
    <row r="105" spans="1:66" x14ac:dyDescent="0.25">
      <c r="A105" t="s">
        <v>300</v>
      </c>
      <c r="B105">
        <v>2009</v>
      </c>
      <c r="C105" t="str">
        <f t="shared" si="1"/>
        <v>Gaukler et al. 2009</v>
      </c>
      <c r="D105" t="s">
        <v>35</v>
      </c>
      <c r="E105" t="s">
        <v>158</v>
      </c>
      <c r="F105" t="s">
        <v>305</v>
      </c>
      <c r="G105" t="s">
        <v>35</v>
      </c>
      <c r="H105" t="s">
        <v>3503</v>
      </c>
      <c r="I105" t="s">
        <v>2138</v>
      </c>
      <c r="J105" t="s">
        <v>2117</v>
      </c>
      <c r="K105" t="s">
        <v>28</v>
      </c>
      <c r="L105" t="s">
        <v>28</v>
      </c>
      <c r="N105" t="s">
        <v>28</v>
      </c>
      <c r="O105" t="s">
        <v>744</v>
      </c>
      <c r="P105" t="s">
        <v>3901</v>
      </c>
      <c r="Q105" t="s">
        <v>4009</v>
      </c>
      <c r="R105" s="12" t="s">
        <v>4097</v>
      </c>
      <c r="S105" s="12" t="s">
        <v>4096</v>
      </c>
      <c r="T105" t="s">
        <v>343</v>
      </c>
      <c r="W105" t="s">
        <v>40</v>
      </c>
      <c r="X105" t="s">
        <v>212</v>
      </c>
      <c r="Y105" t="s">
        <v>212</v>
      </c>
      <c r="AA105" t="s">
        <v>307</v>
      </c>
      <c r="AB105" t="s">
        <v>35</v>
      </c>
      <c r="AC105" t="s">
        <v>2901</v>
      </c>
      <c r="AF105">
        <v>206</v>
      </c>
      <c r="AG105">
        <v>434</v>
      </c>
    </row>
    <row r="106" spans="1:66" x14ac:dyDescent="0.25">
      <c r="A106" s="13" t="s">
        <v>171</v>
      </c>
      <c r="B106" s="13">
        <v>1962</v>
      </c>
      <c r="C106" t="str">
        <f t="shared" si="1"/>
        <v>Geldreich et al. 1962</v>
      </c>
      <c r="D106" s="13" t="s">
        <v>172</v>
      </c>
      <c r="E106" s="13" t="s">
        <v>25</v>
      </c>
      <c r="F106" s="13" t="s">
        <v>26</v>
      </c>
      <c r="G106" s="13" t="s">
        <v>35</v>
      </c>
      <c r="H106" s="13" t="s">
        <v>3503</v>
      </c>
      <c r="I106" s="13" t="s">
        <v>173</v>
      </c>
      <c r="J106" s="13" t="s">
        <v>2117</v>
      </c>
      <c r="K106" s="13" t="s">
        <v>28</v>
      </c>
      <c r="L106" s="13" t="s">
        <v>28</v>
      </c>
      <c r="M106" s="13"/>
      <c r="N106" s="13" t="s">
        <v>28</v>
      </c>
      <c r="O106" t="s">
        <v>744</v>
      </c>
      <c r="P106" s="13" t="s">
        <v>3901</v>
      </c>
      <c r="Q106" s="13" t="s">
        <v>3919</v>
      </c>
      <c r="R106" t="s">
        <v>2600</v>
      </c>
      <c r="S106" s="13" t="s">
        <v>3982</v>
      </c>
      <c r="U106" s="13"/>
      <c r="V106" s="13" t="s">
        <v>3814</v>
      </c>
      <c r="W106" s="13" t="s">
        <v>31</v>
      </c>
      <c r="X106" s="13" t="s">
        <v>212</v>
      </c>
      <c r="Y106" s="13" t="s">
        <v>212</v>
      </c>
      <c r="Z106" s="13"/>
      <c r="AA106" s="13" t="s">
        <v>80</v>
      </c>
      <c r="AB106" s="13" t="s">
        <v>2901</v>
      </c>
      <c r="AC106" s="13" t="s">
        <v>35</v>
      </c>
      <c r="AD106" s="13" t="s">
        <v>3807</v>
      </c>
      <c r="AE106" s="13" t="s">
        <v>2901</v>
      </c>
      <c r="AF106" s="13"/>
      <c r="AG106" s="13">
        <v>8</v>
      </c>
      <c r="AH106" s="13"/>
      <c r="AI106" s="13"/>
      <c r="AJ106" s="36">
        <v>8000000</v>
      </c>
      <c r="AK106" s="36"/>
      <c r="AL106" s="13"/>
      <c r="AM106" s="13"/>
      <c r="AN106" s="13"/>
      <c r="AO106" s="13"/>
      <c r="AP106" s="13"/>
      <c r="AQ106" s="13"/>
      <c r="AR106" s="13" t="s">
        <v>176</v>
      </c>
      <c r="AS106" s="13" t="s">
        <v>175</v>
      </c>
      <c r="AT106" s="13"/>
      <c r="AU106" s="13"/>
      <c r="AV106" s="13"/>
      <c r="AW106" s="13"/>
      <c r="AX106" s="13"/>
      <c r="AY106" s="13"/>
      <c r="AZ106" s="13"/>
      <c r="BA106" s="13"/>
      <c r="BB106" s="13"/>
      <c r="BC106" s="13"/>
      <c r="BD106" s="13"/>
      <c r="BE106" s="13"/>
      <c r="BF106" s="13"/>
      <c r="BG106" s="13"/>
      <c r="BH106" s="13"/>
      <c r="BI106" s="13"/>
      <c r="BJ106" s="13"/>
      <c r="BK106" s="13"/>
      <c r="BL106" s="13"/>
      <c r="BM106" s="13"/>
      <c r="BN106" s="13"/>
    </row>
    <row r="107" spans="1:66" x14ac:dyDescent="0.25">
      <c r="A107" t="s">
        <v>309</v>
      </c>
      <c r="B107">
        <v>2007</v>
      </c>
      <c r="C107" t="str">
        <f t="shared" si="1"/>
        <v>Gibbs et al. 2007</v>
      </c>
      <c r="D107" t="s">
        <v>35</v>
      </c>
      <c r="E107" t="s">
        <v>158</v>
      </c>
      <c r="F107" t="s">
        <v>310</v>
      </c>
      <c r="G107" t="s">
        <v>35</v>
      </c>
      <c r="H107" t="s">
        <v>3503</v>
      </c>
      <c r="I107" t="s">
        <v>2147</v>
      </c>
      <c r="J107" t="s">
        <v>3625</v>
      </c>
      <c r="K107" t="s">
        <v>28</v>
      </c>
      <c r="L107" t="s">
        <v>28</v>
      </c>
      <c r="N107" t="s">
        <v>311</v>
      </c>
      <c r="O107" t="s">
        <v>744</v>
      </c>
      <c r="P107" t="s">
        <v>3901</v>
      </c>
      <c r="Q107" s="12" t="s">
        <v>4009</v>
      </c>
      <c r="R107" s="12" t="s">
        <v>3938</v>
      </c>
      <c r="S107" s="12" t="s">
        <v>4212</v>
      </c>
      <c r="T107" t="s">
        <v>523</v>
      </c>
      <c r="U107" t="s">
        <v>312</v>
      </c>
      <c r="W107" t="s">
        <v>40</v>
      </c>
      <c r="X107" t="s">
        <v>212</v>
      </c>
      <c r="Y107" t="s">
        <v>212</v>
      </c>
      <c r="AA107" t="s">
        <v>80</v>
      </c>
      <c r="AB107" t="s">
        <v>35</v>
      </c>
      <c r="AC107" t="s">
        <v>2901</v>
      </c>
      <c r="AF107">
        <v>1</v>
      </c>
      <c r="AG107">
        <v>21</v>
      </c>
    </row>
    <row r="108" spans="1:66" x14ac:dyDescent="0.25">
      <c r="A108" t="s">
        <v>738</v>
      </c>
      <c r="B108">
        <v>1998</v>
      </c>
      <c r="C108" t="str">
        <f t="shared" si="1"/>
        <v>Hancock et al. 1998</v>
      </c>
      <c r="D108" t="s">
        <v>35</v>
      </c>
      <c r="E108" t="s">
        <v>25</v>
      </c>
      <c r="F108" t="s">
        <v>739</v>
      </c>
      <c r="G108" t="s">
        <v>35</v>
      </c>
      <c r="H108" t="s">
        <v>3503</v>
      </c>
      <c r="I108" t="s">
        <v>740</v>
      </c>
      <c r="J108" t="s">
        <v>2117</v>
      </c>
      <c r="K108" t="s">
        <v>741</v>
      </c>
      <c r="L108" t="s">
        <v>742</v>
      </c>
      <c r="N108" t="s">
        <v>743</v>
      </c>
      <c r="O108" t="s">
        <v>744</v>
      </c>
      <c r="P108" t="s">
        <v>3901</v>
      </c>
      <c r="V108" t="s">
        <v>2649</v>
      </c>
      <c r="W108" t="s">
        <v>40</v>
      </c>
      <c r="X108" t="s">
        <v>726</v>
      </c>
      <c r="Y108" t="s">
        <v>3618</v>
      </c>
      <c r="AA108" t="s">
        <v>2081</v>
      </c>
      <c r="AB108" t="s">
        <v>35</v>
      </c>
      <c r="AC108" t="s">
        <v>2901</v>
      </c>
      <c r="AF108">
        <v>1</v>
      </c>
      <c r="AG108">
        <v>200</v>
      </c>
      <c r="AS108" t="s">
        <v>745</v>
      </c>
    </row>
    <row r="109" spans="1:66" x14ac:dyDescent="0.25">
      <c r="A109" s="12" t="s">
        <v>619</v>
      </c>
      <c r="B109" s="12">
        <v>2017</v>
      </c>
      <c r="C109" t="str">
        <f t="shared" si="1"/>
        <v>Hsu et al. 2017</v>
      </c>
      <c r="D109" s="12" t="s">
        <v>35</v>
      </c>
      <c r="E109" s="12" t="s">
        <v>226</v>
      </c>
      <c r="F109" s="12" t="s">
        <v>620</v>
      </c>
      <c r="G109" t="s">
        <v>35</v>
      </c>
      <c r="H109" t="s">
        <v>3503</v>
      </c>
      <c r="I109" s="12" t="s">
        <v>621</v>
      </c>
      <c r="J109" t="s">
        <v>3625</v>
      </c>
      <c r="K109" s="12" t="s">
        <v>622</v>
      </c>
      <c r="L109" s="12" t="s">
        <v>28</v>
      </c>
      <c r="M109" s="12"/>
      <c r="N109" s="12" t="s">
        <v>28</v>
      </c>
      <c r="O109" t="s">
        <v>744</v>
      </c>
      <c r="P109" s="12" t="s">
        <v>3901</v>
      </c>
      <c r="Q109" t="s">
        <v>3919</v>
      </c>
      <c r="R109" t="s">
        <v>2600</v>
      </c>
      <c r="S109" t="s">
        <v>3977</v>
      </c>
      <c r="T109" s="12" t="s">
        <v>631</v>
      </c>
      <c r="U109" s="12" t="s">
        <v>79</v>
      </c>
      <c r="V109" s="12"/>
      <c r="W109" s="12" t="s">
        <v>322</v>
      </c>
      <c r="X109" t="s">
        <v>2164</v>
      </c>
      <c r="Y109" s="12" t="s">
        <v>3617</v>
      </c>
      <c r="Z109" s="12"/>
      <c r="AA109" s="12" t="s">
        <v>80</v>
      </c>
      <c r="AB109" t="s">
        <v>35</v>
      </c>
      <c r="AC109" t="s">
        <v>2901</v>
      </c>
      <c r="AF109" s="12">
        <v>41</v>
      </c>
      <c r="AG109" s="12">
        <v>44</v>
      </c>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row>
    <row r="110" spans="1:66" x14ac:dyDescent="0.25">
      <c r="A110" t="s">
        <v>501</v>
      </c>
      <c r="B110">
        <v>2014</v>
      </c>
      <c r="C110" t="str">
        <f t="shared" si="1"/>
        <v>Jay-Russell and Justice-Allen 2014</v>
      </c>
      <c r="D110" t="s">
        <v>24</v>
      </c>
      <c r="E110" t="s">
        <v>226</v>
      </c>
      <c r="F110" t="s">
        <v>502</v>
      </c>
      <c r="G110" t="s">
        <v>35</v>
      </c>
      <c r="H110" t="s">
        <v>3503</v>
      </c>
      <c r="I110" t="s">
        <v>786</v>
      </c>
      <c r="J110" t="s">
        <v>3626</v>
      </c>
      <c r="K110" t="s">
        <v>28</v>
      </c>
      <c r="L110" t="s">
        <v>28</v>
      </c>
      <c r="N110" t="s">
        <v>277</v>
      </c>
      <c r="O110" t="s">
        <v>744</v>
      </c>
      <c r="P110" t="s">
        <v>3901</v>
      </c>
      <c r="Q110" t="s">
        <v>4009</v>
      </c>
      <c r="R110" t="s">
        <v>4020</v>
      </c>
      <c r="S110" t="s">
        <v>4034</v>
      </c>
      <c r="T110" t="s">
        <v>504</v>
      </c>
      <c r="U110" t="s">
        <v>535</v>
      </c>
      <c r="W110" t="s">
        <v>40</v>
      </c>
      <c r="X110" t="s">
        <v>787</v>
      </c>
      <c r="Y110" t="s">
        <v>3618</v>
      </c>
      <c r="AA110" t="s">
        <v>80</v>
      </c>
      <c r="AB110" t="s">
        <v>35</v>
      </c>
      <c r="AC110" t="s">
        <v>2901</v>
      </c>
      <c r="AF110" t="s">
        <v>119</v>
      </c>
      <c r="AG110">
        <v>1</v>
      </c>
      <c r="AN110" s="2"/>
      <c r="AO110" s="2"/>
    </row>
    <row r="111" spans="1:66" x14ac:dyDescent="0.25">
      <c r="A111" t="s">
        <v>501</v>
      </c>
      <c r="B111">
        <v>2014</v>
      </c>
      <c r="C111" t="str">
        <f t="shared" si="1"/>
        <v>Jay-Russell and Justice-Allen 2014</v>
      </c>
      <c r="D111" t="s">
        <v>24</v>
      </c>
      <c r="E111" t="s">
        <v>226</v>
      </c>
      <c r="F111" t="s">
        <v>502</v>
      </c>
      <c r="G111" t="s">
        <v>35</v>
      </c>
      <c r="H111" t="s">
        <v>3503</v>
      </c>
      <c r="I111" t="s">
        <v>786</v>
      </c>
      <c r="J111" t="s">
        <v>3626</v>
      </c>
      <c r="K111" t="s">
        <v>28</v>
      </c>
      <c r="L111" t="s">
        <v>28</v>
      </c>
      <c r="N111" t="s">
        <v>277</v>
      </c>
      <c r="O111" t="s">
        <v>744</v>
      </c>
      <c r="P111" t="s">
        <v>3901</v>
      </c>
      <c r="Q111" t="s">
        <v>4009</v>
      </c>
      <c r="R111" s="12" t="s">
        <v>3938</v>
      </c>
      <c r="S111" t="s">
        <v>4049</v>
      </c>
      <c r="T111" t="s">
        <v>368</v>
      </c>
      <c r="W111" t="s">
        <v>40</v>
      </c>
      <c r="X111" t="s">
        <v>787</v>
      </c>
      <c r="Y111" t="s">
        <v>3618</v>
      </c>
      <c r="AA111" t="s">
        <v>80</v>
      </c>
      <c r="AB111" t="s">
        <v>35</v>
      </c>
      <c r="AC111" t="s">
        <v>2901</v>
      </c>
      <c r="AF111" t="s">
        <v>119</v>
      </c>
      <c r="AG111">
        <v>92</v>
      </c>
      <c r="AN111" s="2"/>
      <c r="AO111" s="2"/>
    </row>
    <row r="112" spans="1:66" x14ac:dyDescent="0.25">
      <c r="A112" t="s">
        <v>501</v>
      </c>
      <c r="B112">
        <v>2014</v>
      </c>
      <c r="C112" t="str">
        <f t="shared" si="1"/>
        <v>Jay-Russell and Justice-Allen 2014</v>
      </c>
      <c r="D112" t="s">
        <v>24</v>
      </c>
      <c r="E112" t="s">
        <v>226</v>
      </c>
      <c r="F112" t="s">
        <v>502</v>
      </c>
      <c r="G112" t="s">
        <v>35</v>
      </c>
      <c r="H112" t="s">
        <v>3503</v>
      </c>
      <c r="I112" t="s">
        <v>786</v>
      </c>
      <c r="J112" t="s">
        <v>3626</v>
      </c>
      <c r="K112" t="s">
        <v>28</v>
      </c>
      <c r="L112" t="s">
        <v>28</v>
      </c>
      <c r="N112" t="s">
        <v>277</v>
      </c>
      <c r="O112" t="s">
        <v>744</v>
      </c>
      <c r="P112" t="s">
        <v>3901</v>
      </c>
      <c r="Q112" t="s">
        <v>4009</v>
      </c>
      <c r="R112" t="s">
        <v>3954</v>
      </c>
      <c r="S112" t="s">
        <v>4046</v>
      </c>
      <c r="T112" t="s">
        <v>505</v>
      </c>
      <c r="U112" t="s">
        <v>4067</v>
      </c>
      <c r="W112" t="s">
        <v>40</v>
      </c>
      <c r="X112" t="s">
        <v>787</v>
      </c>
      <c r="Y112" t="s">
        <v>3618</v>
      </c>
      <c r="AA112" t="s">
        <v>80</v>
      </c>
      <c r="AB112" t="s">
        <v>35</v>
      </c>
      <c r="AC112" t="s">
        <v>2901</v>
      </c>
      <c r="AF112" t="s">
        <v>119</v>
      </c>
      <c r="AG112">
        <v>1</v>
      </c>
      <c r="AN112" s="2"/>
      <c r="AO112" s="2"/>
    </row>
    <row r="113" spans="1:41" x14ac:dyDescent="0.25">
      <c r="A113" t="s">
        <v>501</v>
      </c>
      <c r="B113">
        <v>2014</v>
      </c>
      <c r="C113" t="str">
        <f t="shared" si="1"/>
        <v>Jay-Russell and Justice-Allen 2014</v>
      </c>
      <c r="D113" t="s">
        <v>24</v>
      </c>
      <c r="E113" t="s">
        <v>226</v>
      </c>
      <c r="F113" t="s">
        <v>502</v>
      </c>
      <c r="G113" t="s">
        <v>35</v>
      </c>
      <c r="H113" t="s">
        <v>3503</v>
      </c>
      <c r="I113" t="s">
        <v>786</v>
      </c>
      <c r="J113" t="s">
        <v>3626</v>
      </c>
      <c r="K113" t="s">
        <v>28</v>
      </c>
      <c r="L113" t="s">
        <v>28</v>
      </c>
      <c r="N113" t="s">
        <v>277</v>
      </c>
      <c r="O113" t="s">
        <v>744</v>
      </c>
      <c r="P113" t="s">
        <v>3901</v>
      </c>
      <c r="Q113" t="s">
        <v>4009</v>
      </c>
      <c r="R113" t="s">
        <v>3938</v>
      </c>
      <c r="S113" t="s">
        <v>4073</v>
      </c>
      <c r="T113" t="s">
        <v>506</v>
      </c>
      <c r="U113" t="s">
        <v>2766</v>
      </c>
      <c r="W113" t="s">
        <v>40</v>
      </c>
      <c r="X113" t="s">
        <v>787</v>
      </c>
      <c r="Y113" t="s">
        <v>3618</v>
      </c>
      <c r="AA113" t="s">
        <v>80</v>
      </c>
      <c r="AB113" t="s">
        <v>35</v>
      </c>
      <c r="AC113" t="s">
        <v>2901</v>
      </c>
      <c r="AF113" t="s">
        <v>119</v>
      </c>
      <c r="AG113">
        <v>1</v>
      </c>
      <c r="AN113" s="2"/>
      <c r="AO113" s="2"/>
    </row>
    <row r="114" spans="1:41" x14ac:dyDescent="0.25">
      <c r="A114" t="s">
        <v>501</v>
      </c>
      <c r="B114">
        <v>2014</v>
      </c>
      <c r="C114" t="str">
        <f t="shared" si="1"/>
        <v>Jay-Russell and Justice-Allen 2014</v>
      </c>
      <c r="D114" t="s">
        <v>24</v>
      </c>
      <c r="E114" t="s">
        <v>226</v>
      </c>
      <c r="F114" t="s">
        <v>502</v>
      </c>
      <c r="G114" t="s">
        <v>35</v>
      </c>
      <c r="H114" t="s">
        <v>3503</v>
      </c>
      <c r="I114" t="s">
        <v>786</v>
      </c>
      <c r="J114" t="s">
        <v>3626</v>
      </c>
      <c r="K114" t="s">
        <v>28</v>
      </c>
      <c r="L114" t="s">
        <v>28</v>
      </c>
      <c r="N114" t="s">
        <v>277</v>
      </c>
      <c r="O114" t="s">
        <v>744</v>
      </c>
      <c r="P114" t="s">
        <v>3901</v>
      </c>
      <c r="Q114" t="s">
        <v>3993</v>
      </c>
      <c r="R114" t="s">
        <v>4023</v>
      </c>
      <c r="S114" t="s">
        <v>4074</v>
      </c>
      <c r="T114" t="s">
        <v>507</v>
      </c>
      <c r="U114" t="s">
        <v>819</v>
      </c>
      <c r="W114" t="s">
        <v>40</v>
      </c>
      <c r="X114" t="s">
        <v>787</v>
      </c>
      <c r="Y114" t="s">
        <v>3618</v>
      </c>
      <c r="AA114" t="s">
        <v>80</v>
      </c>
      <c r="AB114" t="s">
        <v>35</v>
      </c>
      <c r="AC114" t="s">
        <v>2901</v>
      </c>
      <c r="AF114" t="s">
        <v>119</v>
      </c>
      <c r="AG114">
        <v>5</v>
      </c>
      <c r="AN114" s="2"/>
      <c r="AO114" s="2"/>
    </row>
    <row r="115" spans="1:41" x14ac:dyDescent="0.25">
      <c r="A115" t="s">
        <v>501</v>
      </c>
      <c r="B115">
        <v>2014</v>
      </c>
      <c r="C115" t="str">
        <f t="shared" si="1"/>
        <v>Jay-Russell and Justice-Allen 2014</v>
      </c>
      <c r="D115" t="s">
        <v>24</v>
      </c>
      <c r="E115" t="s">
        <v>226</v>
      </c>
      <c r="F115" t="s">
        <v>502</v>
      </c>
      <c r="G115" t="s">
        <v>35</v>
      </c>
      <c r="H115" t="s">
        <v>3503</v>
      </c>
      <c r="I115" t="s">
        <v>786</v>
      </c>
      <c r="J115" t="s">
        <v>3626</v>
      </c>
      <c r="K115" t="s">
        <v>28</v>
      </c>
      <c r="L115" t="s">
        <v>28</v>
      </c>
      <c r="N115" t="s">
        <v>277</v>
      </c>
      <c r="O115" t="s">
        <v>744</v>
      </c>
      <c r="P115" t="s">
        <v>3901</v>
      </c>
      <c r="Q115" t="s">
        <v>4009</v>
      </c>
      <c r="R115" t="s">
        <v>4008</v>
      </c>
      <c r="S115" t="s">
        <v>3931</v>
      </c>
      <c r="T115" t="s">
        <v>508</v>
      </c>
      <c r="U115" t="s">
        <v>718</v>
      </c>
      <c r="W115" t="s">
        <v>40</v>
      </c>
      <c r="X115" t="s">
        <v>787</v>
      </c>
      <c r="Y115" t="s">
        <v>3618</v>
      </c>
      <c r="AA115" t="s">
        <v>491</v>
      </c>
      <c r="AB115" t="s">
        <v>35</v>
      </c>
      <c r="AC115" t="s">
        <v>2901</v>
      </c>
      <c r="AF115" t="s">
        <v>119</v>
      </c>
      <c r="AG115">
        <v>4</v>
      </c>
      <c r="AN115" s="2"/>
      <c r="AO115" s="2"/>
    </row>
    <row r="116" spans="1:41" x14ac:dyDescent="0.25">
      <c r="A116" t="s">
        <v>501</v>
      </c>
      <c r="B116">
        <v>2014</v>
      </c>
      <c r="C116" t="str">
        <f t="shared" si="1"/>
        <v>Jay-Russell and Justice-Allen 2014</v>
      </c>
      <c r="D116" t="s">
        <v>24</v>
      </c>
      <c r="E116" t="s">
        <v>226</v>
      </c>
      <c r="F116" t="s">
        <v>502</v>
      </c>
      <c r="G116" t="s">
        <v>35</v>
      </c>
      <c r="H116" t="s">
        <v>3503</v>
      </c>
      <c r="I116" t="s">
        <v>786</v>
      </c>
      <c r="J116" t="s">
        <v>3626</v>
      </c>
      <c r="K116" t="s">
        <v>28</v>
      </c>
      <c r="L116" t="s">
        <v>28</v>
      </c>
      <c r="N116" t="s">
        <v>277</v>
      </c>
      <c r="O116" t="s">
        <v>744</v>
      </c>
      <c r="P116" t="s">
        <v>3901</v>
      </c>
      <c r="Q116" t="s">
        <v>4009</v>
      </c>
      <c r="R116" t="s">
        <v>4077</v>
      </c>
      <c r="S116" t="s">
        <v>4076</v>
      </c>
      <c r="T116" t="s">
        <v>509</v>
      </c>
      <c r="W116" t="s">
        <v>40</v>
      </c>
      <c r="X116" t="s">
        <v>787</v>
      </c>
      <c r="Y116" t="s">
        <v>3618</v>
      </c>
      <c r="AA116" t="s">
        <v>80</v>
      </c>
      <c r="AB116" t="s">
        <v>35</v>
      </c>
      <c r="AC116" t="s">
        <v>2901</v>
      </c>
      <c r="AF116" t="s">
        <v>119</v>
      </c>
      <c r="AG116">
        <v>1</v>
      </c>
      <c r="AN116" s="2"/>
      <c r="AO116" s="2"/>
    </row>
    <row r="117" spans="1:41" x14ac:dyDescent="0.25">
      <c r="A117" t="s">
        <v>501</v>
      </c>
      <c r="B117">
        <v>2014</v>
      </c>
      <c r="C117" t="str">
        <f t="shared" si="1"/>
        <v>Jay-Russell and Justice-Allen 2014</v>
      </c>
      <c r="D117" t="s">
        <v>24</v>
      </c>
      <c r="E117" t="s">
        <v>226</v>
      </c>
      <c r="F117" t="s">
        <v>502</v>
      </c>
      <c r="G117" t="s">
        <v>35</v>
      </c>
      <c r="H117" t="s">
        <v>3503</v>
      </c>
      <c r="I117" t="s">
        <v>786</v>
      </c>
      <c r="J117" t="s">
        <v>3626</v>
      </c>
      <c r="K117" t="s">
        <v>28</v>
      </c>
      <c r="L117" t="s">
        <v>28</v>
      </c>
      <c r="N117" t="s">
        <v>277</v>
      </c>
      <c r="O117" t="s">
        <v>744</v>
      </c>
      <c r="P117" t="s">
        <v>3901</v>
      </c>
      <c r="Q117" s="13" t="s">
        <v>3993</v>
      </c>
      <c r="R117" t="s">
        <v>4023</v>
      </c>
      <c r="S117" t="s">
        <v>4088</v>
      </c>
      <c r="T117" t="s">
        <v>510</v>
      </c>
      <c r="U117" t="s">
        <v>4087</v>
      </c>
      <c r="W117" t="s">
        <v>40</v>
      </c>
      <c r="X117" t="s">
        <v>787</v>
      </c>
      <c r="Y117" t="s">
        <v>3618</v>
      </c>
      <c r="AA117" t="s">
        <v>80</v>
      </c>
      <c r="AB117" t="s">
        <v>35</v>
      </c>
      <c r="AC117" t="s">
        <v>2901</v>
      </c>
      <c r="AF117" t="s">
        <v>119</v>
      </c>
      <c r="AG117">
        <v>31</v>
      </c>
      <c r="AN117" s="2"/>
      <c r="AO117" s="2"/>
    </row>
    <row r="118" spans="1:41" x14ac:dyDescent="0.25">
      <c r="A118" t="s">
        <v>501</v>
      </c>
      <c r="B118">
        <v>2014</v>
      </c>
      <c r="C118" t="str">
        <f t="shared" si="1"/>
        <v>Jay-Russell and Justice-Allen 2014</v>
      </c>
      <c r="D118" t="s">
        <v>24</v>
      </c>
      <c r="E118" t="s">
        <v>226</v>
      </c>
      <c r="F118" t="s">
        <v>502</v>
      </c>
      <c r="G118" t="s">
        <v>35</v>
      </c>
      <c r="H118" t="s">
        <v>3503</v>
      </c>
      <c r="I118" t="s">
        <v>786</v>
      </c>
      <c r="J118" t="s">
        <v>3626</v>
      </c>
      <c r="K118" t="s">
        <v>28</v>
      </c>
      <c r="L118" t="s">
        <v>28</v>
      </c>
      <c r="N118" t="s">
        <v>277</v>
      </c>
      <c r="O118" t="s">
        <v>744</v>
      </c>
      <c r="P118" t="s">
        <v>3901</v>
      </c>
      <c r="Q118" t="s">
        <v>4009</v>
      </c>
      <c r="R118" s="12" t="s">
        <v>4097</v>
      </c>
      <c r="S118" s="12" t="s">
        <v>4096</v>
      </c>
      <c r="T118" t="s">
        <v>343</v>
      </c>
      <c r="W118" t="s">
        <v>40</v>
      </c>
      <c r="X118" t="s">
        <v>787</v>
      </c>
      <c r="Y118" t="s">
        <v>3618</v>
      </c>
      <c r="AA118" t="s">
        <v>80</v>
      </c>
      <c r="AB118" t="s">
        <v>35</v>
      </c>
      <c r="AC118" t="s">
        <v>2901</v>
      </c>
      <c r="AF118" t="s">
        <v>119</v>
      </c>
      <c r="AG118">
        <v>2</v>
      </c>
      <c r="AN118" s="2"/>
      <c r="AO118" s="2"/>
    </row>
    <row r="119" spans="1:41" x14ac:dyDescent="0.25">
      <c r="A119" t="s">
        <v>501</v>
      </c>
      <c r="B119">
        <v>2014</v>
      </c>
      <c r="C119" t="str">
        <f t="shared" si="1"/>
        <v>Jay-Russell and Justice-Allen 2014</v>
      </c>
      <c r="D119" t="s">
        <v>24</v>
      </c>
      <c r="E119" t="s">
        <v>226</v>
      </c>
      <c r="F119" t="s">
        <v>502</v>
      </c>
      <c r="G119" t="s">
        <v>35</v>
      </c>
      <c r="H119" t="s">
        <v>3503</v>
      </c>
      <c r="I119" t="s">
        <v>786</v>
      </c>
      <c r="J119" t="s">
        <v>3626</v>
      </c>
      <c r="K119" t="s">
        <v>28</v>
      </c>
      <c r="L119" t="s">
        <v>28</v>
      </c>
      <c r="N119" t="s">
        <v>277</v>
      </c>
      <c r="O119" t="s">
        <v>744</v>
      </c>
      <c r="P119" t="s">
        <v>3901</v>
      </c>
      <c r="Q119" t="s">
        <v>4059</v>
      </c>
      <c r="R119" t="s">
        <v>4058</v>
      </c>
      <c r="S119" t="s">
        <v>4057</v>
      </c>
      <c r="T119" t="s">
        <v>511</v>
      </c>
      <c r="U119" t="s">
        <v>4104</v>
      </c>
      <c r="W119" t="s">
        <v>40</v>
      </c>
      <c r="X119" t="s">
        <v>787</v>
      </c>
      <c r="Y119" t="s">
        <v>3618</v>
      </c>
      <c r="AA119" t="s">
        <v>80</v>
      </c>
      <c r="AB119" t="s">
        <v>35</v>
      </c>
      <c r="AC119" t="s">
        <v>2901</v>
      </c>
      <c r="AF119" t="s">
        <v>119</v>
      </c>
      <c r="AG119">
        <v>8</v>
      </c>
      <c r="AN119" s="2"/>
      <c r="AO119" s="2"/>
    </row>
    <row r="120" spans="1:41" x14ac:dyDescent="0.25">
      <c r="A120" t="s">
        <v>501</v>
      </c>
      <c r="B120">
        <v>2014</v>
      </c>
      <c r="C120" t="str">
        <f t="shared" si="1"/>
        <v>Jay-Russell and Justice-Allen 2014</v>
      </c>
      <c r="D120" t="s">
        <v>24</v>
      </c>
      <c r="E120" t="s">
        <v>226</v>
      </c>
      <c r="F120" t="s">
        <v>502</v>
      </c>
      <c r="G120" t="s">
        <v>35</v>
      </c>
      <c r="H120" t="s">
        <v>3503</v>
      </c>
      <c r="I120" t="s">
        <v>786</v>
      </c>
      <c r="J120" t="s">
        <v>3626</v>
      </c>
      <c r="K120" t="s">
        <v>28</v>
      </c>
      <c r="L120" t="s">
        <v>28</v>
      </c>
      <c r="N120" t="s">
        <v>277</v>
      </c>
      <c r="O120" t="s">
        <v>744</v>
      </c>
      <c r="P120" t="s">
        <v>3901</v>
      </c>
      <c r="Q120" t="s">
        <v>4009</v>
      </c>
      <c r="R120" t="s">
        <v>3938</v>
      </c>
      <c r="S120" t="s">
        <v>4073</v>
      </c>
      <c r="T120" t="s">
        <v>560</v>
      </c>
      <c r="W120" t="s">
        <v>40</v>
      </c>
      <c r="X120" t="s">
        <v>787</v>
      </c>
      <c r="Y120" t="s">
        <v>3618</v>
      </c>
      <c r="AA120" t="s">
        <v>80</v>
      </c>
      <c r="AB120" t="s">
        <v>35</v>
      </c>
      <c r="AC120" t="s">
        <v>2901</v>
      </c>
      <c r="AF120" t="s">
        <v>119</v>
      </c>
      <c r="AG120">
        <v>21</v>
      </c>
      <c r="AN120" s="2"/>
      <c r="AO120" s="2"/>
    </row>
    <row r="121" spans="1:41" x14ac:dyDescent="0.25">
      <c r="A121" t="s">
        <v>501</v>
      </c>
      <c r="B121">
        <v>2014</v>
      </c>
      <c r="C121" t="str">
        <f t="shared" si="1"/>
        <v>Jay-Russell and Justice-Allen 2014</v>
      </c>
      <c r="D121" t="s">
        <v>24</v>
      </c>
      <c r="E121" t="s">
        <v>226</v>
      </c>
      <c r="F121" t="s">
        <v>502</v>
      </c>
      <c r="G121" t="s">
        <v>35</v>
      </c>
      <c r="H121" t="s">
        <v>3503</v>
      </c>
      <c r="I121" t="s">
        <v>786</v>
      </c>
      <c r="J121" t="s">
        <v>3626</v>
      </c>
      <c r="K121" t="s">
        <v>28</v>
      </c>
      <c r="L121" t="s">
        <v>28</v>
      </c>
      <c r="N121" t="s">
        <v>277</v>
      </c>
      <c r="O121" t="s">
        <v>744</v>
      </c>
      <c r="P121" t="s">
        <v>3901</v>
      </c>
      <c r="Q121" t="s">
        <v>4041</v>
      </c>
      <c r="R121" t="s">
        <v>4066</v>
      </c>
      <c r="S121" t="s">
        <v>4111</v>
      </c>
      <c r="T121" t="s">
        <v>513</v>
      </c>
      <c r="U121" t="s">
        <v>562</v>
      </c>
      <c r="W121" t="s">
        <v>40</v>
      </c>
      <c r="X121" t="s">
        <v>787</v>
      </c>
      <c r="Y121" t="s">
        <v>3618</v>
      </c>
      <c r="AA121" t="s">
        <v>80</v>
      </c>
      <c r="AB121" t="s">
        <v>35</v>
      </c>
      <c r="AC121" t="s">
        <v>2901</v>
      </c>
      <c r="AF121" t="s">
        <v>119</v>
      </c>
      <c r="AG121">
        <v>1</v>
      </c>
      <c r="AN121" s="2"/>
      <c r="AO121" s="2"/>
    </row>
    <row r="122" spans="1:41" x14ac:dyDescent="0.25">
      <c r="A122" t="s">
        <v>501</v>
      </c>
      <c r="B122">
        <v>2014</v>
      </c>
      <c r="C122" t="str">
        <f t="shared" si="1"/>
        <v>Jay-Russell and Justice-Allen 2014</v>
      </c>
      <c r="D122" t="s">
        <v>24</v>
      </c>
      <c r="E122" t="s">
        <v>226</v>
      </c>
      <c r="F122" t="s">
        <v>502</v>
      </c>
      <c r="G122" t="s">
        <v>35</v>
      </c>
      <c r="H122" t="s">
        <v>3503</v>
      </c>
      <c r="I122" t="s">
        <v>786</v>
      </c>
      <c r="J122" t="s">
        <v>3626</v>
      </c>
      <c r="K122" t="s">
        <v>28</v>
      </c>
      <c r="L122" t="s">
        <v>28</v>
      </c>
      <c r="N122" t="s">
        <v>277</v>
      </c>
      <c r="O122" t="s">
        <v>744</v>
      </c>
      <c r="P122" t="s">
        <v>3901</v>
      </c>
      <c r="Q122" t="s">
        <v>4009</v>
      </c>
      <c r="R122" t="s">
        <v>4120</v>
      </c>
      <c r="S122" t="s">
        <v>4119</v>
      </c>
      <c r="T122" t="s">
        <v>346</v>
      </c>
      <c r="W122" t="s">
        <v>40</v>
      </c>
      <c r="X122" t="s">
        <v>787</v>
      </c>
      <c r="Y122" t="s">
        <v>3618</v>
      </c>
      <c r="AA122" t="s">
        <v>80</v>
      </c>
      <c r="AB122" t="s">
        <v>35</v>
      </c>
      <c r="AC122" t="s">
        <v>2901</v>
      </c>
      <c r="AF122" t="s">
        <v>119</v>
      </c>
      <c r="AG122">
        <v>5</v>
      </c>
      <c r="AN122" s="2"/>
      <c r="AO122" s="2"/>
    </row>
    <row r="123" spans="1:41" x14ac:dyDescent="0.25">
      <c r="A123" t="s">
        <v>501</v>
      </c>
      <c r="B123">
        <v>2014</v>
      </c>
      <c r="C123" t="str">
        <f t="shared" si="1"/>
        <v>Jay-Russell and Justice-Allen 2014</v>
      </c>
      <c r="D123" t="s">
        <v>24</v>
      </c>
      <c r="E123" t="s">
        <v>226</v>
      </c>
      <c r="F123" t="s">
        <v>502</v>
      </c>
      <c r="G123" t="s">
        <v>35</v>
      </c>
      <c r="H123" t="s">
        <v>3503</v>
      </c>
      <c r="I123" t="s">
        <v>786</v>
      </c>
      <c r="J123" t="s">
        <v>3626</v>
      </c>
      <c r="K123" t="s">
        <v>28</v>
      </c>
      <c r="L123" t="s">
        <v>28</v>
      </c>
      <c r="N123" t="s">
        <v>277</v>
      </c>
      <c r="O123" t="s">
        <v>744</v>
      </c>
      <c r="P123" t="s">
        <v>3901</v>
      </c>
      <c r="Q123" t="s">
        <v>4009</v>
      </c>
      <c r="R123" t="s">
        <v>4130</v>
      </c>
      <c r="S123" t="s">
        <v>4129</v>
      </c>
      <c r="T123" t="s">
        <v>514</v>
      </c>
      <c r="U123" t="s">
        <v>4128</v>
      </c>
      <c r="W123" t="s">
        <v>40</v>
      </c>
      <c r="X123" t="s">
        <v>787</v>
      </c>
      <c r="Y123" t="s">
        <v>3618</v>
      </c>
      <c r="AA123" t="s">
        <v>80</v>
      </c>
      <c r="AB123" t="s">
        <v>35</v>
      </c>
      <c r="AC123" t="s">
        <v>2901</v>
      </c>
      <c r="AF123" t="s">
        <v>119</v>
      </c>
      <c r="AG123">
        <v>3</v>
      </c>
      <c r="AN123" s="2"/>
      <c r="AO123" s="2"/>
    </row>
    <row r="124" spans="1:41" x14ac:dyDescent="0.25">
      <c r="A124" t="s">
        <v>501</v>
      </c>
      <c r="B124">
        <v>2014</v>
      </c>
      <c r="C124" t="str">
        <f t="shared" si="1"/>
        <v>Jay-Russell and Justice-Allen 2014</v>
      </c>
      <c r="D124" t="s">
        <v>24</v>
      </c>
      <c r="E124" t="s">
        <v>226</v>
      </c>
      <c r="F124" t="s">
        <v>502</v>
      </c>
      <c r="G124" t="s">
        <v>35</v>
      </c>
      <c r="H124" t="s">
        <v>3503</v>
      </c>
      <c r="I124" t="s">
        <v>786</v>
      </c>
      <c r="J124" t="s">
        <v>3626</v>
      </c>
      <c r="K124" t="s">
        <v>28</v>
      </c>
      <c r="L124" t="s">
        <v>28</v>
      </c>
      <c r="N124" t="s">
        <v>277</v>
      </c>
      <c r="O124" t="s">
        <v>744</v>
      </c>
      <c r="P124" t="s">
        <v>3901</v>
      </c>
      <c r="Q124" t="s">
        <v>3993</v>
      </c>
      <c r="R124" t="s">
        <v>4023</v>
      </c>
      <c r="S124" t="s">
        <v>4137</v>
      </c>
      <c r="T124" t="s">
        <v>515</v>
      </c>
      <c r="W124" t="s">
        <v>40</v>
      </c>
      <c r="X124" t="s">
        <v>787</v>
      </c>
      <c r="Y124" t="s">
        <v>3618</v>
      </c>
      <c r="AA124" t="s">
        <v>80</v>
      </c>
      <c r="AB124" t="s">
        <v>35</v>
      </c>
      <c r="AC124" t="s">
        <v>2901</v>
      </c>
      <c r="AF124" t="s">
        <v>119</v>
      </c>
      <c r="AG124">
        <v>5</v>
      </c>
      <c r="AN124" s="2"/>
      <c r="AO124" s="2"/>
    </row>
    <row r="125" spans="1:41" x14ac:dyDescent="0.25">
      <c r="A125" t="s">
        <v>501</v>
      </c>
      <c r="B125">
        <v>2014</v>
      </c>
      <c r="C125" t="str">
        <f t="shared" si="1"/>
        <v>Jay-Russell and Justice-Allen 2014</v>
      </c>
      <c r="D125" t="s">
        <v>24</v>
      </c>
      <c r="E125" t="s">
        <v>226</v>
      </c>
      <c r="F125" t="s">
        <v>502</v>
      </c>
      <c r="G125" t="s">
        <v>35</v>
      </c>
      <c r="H125" t="s">
        <v>3503</v>
      </c>
      <c r="I125" t="s">
        <v>786</v>
      </c>
      <c r="J125" t="s">
        <v>3626</v>
      </c>
      <c r="K125" t="s">
        <v>28</v>
      </c>
      <c r="L125" t="s">
        <v>28</v>
      </c>
      <c r="N125" t="s">
        <v>277</v>
      </c>
      <c r="O125" t="s">
        <v>744</v>
      </c>
      <c r="P125" t="s">
        <v>3901</v>
      </c>
      <c r="Q125" t="s">
        <v>4009</v>
      </c>
      <c r="R125" t="s">
        <v>4020</v>
      </c>
      <c r="S125" t="s">
        <v>2818</v>
      </c>
      <c r="T125" t="s">
        <v>516</v>
      </c>
      <c r="U125" t="s">
        <v>588</v>
      </c>
      <c r="W125" t="s">
        <v>40</v>
      </c>
      <c r="X125" t="s">
        <v>787</v>
      </c>
      <c r="Y125" t="s">
        <v>3618</v>
      </c>
      <c r="AA125" t="s">
        <v>80</v>
      </c>
      <c r="AB125" t="s">
        <v>35</v>
      </c>
      <c r="AC125" t="s">
        <v>2901</v>
      </c>
      <c r="AF125" t="s">
        <v>119</v>
      </c>
      <c r="AG125">
        <v>1</v>
      </c>
      <c r="AN125" s="2"/>
      <c r="AO125" s="2"/>
    </row>
    <row r="126" spans="1:41" x14ac:dyDescent="0.25">
      <c r="A126" t="s">
        <v>501</v>
      </c>
      <c r="B126">
        <v>2014</v>
      </c>
      <c r="C126" t="str">
        <f t="shared" si="1"/>
        <v>Jay-Russell and Justice-Allen 2014</v>
      </c>
      <c r="D126" t="s">
        <v>24</v>
      </c>
      <c r="E126" t="s">
        <v>226</v>
      </c>
      <c r="F126" t="s">
        <v>502</v>
      </c>
      <c r="G126" t="s">
        <v>35</v>
      </c>
      <c r="H126" t="s">
        <v>3503</v>
      </c>
      <c r="I126" t="s">
        <v>786</v>
      </c>
      <c r="J126" t="s">
        <v>3626</v>
      </c>
      <c r="K126" t="s">
        <v>28</v>
      </c>
      <c r="L126" t="s">
        <v>28</v>
      </c>
      <c r="N126" t="s">
        <v>277</v>
      </c>
      <c r="O126" t="s">
        <v>744</v>
      </c>
      <c r="P126" t="s">
        <v>3901</v>
      </c>
      <c r="Q126" t="s">
        <v>4009</v>
      </c>
      <c r="R126" t="s">
        <v>3938</v>
      </c>
      <c r="S126" t="s">
        <v>4152</v>
      </c>
      <c r="T126" t="s">
        <v>517</v>
      </c>
      <c r="U126" t="s">
        <v>450</v>
      </c>
      <c r="W126" t="s">
        <v>40</v>
      </c>
      <c r="X126" t="s">
        <v>787</v>
      </c>
      <c r="Y126" t="s">
        <v>3618</v>
      </c>
      <c r="AA126" t="s">
        <v>80</v>
      </c>
      <c r="AB126" t="s">
        <v>35</v>
      </c>
      <c r="AC126" t="s">
        <v>2901</v>
      </c>
      <c r="AF126" t="s">
        <v>119</v>
      </c>
      <c r="AG126">
        <v>157</v>
      </c>
      <c r="AN126" s="2"/>
      <c r="AO126" s="2"/>
    </row>
    <row r="127" spans="1:41" x14ac:dyDescent="0.25">
      <c r="A127" t="s">
        <v>501</v>
      </c>
      <c r="B127">
        <v>2014</v>
      </c>
      <c r="C127" t="str">
        <f t="shared" si="1"/>
        <v>Jay-Russell and Justice-Allen 2014</v>
      </c>
      <c r="D127" t="s">
        <v>24</v>
      </c>
      <c r="E127" t="s">
        <v>226</v>
      </c>
      <c r="F127" t="s">
        <v>502</v>
      </c>
      <c r="G127" t="s">
        <v>35</v>
      </c>
      <c r="H127" t="s">
        <v>3503</v>
      </c>
      <c r="I127" t="s">
        <v>786</v>
      </c>
      <c r="J127" t="s">
        <v>3626</v>
      </c>
      <c r="K127" t="s">
        <v>28</v>
      </c>
      <c r="L127" t="s">
        <v>28</v>
      </c>
      <c r="N127" t="s">
        <v>277</v>
      </c>
      <c r="O127" t="s">
        <v>744</v>
      </c>
      <c r="P127" t="s">
        <v>3901</v>
      </c>
      <c r="Q127" t="s">
        <v>4009</v>
      </c>
      <c r="R127" t="s">
        <v>3954</v>
      </c>
      <c r="S127" t="s">
        <v>4190</v>
      </c>
      <c r="T127" t="s">
        <v>518</v>
      </c>
      <c r="U127" t="s">
        <v>454</v>
      </c>
      <c r="W127" t="s">
        <v>40</v>
      </c>
      <c r="X127" t="s">
        <v>787</v>
      </c>
      <c r="Y127" t="s">
        <v>3618</v>
      </c>
      <c r="AA127" t="s">
        <v>80</v>
      </c>
      <c r="AB127" t="s">
        <v>35</v>
      </c>
      <c r="AC127" t="s">
        <v>2901</v>
      </c>
      <c r="AF127" t="s">
        <v>119</v>
      </c>
      <c r="AG127">
        <v>4</v>
      </c>
      <c r="AN127" s="2"/>
      <c r="AO127" s="2"/>
    </row>
    <row r="128" spans="1:41" x14ac:dyDescent="0.25">
      <c r="A128" t="s">
        <v>501</v>
      </c>
      <c r="B128">
        <v>2014</v>
      </c>
      <c r="C128" t="str">
        <f t="shared" si="1"/>
        <v>Jay-Russell and Justice-Allen 2014</v>
      </c>
      <c r="D128" t="s">
        <v>24</v>
      </c>
      <c r="E128" t="s">
        <v>226</v>
      </c>
      <c r="F128" t="s">
        <v>502</v>
      </c>
      <c r="G128" t="s">
        <v>35</v>
      </c>
      <c r="H128" t="s">
        <v>3503</v>
      </c>
      <c r="I128" t="s">
        <v>786</v>
      </c>
      <c r="J128" t="s">
        <v>3626</v>
      </c>
      <c r="K128" t="s">
        <v>28</v>
      </c>
      <c r="L128" t="s">
        <v>28</v>
      </c>
      <c r="N128" t="s">
        <v>277</v>
      </c>
      <c r="O128" t="s">
        <v>744</v>
      </c>
      <c r="P128" t="s">
        <v>3901</v>
      </c>
      <c r="Q128" s="12" t="s">
        <v>4009</v>
      </c>
      <c r="R128" s="12" t="s">
        <v>4020</v>
      </c>
      <c r="S128" s="12" t="s">
        <v>4202</v>
      </c>
      <c r="T128" t="s">
        <v>519</v>
      </c>
      <c r="U128" t="s">
        <v>455</v>
      </c>
      <c r="W128" t="s">
        <v>40</v>
      </c>
      <c r="X128" t="s">
        <v>787</v>
      </c>
      <c r="Y128" t="s">
        <v>3618</v>
      </c>
      <c r="AA128" t="s">
        <v>80</v>
      </c>
      <c r="AB128" t="s">
        <v>35</v>
      </c>
      <c r="AC128" t="s">
        <v>2901</v>
      </c>
      <c r="AF128" t="s">
        <v>119</v>
      </c>
      <c r="AG128">
        <v>2</v>
      </c>
      <c r="AN128" s="2"/>
      <c r="AO128" s="2"/>
    </row>
    <row r="129" spans="1:66" x14ac:dyDescent="0.25">
      <c r="A129" t="s">
        <v>501</v>
      </c>
      <c r="B129">
        <v>2014</v>
      </c>
      <c r="C129" t="str">
        <f t="shared" si="1"/>
        <v>Jay-Russell and Justice-Allen 2014</v>
      </c>
      <c r="D129" t="s">
        <v>24</v>
      </c>
      <c r="E129" t="s">
        <v>226</v>
      </c>
      <c r="F129" t="s">
        <v>502</v>
      </c>
      <c r="G129" t="s">
        <v>35</v>
      </c>
      <c r="H129" t="s">
        <v>3503</v>
      </c>
      <c r="I129" t="s">
        <v>786</v>
      </c>
      <c r="J129" t="s">
        <v>3626</v>
      </c>
      <c r="K129" t="s">
        <v>28</v>
      </c>
      <c r="L129" t="s">
        <v>28</v>
      </c>
      <c r="N129" t="s">
        <v>277</v>
      </c>
      <c r="O129" t="s">
        <v>744</v>
      </c>
      <c r="P129" t="s">
        <v>3901</v>
      </c>
      <c r="Q129" s="12" t="s">
        <v>4009</v>
      </c>
      <c r="R129" s="12" t="s">
        <v>3954</v>
      </c>
      <c r="S129" s="12" t="s">
        <v>4105</v>
      </c>
      <c r="T129" t="s">
        <v>520</v>
      </c>
      <c r="U129" t="s">
        <v>456</v>
      </c>
      <c r="W129" t="s">
        <v>40</v>
      </c>
      <c r="X129" t="s">
        <v>787</v>
      </c>
      <c r="Y129" t="s">
        <v>3618</v>
      </c>
      <c r="AA129" t="s">
        <v>80</v>
      </c>
      <c r="AB129" t="s">
        <v>35</v>
      </c>
      <c r="AC129" t="s">
        <v>2901</v>
      </c>
      <c r="AF129" t="s">
        <v>119</v>
      </c>
      <c r="AG129">
        <v>16</v>
      </c>
      <c r="AN129" s="2"/>
      <c r="AO129" s="2"/>
    </row>
    <row r="130" spans="1:66" x14ac:dyDescent="0.25">
      <c r="A130" t="s">
        <v>501</v>
      </c>
      <c r="B130">
        <v>2014</v>
      </c>
      <c r="C130" t="str">
        <f t="shared" ref="C130:C193" si="2">A130&amp;" "&amp;B130</f>
        <v>Jay-Russell and Justice-Allen 2014</v>
      </c>
      <c r="D130" t="s">
        <v>24</v>
      </c>
      <c r="E130" t="s">
        <v>226</v>
      </c>
      <c r="F130" t="s">
        <v>502</v>
      </c>
      <c r="G130" t="s">
        <v>35</v>
      </c>
      <c r="H130" t="s">
        <v>3503</v>
      </c>
      <c r="I130" t="s">
        <v>786</v>
      </c>
      <c r="J130" t="s">
        <v>3626</v>
      </c>
      <c r="K130" t="s">
        <v>28</v>
      </c>
      <c r="L130" t="s">
        <v>28</v>
      </c>
      <c r="N130" t="s">
        <v>277</v>
      </c>
      <c r="O130" t="s">
        <v>744</v>
      </c>
      <c r="P130" t="s">
        <v>3901</v>
      </c>
      <c r="Q130" t="s">
        <v>3993</v>
      </c>
      <c r="R130" t="s">
        <v>4023</v>
      </c>
      <c r="S130" t="s">
        <v>4137</v>
      </c>
      <c r="T130" t="s">
        <v>521</v>
      </c>
      <c r="U130" t="s">
        <v>4207</v>
      </c>
      <c r="W130" t="s">
        <v>40</v>
      </c>
      <c r="X130" t="s">
        <v>787</v>
      </c>
      <c r="Y130" t="s">
        <v>3618</v>
      </c>
      <c r="AA130" t="s">
        <v>80</v>
      </c>
      <c r="AB130" t="s">
        <v>35</v>
      </c>
      <c r="AC130" t="s">
        <v>2901</v>
      </c>
      <c r="AF130" t="s">
        <v>119</v>
      </c>
      <c r="AG130">
        <v>3</v>
      </c>
      <c r="AN130" s="2"/>
      <c r="AO130" s="2"/>
    </row>
    <row r="131" spans="1:66" x14ac:dyDescent="0.25">
      <c r="A131" t="s">
        <v>501</v>
      </c>
      <c r="B131">
        <v>2014</v>
      </c>
      <c r="C131" t="str">
        <f t="shared" si="2"/>
        <v>Jay-Russell and Justice-Allen 2014</v>
      </c>
      <c r="D131" t="s">
        <v>24</v>
      </c>
      <c r="E131" t="s">
        <v>226</v>
      </c>
      <c r="F131" t="s">
        <v>502</v>
      </c>
      <c r="G131" t="s">
        <v>35</v>
      </c>
      <c r="H131" t="s">
        <v>3503</v>
      </c>
      <c r="I131" t="s">
        <v>786</v>
      </c>
      <c r="J131" t="s">
        <v>3626</v>
      </c>
      <c r="K131" t="s">
        <v>28</v>
      </c>
      <c r="L131" t="s">
        <v>28</v>
      </c>
      <c r="N131" t="s">
        <v>277</v>
      </c>
      <c r="O131" t="s">
        <v>744</v>
      </c>
      <c r="P131" t="s">
        <v>3901</v>
      </c>
      <c r="Q131" s="12" t="s">
        <v>4009</v>
      </c>
      <c r="R131" s="12" t="s">
        <v>4077</v>
      </c>
      <c r="S131" s="12" t="s">
        <v>4208</v>
      </c>
      <c r="T131" t="s">
        <v>522</v>
      </c>
      <c r="U131" t="s">
        <v>607</v>
      </c>
      <c r="W131" t="s">
        <v>40</v>
      </c>
      <c r="X131" t="s">
        <v>787</v>
      </c>
      <c r="Y131" t="s">
        <v>3618</v>
      </c>
      <c r="AA131" t="s">
        <v>80</v>
      </c>
      <c r="AB131" t="s">
        <v>35</v>
      </c>
      <c r="AC131" t="s">
        <v>2901</v>
      </c>
      <c r="AF131" t="s">
        <v>119</v>
      </c>
      <c r="AG131">
        <v>2</v>
      </c>
      <c r="AN131" s="2"/>
      <c r="AO131" s="2"/>
    </row>
    <row r="132" spans="1:66" x14ac:dyDescent="0.25">
      <c r="A132" t="s">
        <v>501</v>
      </c>
      <c r="B132">
        <v>2014</v>
      </c>
      <c r="C132" t="str">
        <f t="shared" si="2"/>
        <v>Jay-Russell and Justice-Allen 2014</v>
      </c>
      <c r="D132" t="s">
        <v>24</v>
      </c>
      <c r="E132" t="s">
        <v>226</v>
      </c>
      <c r="F132" t="s">
        <v>502</v>
      </c>
      <c r="G132" t="s">
        <v>35</v>
      </c>
      <c r="H132" t="s">
        <v>3503</v>
      </c>
      <c r="I132" t="s">
        <v>786</v>
      </c>
      <c r="J132" t="s">
        <v>3626</v>
      </c>
      <c r="K132" t="s">
        <v>28</v>
      </c>
      <c r="L132" t="s">
        <v>28</v>
      </c>
      <c r="N132" t="s">
        <v>277</v>
      </c>
      <c r="O132" t="s">
        <v>744</v>
      </c>
      <c r="P132" t="s">
        <v>3901</v>
      </c>
      <c r="Q132" s="12" t="s">
        <v>4009</v>
      </c>
      <c r="R132" s="12" t="s">
        <v>3938</v>
      </c>
      <c r="S132" s="12" t="s">
        <v>4212</v>
      </c>
      <c r="T132" t="s">
        <v>523</v>
      </c>
      <c r="U132" t="s">
        <v>312</v>
      </c>
      <c r="W132" t="s">
        <v>40</v>
      </c>
      <c r="X132" t="s">
        <v>787</v>
      </c>
      <c r="Y132" t="s">
        <v>3618</v>
      </c>
      <c r="AA132" t="s">
        <v>80</v>
      </c>
      <c r="AB132" t="s">
        <v>35</v>
      </c>
      <c r="AC132" t="s">
        <v>2901</v>
      </c>
      <c r="AF132" t="s">
        <v>119</v>
      </c>
      <c r="AG132">
        <v>3</v>
      </c>
      <c r="AN132" s="2"/>
      <c r="AO132" s="2"/>
      <c r="BL132" s="12"/>
      <c r="BM132" s="12"/>
      <c r="BN132" s="12"/>
    </row>
    <row r="133" spans="1:66" x14ac:dyDescent="0.25">
      <c r="A133" t="s">
        <v>501</v>
      </c>
      <c r="B133">
        <v>2014</v>
      </c>
      <c r="C133" t="str">
        <f t="shared" si="2"/>
        <v>Jay-Russell and Justice-Allen 2014</v>
      </c>
      <c r="D133" t="s">
        <v>24</v>
      </c>
      <c r="E133" t="s">
        <v>226</v>
      </c>
      <c r="F133" t="s">
        <v>502</v>
      </c>
      <c r="G133" t="s">
        <v>35</v>
      </c>
      <c r="H133" t="s">
        <v>3503</v>
      </c>
      <c r="I133" t="s">
        <v>786</v>
      </c>
      <c r="J133" t="s">
        <v>3626</v>
      </c>
      <c r="K133" t="s">
        <v>28</v>
      </c>
      <c r="L133" t="s">
        <v>28</v>
      </c>
      <c r="N133" t="s">
        <v>277</v>
      </c>
      <c r="O133" t="s">
        <v>744</v>
      </c>
      <c r="P133" t="s">
        <v>3901</v>
      </c>
      <c r="Q133" t="s">
        <v>4009</v>
      </c>
      <c r="R133" t="s">
        <v>4077</v>
      </c>
      <c r="S133" t="s">
        <v>4186</v>
      </c>
      <c r="T133" t="s">
        <v>524</v>
      </c>
      <c r="U133" t="s">
        <v>612</v>
      </c>
      <c r="W133" t="s">
        <v>40</v>
      </c>
      <c r="X133" t="s">
        <v>787</v>
      </c>
      <c r="Y133" t="s">
        <v>3618</v>
      </c>
      <c r="AA133" t="s">
        <v>80</v>
      </c>
      <c r="AB133" t="s">
        <v>35</v>
      </c>
      <c r="AC133" t="s">
        <v>2901</v>
      </c>
      <c r="AF133" t="s">
        <v>119</v>
      </c>
      <c r="AG133">
        <v>11</v>
      </c>
      <c r="AN133" s="2"/>
      <c r="AO133" s="2"/>
    </row>
    <row r="134" spans="1:66" x14ac:dyDescent="0.25">
      <c r="A134" t="s">
        <v>501</v>
      </c>
      <c r="B134">
        <v>2014</v>
      </c>
      <c r="C134" t="str">
        <f t="shared" si="2"/>
        <v>Jay-Russell and Justice-Allen 2014</v>
      </c>
      <c r="D134" t="s">
        <v>24</v>
      </c>
      <c r="E134" t="s">
        <v>226</v>
      </c>
      <c r="F134" t="s">
        <v>502</v>
      </c>
      <c r="G134" t="s">
        <v>35</v>
      </c>
      <c r="H134" t="s">
        <v>3503</v>
      </c>
      <c r="I134" t="s">
        <v>503</v>
      </c>
      <c r="J134" t="s">
        <v>3625</v>
      </c>
      <c r="K134" t="s">
        <v>28</v>
      </c>
      <c r="L134" t="s">
        <v>28</v>
      </c>
      <c r="N134" t="s">
        <v>277</v>
      </c>
      <c r="O134" t="s">
        <v>744</v>
      </c>
      <c r="P134" t="s">
        <v>3901</v>
      </c>
      <c r="Q134" t="s">
        <v>4009</v>
      </c>
      <c r="R134" t="s">
        <v>4020</v>
      </c>
      <c r="S134" t="s">
        <v>4034</v>
      </c>
      <c r="T134" t="s">
        <v>504</v>
      </c>
      <c r="U134" t="s">
        <v>535</v>
      </c>
      <c r="W134" t="s">
        <v>40</v>
      </c>
      <c r="X134" t="s">
        <v>2165</v>
      </c>
      <c r="Y134" s="12" t="s">
        <v>3617</v>
      </c>
      <c r="AA134" t="s">
        <v>80</v>
      </c>
      <c r="AB134" t="s">
        <v>35</v>
      </c>
      <c r="AC134" t="s">
        <v>2901</v>
      </c>
      <c r="AF134" t="s">
        <v>119</v>
      </c>
      <c r="AG134">
        <v>1</v>
      </c>
      <c r="AN134" s="2"/>
      <c r="AO134" s="2"/>
    </row>
    <row r="135" spans="1:66" x14ac:dyDescent="0.25">
      <c r="A135" t="s">
        <v>501</v>
      </c>
      <c r="B135">
        <v>2014</v>
      </c>
      <c r="C135" t="str">
        <f t="shared" si="2"/>
        <v>Jay-Russell and Justice-Allen 2014</v>
      </c>
      <c r="D135" t="s">
        <v>24</v>
      </c>
      <c r="E135" t="s">
        <v>226</v>
      </c>
      <c r="F135" t="s">
        <v>502</v>
      </c>
      <c r="G135" t="s">
        <v>35</v>
      </c>
      <c r="H135" t="s">
        <v>3503</v>
      </c>
      <c r="I135" t="s">
        <v>503</v>
      </c>
      <c r="J135" t="s">
        <v>3625</v>
      </c>
      <c r="K135" t="s">
        <v>28</v>
      </c>
      <c r="L135" t="s">
        <v>28</v>
      </c>
      <c r="N135" t="s">
        <v>277</v>
      </c>
      <c r="O135" t="s">
        <v>744</v>
      </c>
      <c r="P135" t="s">
        <v>3901</v>
      </c>
      <c r="Q135" t="s">
        <v>4009</v>
      </c>
      <c r="R135" s="12" t="s">
        <v>3938</v>
      </c>
      <c r="S135" t="s">
        <v>4049</v>
      </c>
      <c r="T135" t="s">
        <v>368</v>
      </c>
      <c r="W135" t="s">
        <v>40</v>
      </c>
      <c r="X135" t="s">
        <v>2165</v>
      </c>
      <c r="Y135" s="12" t="s">
        <v>3617</v>
      </c>
      <c r="AA135" t="s">
        <v>80</v>
      </c>
      <c r="AB135" t="s">
        <v>35</v>
      </c>
      <c r="AC135" t="s">
        <v>2901</v>
      </c>
      <c r="AF135">
        <v>5</v>
      </c>
      <c r="AG135">
        <v>92</v>
      </c>
      <c r="AN135" s="2"/>
      <c r="AO135" s="2"/>
    </row>
    <row r="136" spans="1:66" x14ac:dyDescent="0.25">
      <c r="A136" t="s">
        <v>501</v>
      </c>
      <c r="B136">
        <v>2014</v>
      </c>
      <c r="C136" t="str">
        <f t="shared" si="2"/>
        <v>Jay-Russell and Justice-Allen 2014</v>
      </c>
      <c r="D136" t="s">
        <v>24</v>
      </c>
      <c r="E136" t="s">
        <v>226</v>
      </c>
      <c r="F136" t="s">
        <v>502</v>
      </c>
      <c r="G136" t="s">
        <v>35</v>
      </c>
      <c r="H136" t="s">
        <v>3503</v>
      </c>
      <c r="I136" t="s">
        <v>503</v>
      </c>
      <c r="J136" t="s">
        <v>3625</v>
      </c>
      <c r="K136" t="s">
        <v>28</v>
      </c>
      <c r="L136" t="s">
        <v>28</v>
      </c>
      <c r="N136" t="s">
        <v>277</v>
      </c>
      <c r="O136" t="s">
        <v>744</v>
      </c>
      <c r="P136" t="s">
        <v>3901</v>
      </c>
      <c r="Q136" t="s">
        <v>4009</v>
      </c>
      <c r="R136" t="s">
        <v>3954</v>
      </c>
      <c r="S136" t="s">
        <v>4046</v>
      </c>
      <c r="T136" t="s">
        <v>505</v>
      </c>
      <c r="U136" t="s">
        <v>4067</v>
      </c>
      <c r="W136" t="s">
        <v>40</v>
      </c>
      <c r="X136" t="s">
        <v>2165</v>
      </c>
      <c r="Y136" s="12" t="s">
        <v>3617</v>
      </c>
      <c r="AA136" t="s">
        <v>80</v>
      </c>
      <c r="AB136" t="s">
        <v>35</v>
      </c>
      <c r="AC136" t="s">
        <v>2901</v>
      </c>
      <c r="AF136" t="s">
        <v>119</v>
      </c>
      <c r="AG136">
        <v>1</v>
      </c>
      <c r="AN136" s="2"/>
      <c r="AO136" s="2"/>
    </row>
    <row r="137" spans="1:66" x14ac:dyDescent="0.25">
      <c r="A137" t="s">
        <v>501</v>
      </c>
      <c r="B137">
        <v>2014</v>
      </c>
      <c r="C137" t="str">
        <f t="shared" si="2"/>
        <v>Jay-Russell and Justice-Allen 2014</v>
      </c>
      <c r="D137" t="s">
        <v>24</v>
      </c>
      <c r="E137" t="s">
        <v>226</v>
      </c>
      <c r="F137" t="s">
        <v>502</v>
      </c>
      <c r="G137" t="s">
        <v>35</v>
      </c>
      <c r="H137" t="s">
        <v>3503</v>
      </c>
      <c r="I137" t="s">
        <v>503</v>
      </c>
      <c r="J137" t="s">
        <v>3625</v>
      </c>
      <c r="K137" t="s">
        <v>28</v>
      </c>
      <c r="L137" t="s">
        <v>28</v>
      </c>
      <c r="N137" t="s">
        <v>277</v>
      </c>
      <c r="O137" t="s">
        <v>744</v>
      </c>
      <c r="P137" t="s">
        <v>3901</v>
      </c>
      <c r="Q137" t="s">
        <v>4009</v>
      </c>
      <c r="R137" t="s">
        <v>3938</v>
      </c>
      <c r="S137" t="s">
        <v>4073</v>
      </c>
      <c r="T137" t="s">
        <v>506</v>
      </c>
      <c r="U137" t="s">
        <v>2766</v>
      </c>
      <c r="W137" t="s">
        <v>40</v>
      </c>
      <c r="X137" t="s">
        <v>2165</v>
      </c>
      <c r="Y137" s="12" t="s">
        <v>3617</v>
      </c>
      <c r="AA137" t="s">
        <v>80</v>
      </c>
      <c r="AB137" t="s">
        <v>35</v>
      </c>
      <c r="AC137" t="s">
        <v>2901</v>
      </c>
      <c r="AF137" t="s">
        <v>119</v>
      </c>
      <c r="AG137">
        <v>1</v>
      </c>
      <c r="AN137" s="2"/>
      <c r="AO137" s="2"/>
    </row>
    <row r="138" spans="1:66" x14ac:dyDescent="0.25">
      <c r="A138" t="s">
        <v>501</v>
      </c>
      <c r="B138">
        <v>2014</v>
      </c>
      <c r="C138" t="str">
        <f t="shared" si="2"/>
        <v>Jay-Russell and Justice-Allen 2014</v>
      </c>
      <c r="D138" t="s">
        <v>24</v>
      </c>
      <c r="E138" t="s">
        <v>226</v>
      </c>
      <c r="F138" t="s">
        <v>502</v>
      </c>
      <c r="G138" t="s">
        <v>35</v>
      </c>
      <c r="H138" t="s">
        <v>3503</v>
      </c>
      <c r="I138" t="s">
        <v>503</v>
      </c>
      <c r="J138" t="s">
        <v>3625</v>
      </c>
      <c r="K138" t="s">
        <v>28</v>
      </c>
      <c r="L138" t="s">
        <v>28</v>
      </c>
      <c r="N138" t="s">
        <v>277</v>
      </c>
      <c r="O138" t="s">
        <v>744</v>
      </c>
      <c r="P138" t="s">
        <v>3901</v>
      </c>
      <c r="Q138" t="s">
        <v>3993</v>
      </c>
      <c r="R138" t="s">
        <v>4023</v>
      </c>
      <c r="S138" t="s">
        <v>4074</v>
      </c>
      <c r="T138" t="s">
        <v>507</v>
      </c>
      <c r="U138" t="s">
        <v>819</v>
      </c>
      <c r="W138" t="s">
        <v>40</v>
      </c>
      <c r="X138" t="s">
        <v>2165</v>
      </c>
      <c r="Y138" s="12" t="s">
        <v>3617</v>
      </c>
      <c r="AA138" t="s">
        <v>80</v>
      </c>
      <c r="AB138" t="s">
        <v>35</v>
      </c>
      <c r="AC138" t="s">
        <v>2901</v>
      </c>
      <c r="AF138" t="s">
        <v>119</v>
      </c>
      <c r="AG138">
        <v>5</v>
      </c>
      <c r="AN138" s="2"/>
      <c r="AO138" s="2"/>
    </row>
    <row r="139" spans="1:66" x14ac:dyDescent="0.25">
      <c r="A139" t="s">
        <v>501</v>
      </c>
      <c r="B139">
        <v>2014</v>
      </c>
      <c r="C139" t="str">
        <f t="shared" si="2"/>
        <v>Jay-Russell and Justice-Allen 2014</v>
      </c>
      <c r="D139" t="s">
        <v>24</v>
      </c>
      <c r="E139" t="s">
        <v>226</v>
      </c>
      <c r="F139" t="s">
        <v>502</v>
      </c>
      <c r="G139" t="s">
        <v>35</v>
      </c>
      <c r="H139" t="s">
        <v>3503</v>
      </c>
      <c r="I139" t="s">
        <v>503</v>
      </c>
      <c r="J139" t="s">
        <v>3625</v>
      </c>
      <c r="K139" t="s">
        <v>28</v>
      </c>
      <c r="L139" t="s">
        <v>28</v>
      </c>
      <c r="N139" t="s">
        <v>277</v>
      </c>
      <c r="O139" t="s">
        <v>744</v>
      </c>
      <c r="P139" t="s">
        <v>3901</v>
      </c>
      <c r="Q139" t="s">
        <v>4009</v>
      </c>
      <c r="R139" t="s">
        <v>4008</v>
      </c>
      <c r="S139" t="s">
        <v>3931</v>
      </c>
      <c r="T139" t="s">
        <v>508</v>
      </c>
      <c r="U139" t="s">
        <v>718</v>
      </c>
      <c r="W139" t="s">
        <v>40</v>
      </c>
      <c r="X139" t="s">
        <v>2165</v>
      </c>
      <c r="Y139" s="12" t="s">
        <v>3617</v>
      </c>
      <c r="AA139" t="s">
        <v>491</v>
      </c>
      <c r="AB139" t="s">
        <v>35</v>
      </c>
      <c r="AC139" t="s">
        <v>2901</v>
      </c>
      <c r="AF139" t="s">
        <v>119</v>
      </c>
      <c r="AG139">
        <v>4</v>
      </c>
      <c r="AN139" s="2"/>
      <c r="AO139" s="2"/>
    </row>
    <row r="140" spans="1:66" x14ac:dyDescent="0.25">
      <c r="A140" t="s">
        <v>501</v>
      </c>
      <c r="B140">
        <v>2014</v>
      </c>
      <c r="C140" t="str">
        <f t="shared" si="2"/>
        <v>Jay-Russell and Justice-Allen 2014</v>
      </c>
      <c r="D140" t="s">
        <v>24</v>
      </c>
      <c r="E140" t="s">
        <v>226</v>
      </c>
      <c r="F140" t="s">
        <v>502</v>
      </c>
      <c r="G140" t="s">
        <v>35</v>
      </c>
      <c r="H140" t="s">
        <v>3503</v>
      </c>
      <c r="I140" t="s">
        <v>503</v>
      </c>
      <c r="J140" t="s">
        <v>3625</v>
      </c>
      <c r="K140" t="s">
        <v>28</v>
      </c>
      <c r="L140" t="s">
        <v>28</v>
      </c>
      <c r="N140" t="s">
        <v>277</v>
      </c>
      <c r="O140" t="s">
        <v>744</v>
      </c>
      <c r="P140" t="s">
        <v>3901</v>
      </c>
      <c r="Q140" t="s">
        <v>4009</v>
      </c>
      <c r="R140" t="s">
        <v>4077</v>
      </c>
      <c r="S140" t="s">
        <v>4076</v>
      </c>
      <c r="T140" t="s">
        <v>509</v>
      </c>
      <c r="W140" t="s">
        <v>40</v>
      </c>
      <c r="X140" t="s">
        <v>2165</v>
      </c>
      <c r="Y140" s="12" t="s">
        <v>3617</v>
      </c>
      <c r="AA140" t="s">
        <v>80</v>
      </c>
      <c r="AB140" t="s">
        <v>35</v>
      </c>
      <c r="AC140" t="s">
        <v>2901</v>
      </c>
      <c r="AF140" t="s">
        <v>119</v>
      </c>
      <c r="AG140">
        <v>1</v>
      </c>
      <c r="AN140" s="2"/>
      <c r="AO140" s="2"/>
    </row>
    <row r="141" spans="1:66" x14ac:dyDescent="0.25">
      <c r="A141" t="s">
        <v>501</v>
      </c>
      <c r="B141">
        <v>2014</v>
      </c>
      <c r="C141" t="str">
        <f t="shared" si="2"/>
        <v>Jay-Russell and Justice-Allen 2014</v>
      </c>
      <c r="D141" t="s">
        <v>24</v>
      </c>
      <c r="E141" t="s">
        <v>226</v>
      </c>
      <c r="F141" t="s">
        <v>502</v>
      </c>
      <c r="G141" t="s">
        <v>35</v>
      </c>
      <c r="H141" t="s">
        <v>3503</v>
      </c>
      <c r="I141" t="s">
        <v>503</v>
      </c>
      <c r="J141" t="s">
        <v>3625</v>
      </c>
      <c r="K141" t="s">
        <v>28</v>
      </c>
      <c r="L141" t="s">
        <v>28</v>
      </c>
      <c r="N141" t="s">
        <v>277</v>
      </c>
      <c r="O141" t="s">
        <v>744</v>
      </c>
      <c r="P141" t="s">
        <v>3901</v>
      </c>
      <c r="Q141" s="13" t="s">
        <v>3993</v>
      </c>
      <c r="R141" t="s">
        <v>4023</v>
      </c>
      <c r="S141" s="13" t="s">
        <v>4088</v>
      </c>
      <c r="T141" t="s">
        <v>510</v>
      </c>
      <c r="U141" t="s">
        <v>4087</v>
      </c>
      <c r="W141" t="s">
        <v>40</v>
      </c>
      <c r="X141" t="s">
        <v>2165</v>
      </c>
      <c r="Y141" s="12" t="s">
        <v>3617</v>
      </c>
      <c r="AA141" t="s">
        <v>80</v>
      </c>
      <c r="AB141" t="s">
        <v>35</v>
      </c>
      <c r="AC141" t="s">
        <v>2901</v>
      </c>
      <c r="AF141" t="s">
        <v>119</v>
      </c>
      <c r="AG141">
        <v>31</v>
      </c>
      <c r="AN141" s="2"/>
      <c r="AO141" s="2"/>
    </row>
    <row r="142" spans="1:66" x14ac:dyDescent="0.25">
      <c r="A142" t="s">
        <v>501</v>
      </c>
      <c r="B142">
        <v>2014</v>
      </c>
      <c r="C142" t="str">
        <f t="shared" si="2"/>
        <v>Jay-Russell and Justice-Allen 2014</v>
      </c>
      <c r="D142" t="s">
        <v>24</v>
      </c>
      <c r="E142" t="s">
        <v>226</v>
      </c>
      <c r="F142" t="s">
        <v>502</v>
      </c>
      <c r="G142" t="s">
        <v>35</v>
      </c>
      <c r="H142" t="s">
        <v>3503</v>
      </c>
      <c r="I142" t="s">
        <v>503</v>
      </c>
      <c r="J142" t="s">
        <v>3625</v>
      </c>
      <c r="K142" t="s">
        <v>28</v>
      </c>
      <c r="L142" t="s">
        <v>28</v>
      </c>
      <c r="N142" t="s">
        <v>277</v>
      </c>
      <c r="O142" t="s">
        <v>744</v>
      </c>
      <c r="P142" t="s">
        <v>3901</v>
      </c>
      <c r="Q142" t="s">
        <v>4009</v>
      </c>
      <c r="R142" s="12" t="s">
        <v>4097</v>
      </c>
      <c r="S142" s="12" t="s">
        <v>4096</v>
      </c>
      <c r="T142" t="s">
        <v>343</v>
      </c>
      <c r="W142" t="s">
        <v>40</v>
      </c>
      <c r="X142" t="s">
        <v>2165</v>
      </c>
      <c r="Y142" s="12" t="s">
        <v>3617</v>
      </c>
      <c r="AA142" t="s">
        <v>80</v>
      </c>
      <c r="AB142" t="s">
        <v>35</v>
      </c>
      <c r="AC142" t="s">
        <v>2901</v>
      </c>
      <c r="AF142" t="s">
        <v>119</v>
      </c>
      <c r="AG142">
        <v>2</v>
      </c>
      <c r="AN142" s="2"/>
      <c r="AO142" s="2"/>
    </row>
    <row r="143" spans="1:66" x14ac:dyDescent="0.25">
      <c r="A143" t="s">
        <v>501</v>
      </c>
      <c r="B143">
        <v>2014</v>
      </c>
      <c r="C143" t="str">
        <f t="shared" si="2"/>
        <v>Jay-Russell and Justice-Allen 2014</v>
      </c>
      <c r="D143" t="s">
        <v>24</v>
      </c>
      <c r="E143" t="s">
        <v>226</v>
      </c>
      <c r="F143" t="s">
        <v>502</v>
      </c>
      <c r="G143" t="s">
        <v>35</v>
      </c>
      <c r="H143" t="s">
        <v>3503</v>
      </c>
      <c r="I143" t="s">
        <v>503</v>
      </c>
      <c r="J143" t="s">
        <v>3625</v>
      </c>
      <c r="K143" t="s">
        <v>28</v>
      </c>
      <c r="L143" t="s">
        <v>28</v>
      </c>
      <c r="N143" t="s">
        <v>277</v>
      </c>
      <c r="O143" t="s">
        <v>744</v>
      </c>
      <c r="P143" t="s">
        <v>3901</v>
      </c>
      <c r="Q143" t="s">
        <v>4059</v>
      </c>
      <c r="R143" t="s">
        <v>4058</v>
      </c>
      <c r="S143" t="s">
        <v>4057</v>
      </c>
      <c r="T143" t="s">
        <v>511</v>
      </c>
      <c r="U143" t="s">
        <v>4104</v>
      </c>
      <c r="W143" t="s">
        <v>40</v>
      </c>
      <c r="X143" t="s">
        <v>2165</v>
      </c>
      <c r="Y143" s="12" t="s">
        <v>3617</v>
      </c>
      <c r="AA143" t="s">
        <v>80</v>
      </c>
      <c r="AB143" t="s">
        <v>35</v>
      </c>
      <c r="AC143" t="s">
        <v>2901</v>
      </c>
      <c r="AF143" t="s">
        <v>119</v>
      </c>
      <c r="AG143">
        <v>8</v>
      </c>
      <c r="AN143" s="2"/>
      <c r="AO143" s="2"/>
    </row>
    <row r="144" spans="1:66" x14ac:dyDescent="0.25">
      <c r="A144" t="s">
        <v>501</v>
      </c>
      <c r="B144">
        <v>2014</v>
      </c>
      <c r="C144" t="str">
        <f t="shared" si="2"/>
        <v>Jay-Russell and Justice-Allen 2014</v>
      </c>
      <c r="D144" t="s">
        <v>24</v>
      </c>
      <c r="E144" t="s">
        <v>226</v>
      </c>
      <c r="F144" t="s">
        <v>502</v>
      </c>
      <c r="G144" t="s">
        <v>35</v>
      </c>
      <c r="H144" t="s">
        <v>3503</v>
      </c>
      <c r="I144" t="s">
        <v>503</v>
      </c>
      <c r="J144" t="s">
        <v>3625</v>
      </c>
      <c r="K144" t="s">
        <v>28</v>
      </c>
      <c r="L144" t="s">
        <v>28</v>
      </c>
      <c r="N144" t="s">
        <v>277</v>
      </c>
      <c r="O144" t="s">
        <v>744</v>
      </c>
      <c r="P144" t="s">
        <v>3901</v>
      </c>
      <c r="Q144" t="s">
        <v>4009</v>
      </c>
      <c r="R144" t="s">
        <v>3938</v>
      </c>
      <c r="S144" t="s">
        <v>4073</v>
      </c>
      <c r="T144" t="s">
        <v>560</v>
      </c>
      <c r="W144" t="s">
        <v>40</v>
      </c>
      <c r="X144" t="s">
        <v>2165</v>
      </c>
      <c r="Y144" s="12" t="s">
        <v>3617</v>
      </c>
      <c r="AA144" t="s">
        <v>80</v>
      </c>
      <c r="AB144" t="s">
        <v>35</v>
      </c>
      <c r="AC144" t="s">
        <v>2901</v>
      </c>
      <c r="AF144" t="s">
        <v>119</v>
      </c>
      <c r="AG144">
        <v>21</v>
      </c>
      <c r="AN144" s="2"/>
      <c r="AO144" s="2"/>
    </row>
    <row r="145" spans="1:41" x14ac:dyDescent="0.25">
      <c r="A145" t="s">
        <v>501</v>
      </c>
      <c r="B145">
        <v>2014</v>
      </c>
      <c r="C145" t="str">
        <f t="shared" si="2"/>
        <v>Jay-Russell and Justice-Allen 2014</v>
      </c>
      <c r="D145" t="s">
        <v>24</v>
      </c>
      <c r="E145" t="s">
        <v>226</v>
      </c>
      <c r="F145" t="s">
        <v>502</v>
      </c>
      <c r="G145" t="s">
        <v>35</v>
      </c>
      <c r="H145" t="s">
        <v>3503</v>
      </c>
      <c r="I145" t="s">
        <v>503</v>
      </c>
      <c r="J145" t="s">
        <v>3625</v>
      </c>
      <c r="K145" t="s">
        <v>28</v>
      </c>
      <c r="L145" t="s">
        <v>28</v>
      </c>
      <c r="N145" t="s">
        <v>277</v>
      </c>
      <c r="O145" t="s">
        <v>744</v>
      </c>
      <c r="P145" t="s">
        <v>3901</v>
      </c>
      <c r="Q145" t="s">
        <v>4041</v>
      </c>
      <c r="R145" t="s">
        <v>4066</v>
      </c>
      <c r="S145" t="s">
        <v>4111</v>
      </c>
      <c r="T145" t="s">
        <v>513</v>
      </c>
      <c r="U145" t="s">
        <v>562</v>
      </c>
      <c r="W145" t="s">
        <v>40</v>
      </c>
      <c r="X145" t="s">
        <v>2165</v>
      </c>
      <c r="Y145" s="12" t="s">
        <v>3617</v>
      </c>
      <c r="AA145" t="s">
        <v>80</v>
      </c>
      <c r="AB145" t="s">
        <v>35</v>
      </c>
      <c r="AC145" t="s">
        <v>2901</v>
      </c>
      <c r="AF145" t="s">
        <v>119</v>
      </c>
      <c r="AG145">
        <v>1</v>
      </c>
      <c r="AN145" s="2"/>
      <c r="AO145" s="2"/>
    </row>
    <row r="146" spans="1:41" x14ac:dyDescent="0.25">
      <c r="A146" t="s">
        <v>501</v>
      </c>
      <c r="B146">
        <v>2014</v>
      </c>
      <c r="C146" t="str">
        <f t="shared" si="2"/>
        <v>Jay-Russell and Justice-Allen 2014</v>
      </c>
      <c r="D146" t="s">
        <v>24</v>
      </c>
      <c r="E146" t="s">
        <v>226</v>
      </c>
      <c r="F146" t="s">
        <v>502</v>
      </c>
      <c r="G146" t="s">
        <v>35</v>
      </c>
      <c r="H146" t="s">
        <v>3503</v>
      </c>
      <c r="I146" t="s">
        <v>503</v>
      </c>
      <c r="J146" t="s">
        <v>3625</v>
      </c>
      <c r="K146" t="s">
        <v>28</v>
      </c>
      <c r="L146" t="s">
        <v>28</v>
      </c>
      <c r="N146" t="s">
        <v>277</v>
      </c>
      <c r="O146" t="s">
        <v>744</v>
      </c>
      <c r="P146" t="s">
        <v>3901</v>
      </c>
      <c r="Q146" t="s">
        <v>4009</v>
      </c>
      <c r="R146" t="s">
        <v>4120</v>
      </c>
      <c r="S146" t="s">
        <v>4119</v>
      </c>
      <c r="T146" t="s">
        <v>346</v>
      </c>
      <c r="W146" t="s">
        <v>40</v>
      </c>
      <c r="X146" t="s">
        <v>2165</v>
      </c>
      <c r="Y146" s="12" t="s">
        <v>3617</v>
      </c>
      <c r="AA146" t="s">
        <v>80</v>
      </c>
      <c r="AB146" t="s">
        <v>35</v>
      </c>
      <c r="AC146" t="s">
        <v>2901</v>
      </c>
      <c r="AF146" t="s">
        <v>119</v>
      </c>
      <c r="AG146">
        <v>5</v>
      </c>
      <c r="AN146" s="2"/>
      <c r="AO146" s="2"/>
    </row>
    <row r="147" spans="1:41" x14ac:dyDescent="0.25">
      <c r="A147" t="s">
        <v>501</v>
      </c>
      <c r="B147">
        <v>2014</v>
      </c>
      <c r="C147" t="str">
        <f t="shared" si="2"/>
        <v>Jay-Russell and Justice-Allen 2014</v>
      </c>
      <c r="D147" t="s">
        <v>24</v>
      </c>
      <c r="E147" t="s">
        <v>226</v>
      </c>
      <c r="F147" t="s">
        <v>502</v>
      </c>
      <c r="G147" t="s">
        <v>35</v>
      </c>
      <c r="H147" t="s">
        <v>3503</v>
      </c>
      <c r="I147" t="s">
        <v>503</v>
      </c>
      <c r="J147" t="s">
        <v>3625</v>
      </c>
      <c r="K147" t="s">
        <v>28</v>
      </c>
      <c r="L147" t="s">
        <v>28</v>
      </c>
      <c r="N147" t="s">
        <v>277</v>
      </c>
      <c r="O147" t="s">
        <v>744</v>
      </c>
      <c r="P147" t="s">
        <v>3901</v>
      </c>
      <c r="Q147" t="s">
        <v>4009</v>
      </c>
      <c r="R147" t="s">
        <v>4130</v>
      </c>
      <c r="S147" t="s">
        <v>4129</v>
      </c>
      <c r="T147" t="s">
        <v>514</v>
      </c>
      <c r="W147" t="s">
        <v>40</v>
      </c>
      <c r="X147" t="s">
        <v>2165</v>
      </c>
      <c r="Y147" s="12" t="s">
        <v>3617</v>
      </c>
      <c r="AA147" t="s">
        <v>80</v>
      </c>
      <c r="AB147" t="s">
        <v>35</v>
      </c>
      <c r="AC147" t="s">
        <v>2901</v>
      </c>
      <c r="AF147" t="s">
        <v>119</v>
      </c>
      <c r="AG147">
        <v>3</v>
      </c>
      <c r="AN147" s="2"/>
      <c r="AO147" s="2"/>
    </row>
    <row r="148" spans="1:41" x14ac:dyDescent="0.25">
      <c r="A148" t="s">
        <v>501</v>
      </c>
      <c r="B148">
        <v>2014</v>
      </c>
      <c r="C148" t="str">
        <f t="shared" si="2"/>
        <v>Jay-Russell and Justice-Allen 2014</v>
      </c>
      <c r="D148" t="s">
        <v>24</v>
      </c>
      <c r="E148" t="s">
        <v>226</v>
      </c>
      <c r="F148" t="s">
        <v>502</v>
      </c>
      <c r="G148" t="s">
        <v>35</v>
      </c>
      <c r="H148" t="s">
        <v>3503</v>
      </c>
      <c r="I148" t="s">
        <v>503</v>
      </c>
      <c r="J148" t="s">
        <v>3625</v>
      </c>
      <c r="K148" t="s">
        <v>28</v>
      </c>
      <c r="L148" t="s">
        <v>28</v>
      </c>
      <c r="N148" t="s">
        <v>277</v>
      </c>
      <c r="O148" t="s">
        <v>744</v>
      </c>
      <c r="P148" t="s">
        <v>3901</v>
      </c>
      <c r="Q148" t="s">
        <v>3993</v>
      </c>
      <c r="R148" t="s">
        <v>4023</v>
      </c>
      <c r="S148" t="s">
        <v>4137</v>
      </c>
      <c r="T148" t="s">
        <v>515</v>
      </c>
      <c r="W148" t="s">
        <v>40</v>
      </c>
      <c r="X148" t="s">
        <v>2165</v>
      </c>
      <c r="Y148" s="12" t="s">
        <v>3617</v>
      </c>
      <c r="AA148" t="s">
        <v>80</v>
      </c>
      <c r="AB148" t="s">
        <v>35</v>
      </c>
      <c r="AC148" t="s">
        <v>2901</v>
      </c>
      <c r="AF148" t="s">
        <v>119</v>
      </c>
      <c r="AG148">
        <v>5</v>
      </c>
      <c r="AN148" s="2"/>
      <c r="AO148" s="2"/>
    </row>
    <row r="149" spans="1:41" x14ac:dyDescent="0.25">
      <c r="A149" t="s">
        <v>501</v>
      </c>
      <c r="B149">
        <v>2014</v>
      </c>
      <c r="C149" t="str">
        <f t="shared" si="2"/>
        <v>Jay-Russell and Justice-Allen 2014</v>
      </c>
      <c r="D149" t="s">
        <v>24</v>
      </c>
      <c r="E149" t="s">
        <v>226</v>
      </c>
      <c r="F149" t="s">
        <v>502</v>
      </c>
      <c r="G149" t="s">
        <v>35</v>
      </c>
      <c r="H149" t="s">
        <v>3503</v>
      </c>
      <c r="I149" t="s">
        <v>503</v>
      </c>
      <c r="J149" t="s">
        <v>3625</v>
      </c>
      <c r="K149" t="s">
        <v>28</v>
      </c>
      <c r="L149" t="s">
        <v>28</v>
      </c>
      <c r="N149" t="s">
        <v>277</v>
      </c>
      <c r="O149" t="s">
        <v>744</v>
      </c>
      <c r="P149" t="s">
        <v>3901</v>
      </c>
      <c r="Q149" t="s">
        <v>4009</v>
      </c>
      <c r="R149" t="s">
        <v>4020</v>
      </c>
      <c r="S149" t="s">
        <v>2818</v>
      </c>
      <c r="T149" t="s">
        <v>516</v>
      </c>
      <c r="U149" t="s">
        <v>588</v>
      </c>
      <c r="W149" t="s">
        <v>40</v>
      </c>
      <c r="X149" t="s">
        <v>2165</v>
      </c>
      <c r="Y149" s="12" t="s">
        <v>3617</v>
      </c>
      <c r="AA149" t="s">
        <v>80</v>
      </c>
      <c r="AB149" t="s">
        <v>35</v>
      </c>
      <c r="AC149" t="s">
        <v>2901</v>
      </c>
      <c r="AF149" t="s">
        <v>119</v>
      </c>
      <c r="AG149">
        <v>1</v>
      </c>
      <c r="AN149" s="2"/>
      <c r="AO149" s="2"/>
    </row>
    <row r="150" spans="1:41" x14ac:dyDescent="0.25">
      <c r="A150" t="s">
        <v>501</v>
      </c>
      <c r="B150">
        <v>2014</v>
      </c>
      <c r="C150" t="str">
        <f t="shared" si="2"/>
        <v>Jay-Russell and Justice-Allen 2014</v>
      </c>
      <c r="D150" t="s">
        <v>24</v>
      </c>
      <c r="E150" t="s">
        <v>226</v>
      </c>
      <c r="F150" t="s">
        <v>502</v>
      </c>
      <c r="G150" t="s">
        <v>35</v>
      </c>
      <c r="H150" t="s">
        <v>3503</v>
      </c>
      <c r="I150" t="s">
        <v>503</v>
      </c>
      <c r="J150" t="s">
        <v>3625</v>
      </c>
      <c r="K150" t="s">
        <v>28</v>
      </c>
      <c r="L150" t="s">
        <v>28</v>
      </c>
      <c r="N150" t="s">
        <v>277</v>
      </c>
      <c r="O150" t="s">
        <v>744</v>
      </c>
      <c r="P150" t="s">
        <v>3901</v>
      </c>
      <c r="Q150" t="s">
        <v>4009</v>
      </c>
      <c r="R150" t="s">
        <v>3938</v>
      </c>
      <c r="S150" t="s">
        <v>4152</v>
      </c>
      <c r="T150" t="s">
        <v>517</v>
      </c>
      <c r="U150" t="s">
        <v>450</v>
      </c>
      <c r="W150" t="s">
        <v>40</v>
      </c>
      <c r="X150" t="s">
        <v>2165</v>
      </c>
      <c r="Y150" s="12" t="s">
        <v>3617</v>
      </c>
      <c r="AA150" t="s">
        <v>80</v>
      </c>
      <c r="AB150" t="s">
        <v>35</v>
      </c>
      <c r="AC150" t="s">
        <v>2901</v>
      </c>
      <c r="AF150">
        <v>2</v>
      </c>
      <c r="AG150">
        <v>157</v>
      </c>
      <c r="AN150" s="2"/>
      <c r="AO150" s="2"/>
    </row>
    <row r="151" spans="1:41" x14ac:dyDescent="0.25">
      <c r="A151" t="s">
        <v>501</v>
      </c>
      <c r="B151">
        <v>2014</v>
      </c>
      <c r="C151" t="str">
        <f t="shared" si="2"/>
        <v>Jay-Russell and Justice-Allen 2014</v>
      </c>
      <c r="D151" t="s">
        <v>24</v>
      </c>
      <c r="E151" t="s">
        <v>226</v>
      </c>
      <c r="F151" t="s">
        <v>502</v>
      </c>
      <c r="G151" t="s">
        <v>35</v>
      </c>
      <c r="H151" t="s">
        <v>3503</v>
      </c>
      <c r="I151" t="s">
        <v>503</v>
      </c>
      <c r="J151" t="s">
        <v>3625</v>
      </c>
      <c r="K151" t="s">
        <v>28</v>
      </c>
      <c r="L151" t="s">
        <v>28</v>
      </c>
      <c r="N151" t="s">
        <v>277</v>
      </c>
      <c r="O151" t="s">
        <v>744</v>
      </c>
      <c r="P151" t="s">
        <v>3901</v>
      </c>
      <c r="Q151" t="s">
        <v>4009</v>
      </c>
      <c r="R151" t="s">
        <v>3954</v>
      </c>
      <c r="S151" t="s">
        <v>4190</v>
      </c>
      <c r="T151" t="s">
        <v>518</v>
      </c>
      <c r="U151" t="s">
        <v>454</v>
      </c>
      <c r="W151" t="s">
        <v>40</v>
      </c>
      <c r="X151" t="s">
        <v>2165</v>
      </c>
      <c r="Y151" s="12" t="s">
        <v>3617</v>
      </c>
      <c r="AA151" t="s">
        <v>80</v>
      </c>
      <c r="AB151" t="s">
        <v>35</v>
      </c>
      <c r="AC151" t="s">
        <v>2901</v>
      </c>
      <c r="AF151" t="s">
        <v>119</v>
      </c>
      <c r="AG151">
        <v>4</v>
      </c>
      <c r="AN151" s="2"/>
      <c r="AO151" s="2"/>
    </row>
    <row r="152" spans="1:41" x14ac:dyDescent="0.25">
      <c r="A152" t="s">
        <v>501</v>
      </c>
      <c r="B152">
        <v>2014</v>
      </c>
      <c r="C152" t="str">
        <f t="shared" si="2"/>
        <v>Jay-Russell and Justice-Allen 2014</v>
      </c>
      <c r="D152" t="s">
        <v>24</v>
      </c>
      <c r="E152" t="s">
        <v>226</v>
      </c>
      <c r="F152" t="s">
        <v>502</v>
      </c>
      <c r="G152" t="s">
        <v>35</v>
      </c>
      <c r="H152" t="s">
        <v>3503</v>
      </c>
      <c r="I152" t="s">
        <v>503</v>
      </c>
      <c r="J152" t="s">
        <v>3625</v>
      </c>
      <c r="K152" t="s">
        <v>28</v>
      </c>
      <c r="L152" t="s">
        <v>28</v>
      </c>
      <c r="N152" t="s">
        <v>277</v>
      </c>
      <c r="O152" t="s">
        <v>744</v>
      </c>
      <c r="P152" t="s">
        <v>3901</v>
      </c>
      <c r="Q152" s="12" t="s">
        <v>4009</v>
      </c>
      <c r="R152" s="12" t="s">
        <v>4020</v>
      </c>
      <c r="S152" s="12" t="s">
        <v>4202</v>
      </c>
      <c r="T152" t="s">
        <v>519</v>
      </c>
      <c r="U152" t="s">
        <v>455</v>
      </c>
      <c r="W152" t="s">
        <v>40</v>
      </c>
      <c r="X152" t="s">
        <v>2165</v>
      </c>
      <c r="Y152" s="12" t="s">
        <v>3617</v>
      </c>
      <c r="AA152" t="s">
        <v>80</v>
      </c>
      <c r="AB152" t="s">
        <v>35</v>
      </c>
      <c r="AC152" t="s">
        <v>2901</v>
      </c>
      <c r="AF152" t="s">
        <v>119</v>
      </c>
      <c r="AG152">
        <v>2</v>
      </c>
      <c r="AN152" s="2"/>
      <c r="AO152" s="2"/>
    </row>
    <row r="153" spans="1:41" x14ac:dyDescent="0.25">
      <c r="A153" t="s">
        <v>501</v>
      </c>
      <c r="B153">
        <v>2014</v>
      </c>
      <c r="C153" t="str">
        <f t="shared" si="2"/>
        <v>Jay-Russell and Justice-Allen 2014</v>
      </c>
      <c r="D153" t="s">
        <v>24</v>
      </c>
      <c r="E153" t="s">
        <v>226</v>
      </c>
      <c r="F153" t="s">
        <v>502</v>
      </c>
      <c r="G153" t="s">
        <v>35</v>
      </c>
      <c r="H153" t="s">
        <v>3503</v>
      </c>
      <c r="I153" t="s">
        <v>503</v>
      </c>
      <c r="J153" t="s">
        <v>3625</v>
      </c>
      <c r="K153" t="s">
        <v>28</v>
      </c>
      <c r="L153" t="s">
        <v>28</v>
      </c>
      <c r="N153" t="s">
        <v>277</v>
      </c>
      <c r="O153" t="s">
        <v>744</v>
      </c>
      <c r="P153" t="s">
        <v>3901</v>
      </c>
      <c r="Q153" s="12" t="s">
        <v>4009</v>
      </c>
      <c r="R153" s="12" t="s">
        <v>3954</v>
      </c>
      <c r="S153" s="12" t="s">
        <v>4105</v>
      </c>
      <c r="T153" t="s">
        <v>520</v>
      </c>
      <c r="U153" t="s">
        <v>456</v>
      </c>
      <c r="W153" t="s">
        <v>40</v>
      </c>
      <c r="X153" t="s">
        <v>2165</v>
      </c>
      <c r="Y153" s="12" t="s">
        <v>3617</v>
      </c>
      <c r="AA153" t="s">
        <v>80</v>
      </c>
      <c r="AB153" t="s">
        <v>35</v>
      </c>
      <c r="AC153" t="s">
        <v>2901</v>
      </c>
      <c r="AF153">
        <v>3</v>
      </c>
      <c r="AG153">
        <v>16</v>
      </c>
      <c r="AN153" s="2"/>
      <c r="AO153" s="2"/>
    </row>
    <row r="154" spans="1:41" x14ac:dyDescent="0.25">
      <c r="A154" t="s">
        <v>501</v>
      </c>
      <c r="B154">
        <v>2014</v>
      </c>
      <c r="C154" t="str">
        <f t="shared" si="2"/>
        <v>Jay-Russell and Justice-Allen 2014</v>
      </c>
      <c r="D154" t="s">
        <v>24</v>
      </c>
      <c r="E154" t="s">
        <v>226</v>
      </c>
      <c r="F154" t="s">
        <v>502</v>
      </c>
      <c r="G154" t="s">
        <v>35</v>
      </c>
      <c r="H154" t="s">
        <v>3503</v>
      </c>
      <c r="I154" t="s">
        <v>503</v>
      </c>
      <c r="J154" t="s">
        <v>3625</v>
      </c>
      <c r="K154" t="s">
        <v>28</v>
      </c>
      <c r="L154" t="s">
        <v>28</v>
      </c>
      <c r="N154" t="s">
        <v>277</v>
      </c>
      <c r="O154" t="s">
        <v>744</v>
      </c>
      <c r="P154" t="s">
        <v>3901</v>
      </c>
      <c r="Q154" t="s">
        <v>3993</v>
      </c>
      <c r="R154" t="s">
        <v>4023</v>
      </c>
      <c r="S154" t="s">
        <v>4137</v>
      </c>
      <c r="T154" t="s">
        <v>521</v>
      </c>
      <c r="U154" t="s">
        <v>4207</v>
      </c>
      <c r="W154" t="s">
        <v>40</v>
      </c>
      <c r="X154" t="s">
        <v>2165</v>
      </c>
      <c r="Y154" s="12" t="s">
        <v>3617</v>
      </c>
      <c r="AA154" t="s">
        <v>80</v>
      </c>
      <c r="AB154" t="s">
        <v>35</v>
      </c>
      <c r="AC154" t="s">
        <v>2901</v>
      </c>
      <c r="AF154" t="s">
        <v>119</v>
      </c>
      <c r="AG154">
        <v>3</v>
      </c>
      <c r="AN154" s="2"/>
      <c r="AO154" s="2"/>
    </row>
    <row r="155" spans="1:41" x14ac:dyDescent="0.25">
      <c r="A155" t="s">
        <v>501</v>
      </c>
      <c r="B155">
        <v>2014</v>
      </c>
      <c r="C155" t="str">
        <f t="shared" si="2"/>
        <v>Jay-Russell and Justice-Allen 2014</v>
      </c>
      <c r="D155" t="s">
        <v>24</v>
      </c>
      <c r="E155" t="s">
        <v>226</v>
      </c>
      <c r="F155" t="s">
        <v>502</v>
      </c>
      <c r="G155" t="s">
        <v>35</v>
      </c>
      <c r="H155" t="s">
        <v>3503</v>
      </c>
      <c r="I155" t="s">
        <v>503</v>
      </c>
      <c r="J155" t="s">
        <v>3625</v>
      </c>
      <c r="K155" t="s">
        <v>28</v>
      </c>
      <c r="L155" t="s">
        <v>28</v>
      </c>
      <c r="N155" t="s">
        <v>277</v>
      </c>
      <c r="O155" t="s">
        <v>744</v>
      </c>
      <c r="P155" t="s">
        <v>3901</v>
      </c>
      <c r="Q155" s="12" t="s">
        <v>4009</v>
      </c>
      <c r="R155" s="12" t="s">
        <v>4077</v>
      </c>
      <c r="S155" s="12" t="s">
        <v>4208</v>
      </c>
      <c r="T155" t="s">
        <v>522</v>
      </c>
      <c r="U155" t="s">
        <v>607</v>
      </c>
      <c r="W155" t="s">
        <v>40</v>
      </c>
      <c r="X155" t="s">
        <v>2165</v>
      </c>
      <c r="Y155" s="12" t="s">
        <v>3617</v>
      </c>
      <c r="AA155" t="s">
        <v>80</v>
      </c>
      <c r="AB155" t="s">
        <v>35</v>
      </c>
      <c r="AC155" t="s">
        <v>2901</v>
      </c>
      <c r="AF155" t="s">
        <v>119</v>
      </c>
      <c r="AG155">
        <v>2</v>
      </c>
      <c r="AN155" s="2"/>
      <c r="AO155" s="2"/>
    </row>
    <row r="156" spans="1:41" x14ac:dyDescent="0.25">
      <c r="A156" t="s">
        <v>501</v>
      </c>
      <c r="B156">
        <v>2014</v>
      </c>
      <c r="C156" t="str">
        <f t="shared" si="2"/>
        <v>Jay-Russell and Justice-Allen 2014</v>
      </c>
      <c r="D156" t="s">
        <v>24</v>
      </c>
      <c r="E156" t="s">
        <v>226</v>
      </c>
      <c r="F156" t="s">
        <v>502</v>
      </c>
      <c r="G156" t="s">
        <v>35</v>
      </c>
      <c r="H156" t="s">
        <v>3503</v>
      </c>
      <c r="I156" t="s">
        <v>503</v>
      </c>
      <c r="J156" t="s">
        <v>3625</v>
      </c>
      <c r="K156" t="s">
        <v>28</v>
      </c>
      <c r="L156" t="s">
        <v>28</v>
      </c>
      <c r="N156" t="s">
        <v>277</v>
      </c>
      <c r="O156" t="s">
        <v>744</v>
      </c>
      <c r="P156" t="s">
        <v>3901</v>
      </c>
      <c r="Q156" s="12" t="s">
        <v>4009</v>
      </c>
      <c r="R156" s="12" t="s">
        <v>3938</v>
      </c>
      <c r="S156" s="12" t="s">
        <v>4212</v>
      </c>
      <c r="T156" t="s">
        <v>523</v>
      </c>
      <c r="U156" t="s">
        <v>312</v>
      </c>
      <c r="W156" t="s">
        <v>40</v>
      </c>
      <c r="X156" t="s">
        <v>2165</v>
      </c>
      <c r="Y156" s="12" t="s">
        <v>3617</v>
      </c>
      <c r="AA156" t="s">
        <v>80</v>
      </c>
      <c r="AB156" t="s">
        <v>35</v>
      </c>
      <c r="AC156" t="s">
        <v>2901</v>
      </c>
      <c r="AF156" t="s">
        <v>119</v>
      </c>
      <c r="AG156">
        <v>3</v>
      </c>
      <c r="AN156" s="2"/>
      <c r="AO156" s="2"/>
    </row>
    <row r="157" spans="1:41" x14ac:dyDescent="0.25">
      <c r="A157" t="s">
        <v>501</v>
      </c>
      <c r="B157">
        <v>2014</v>
      </c>
      <c r="C157" t="str">
        <f t="shared" si="2"/>
        <v>Jay-Russell and Justice-Allen 2014</v>
      </c>
      <c r="D157" t="s">
        <v>24</v>
      </c>
      <c r="E157" t="s">
        <v>226</v>
      </c>
      <c r="F157" t="s">
        <v>502</v>
      </c>
      <c r="G157" t="s">
        <v>35</v>
      </c>
      <c r="H157" t="s">
        <v>3503</v>
      </c>
      <c r="I157" t="s">
        <v>503</v>
      </c>
      <c r="J157" t="s">
        <v>3625</v>
      </c>
      <c r="K157" t="s">
        <v>28</v>
      </c>
      <c r="L157" t="s">
        <v>28</v>
      </c>
      <c r="N157" t="s">
        <v>277</v>
      </c>
      <c r="O157" t="s">
        <v>744</v>
      </c>
      <c r="P157" t="s">
        <v>3901</v>
      </c>
      <c r="Q157" t="s">
        <v>4009</v>
      </c>
      <c r="R157" t="s">
        <v>4077</v>
      </c>
      <c r="S157" t="s">
        <v>4186</v>
      </c>
      <c r="T157" t="s">
        <v>524</v>
      </c>
      <c r="U157" t="s">
        <v>612</v>
      </c>
      <c r="W157" t="s">
        <v>40</v>
      </c>
      <c r="X157" t="s">
        <v>2165</v>
      </c>
      <c r="Y157" s="12" t="s">
        <v>3617</v>
      </c>
      <c r="AA157" t="s">
        <v>80</v>
      </c>
      <c r="AB157" t="s">
        <v>35</v>
      </c>
      <c r="AC157" t="s">
        <v>2901</v>
      </c>
      <c r="AF157" t="s">
        <v>119</v>
      </c>
      <c r="AG157">
        <v>11</v>
      </c>
      <c r="AN157" s="2"/>
      <c r="AO157" s="2"/>
    </row>
    <row r="158" spans="1:41" x14ac:dyDescent="0.25">
      <c r="A158" t="s">
        <v>326</v>
      </c>
      <c r="B158">
        <v>2002</v>
      </c>
      <c r="C158" t="str">
        <f t="shared" si="2"/>
        <v>Kullas et al.  2002</v>
      </c>
      <c r="D158" t="s">
        <v>35</v>
      </c>
      <c r="E158" t="s">
        <v>25</v>
      </c>
      <c r="F158" t="s">
        <v>327</v>
      </c>
      <c r="G158" t="s">
        <v>35</v>
      </c>
      <c r="H158" t="s">
        <v>3503</v>
      </c>
      <c r="I158" t="s">
        <v>2150</v>
      </c>
      <c r="J158" t="s">
        <v>3625</v>
      </c>
      <c r="K158" t="s">
        <v>28</v>
      </c>
      <c r="L158" t="s">
        <v>28</v>
      </c>
      <c r="N158" t="s">
        <v>329</v>
      </c>
      <c r="O158" t="s">
        <v>744</v>
      </c>
      <c r="P158" t="s">
        <v>3901</v>
      </c>
      <c r="Q158" t="s">
        <v>3919</v>
      </c>
      <c r="R158" t="s">
        <v>2600</v>
      </c>
      <c r="S158" t="s">
        <v>3977</v>
      </c>
      <c r="T158" s="12" t="s">
        <v>631</v>
      </c>
      <c r="U158" t="s">
        <v>79</v>
      </c>
      <c r="W158" t="s">
        <v>40</v>
      </c>
      <c r="X158" t="s">
        <v>2151</v>
      </c>
      <c r="Y158" t="s">
        <v>3616</v>
      </c>
      <c r="AA158" t="s">
        <v>80</v>
      </c>
      <c r="AB158" t="s">
        <v>35</v>
      </c>
      <c r="AC158" t="s">
        <v>2901</v>
      </c>
      <c r="AF158">
        <v>2</v>
      </c>
      <c r="AG158">
        <v>151</v>
      </c>
      <c r="AH158">
        <v>1.2999999999999999E-2</v>
      </c>
    </row>
    <row r="159" spans="1:41" x14ac:dyDescent="0.25">
      <c r="A159" t="s">
        <v>326</v>
      </c>
      <c r="B159">
        <v>2002</v>
      </c>
      <c r="C159" t="str">
        <f t="shared" si="2"/>
        <v>Kullas et al.  2002</v>
      </c>
      <c r="D159" t="s">
        <v>35</v>
      </c>
      <c r="E159" t="s">
        <v>25</v>
      </c>
      <c r="F159" t="s">
        <v>327</v>
      </c>
      <c r="G159" t="s">
        <v>35</v>
      </c>
      <c r="H159" t="s">
        <v>3503</v>
      </c>
      <c r="I159" t="s">
        <v>2150</v>
      </c>
      <c r="J159" t="s">
        <v>3625</v>
      </c>
      <c r="K159" t="s">
        <v>28</v>
      </c>
      <c r="L159" t="s">
        <v>28</v>
      </c>
      <c r="N159" t="s">
        <v>329</v>
      </c>
      <c r="O159" t="s">
        <v>744</v>
      </c>
      <c r="P159" t="s">
        <v>3901</v>
      </c>
      <c r="Q159" t="s">
        <v>3919</v>
      </c>
      <c r="R159" t="s">
        <v>2600</v>
      </c>
      <c r="S159" t="s">
        <v>3977</v>
      </c>
      <c r="T159" s="12" t="s">
        <v>631</v>
      </c>
      <c r="U159" t="s">
        <v>79</v>
      </c>
      <c r="W159" t="s">
        <v>40</v>
      </c>
      <c r="X159" t="s">
        <v>2152</v>
      </c>
      <c r="Y159" t="s">
        <v>3618</v>
      </c>
      <c r="AA159" t="s">
        <v>80</v>
      </c>
      <c r="AB159" t="s">
        <v>35</v>
      </c>
      <c r="AC159" t="s">
        <v>2901</v>
      </c>
      <c r="AF159">
        <v>9</v>
      </c>
      <c r="AG159">
        <v>151</v>
      </c>
      <c r="AH159">
        <v>0.06</v>
      </c>
    </row>
    <row r="160" spans="1:41" x14ac:dyDescent="0.25">
      <c r="A160" t="s">
        <v>326</v>
      </c>
      <c r="B160">
        <v>2002</v>
      </c>
      <c r="C160" t="str">
        <f t="shared" si="2"/>
        <v>Kullas et al.  2002</v>
      </c>
      <c r="D160" t="s">
        <v>35</v>
      </c>
      <c r="E160" t="s">
        <v>25</v>
      </c>
      <c r="F160" t="s">
        <v>327</v>
      </c>
      <c r="G160" t="s">
        <v>35</v>
      </c>
      <c r="H160" t="s">
        <v>3503</v>
      </c>
      <c r="I160" t="s">
        <v>2150</v>
      </c>
      <c r="J160" t="s">
        <v>3625</v>
      </c>
      <c r="K160" t="s">
        <v>28</v>
      </c>
      <c r="L160" t="s">
        <v>28</v>
      </c>
      <c r="N160" t="s">
        <v>329</v>
      </c>
      <c r="O160" t="s">
        <v>744</v>
      </c>
      <c r="P160" t="s">
        <v>3901</v>
      </c>
      <c r="Q160" t="s">
        <v>3919</v>
      </c>
      <c r="R160" t="s">
        <v>2600</v>
      </c>
      <c r="S160" t="s">
        <v>3977</v>
      </c>
      <c r="T160" s="12" t="s">
        <v>631</v>
      </c>
      <c r="U160" t="s">
        <v>79</v>
      </c>
      <c r="W160" t="s">
        <v>40</v>
      </c>
      <c r="X160" t="s">
        <v>2153</v>
      </c>
      <c r="Y160" t="s">
        <v>3621</v>
      </c>
      <c r="AA160" t="s">
        <v>80</v>
      </c>
      <c r="AB160" t="s">
        <v>35</v>
      </c>
      <c r="AC160" t="s">
        <v>2901</v>
      </c>
      <c r="AF160">
        <v>7</v>
      </c>
      <c r="AG160">
        <v>151</v>
      </c>
      <c r="AH160">
        <v>4.5999999999999999E-2</v>
      </c>
    </row>
    <row r="161" spans="1:66" x14ac:dyDescent="0.25">
      <c r="A161" t="s">
        <v>326</v>
      </c>
      <c r="B161">
        <v>2002</v>
      </c>
      <c r="C161" t="str">
        <f t="shared" si="2"/>
        <v>Kullas et al.  2002</v>
      </c>
      <c r="D161" t="s">
        <v>35</v>
      </c>
      <c r="E161" t="s">
        <v>25</v>
      </c>
      <c r="F161" t="s">
        <v>327</v>
      </c>
      <c r="G161" t="s">
        <v>35</v>
      </c>
      <c r="H161" t="s">
        <v>3503</v>
      </c>
      <c r="I161" t="s">
        <v>2150</v>
      </c>
      <c r="J161" t="s">
        <v>3625</v>
      </c>
      <c r="K161" t="s">
        <v>28</v>
      </c>
      <c r="L161" t="s">
        <v>28</v>
      </c>
      <c r="N161" t="s">
        <v>329</v>
      </c>
      <c r="O161" t="s">
        <v>744</v>
      </c>
      <c r="P161" t="s">
        <v>3901</v>
      </c>
      <c r="Q161" t="s">
        <v>3919</v>
      </c>
      <c r="R161" t="s">
        <v>2600</v>
      </c>
      <c r="S161" t="s">
        <v>3977</v>
      </c>
      <c r="T161" s="12" t="s">
        <v>631</v>
      </c>
      <c r="U161" t="s">
        <v>79</v>
      </c>
      <c r="W161" t="s">
        <v>40</v>
      </c>
      <c r="X161" t="s">
        <v>2154</v>
      </c>
      <c r="Y161" t="s">
        <v>3613</v>
      </c>
      <c r="AA161" t="s">
        <v>80</v>
      </c>
      <c r="AB161" t="s">
        <v>35</v>
      </c>
      <c r="AC161" t="s">
        <v>2901</v>
      </c>
      <c r="AF161">
        <v>19</v>
      </c>
      <c r="AG161">
        <v>151</v>
      </c>
      <c r="AH161">
        <v>0.13</v>
      </c>
    </row>
    <row r="162" spans="1:66" x14ac:dyDescent="0.25">
      <c r="A162" t="s">
        <v>326</v>
      </c>
      <c r="B162">
        <v>2002</v>
      </c>
      <c r="C162" t="str">
        <f t="shared" si="2"/>
        <v>Kullas et al.  2002</v>
      </c>
      <c r="D162" t="s">
        <v>35</v>
      </c>
      <c r="E162" t="s">
        <v>25</v>
      </c>
      <c r="F162" t="s">
        <v>327</v>
      </c>
      <c r="G162" t="s">
        <v>35</v>
      </c>
      <c r="H162" t="s">
        <v>3503</v>
      </c>
      <c r="I162" t="s">
        <v>328</v>
      </c>
      <c r="J162" t="s">
        <v>2117</v>
      </c>
      <c r="K162" t="s">
        <v>28</v>
      </c>
      <c r="L162" t="s">
        <v>28</v>
      </c>
      <c r="N162" t="s">
        <v>329</v>
      </c>
      <c r="O162" t="s">
        <v>744</v>
      </c>
      <c r="P162" t="s">
        <v>3901</v>
      </c>
      <c r="Q162" t="s">
        <v>3919</v>
      </c>
      <c r="R162" t="s">
        <v>2600</v>
      </c>
      <c r="S162" t="s">
        <v>3977</v>
      </c>
      <c r="T162" s="12" t="s">
        <v>631</v>
      </c>
      <c r="U162" t="s">
        <v>79</v>
      </c>
      <c r="W162" t="s">
        <v>40</v>
      </c>
      <c r="X162" t="s">
        <v>212</v>
      </c>
      <c r="Y162" t="s">
        <v>212</v>
      </c>
      <c r="AA162" t="s">
        <v>80</v>
      </c>
      <c r="AB162" t="s">
        <v>35</v>
      </c>
      <c r="AC162" t="s">
        <v>2901</v>
      </c>
      <c r="AF162">
        <v>147</v>
      </c>
      <c r="AG162">
        <v>397</v>
      </c>
      <c r="AJ162" s="2"/>
      <c r="AK162" s="2"/>
    </row>
    <row r="163" spans="1:66" x14ac:dyDescent="0.25">
      <c r="A163" t="s">
        <v>326</v>
      </c>
      <c r="B163">
        <v>2002</v>
      </c>
      <c r="C163" t="str">
        <f t="shared" si="2"/>
        <v>Kullas et al.  2002</v>
      </c>
      <c r="D163" t="s">
        <v>35</v>
      </c>
      <c r="E163" t="s">
        <v>25</v>
      </c>
      <c r="F163" t="s">
        <v>327</v>
      </c>
      <c r="G163" t="s">
        <v>35</v>
      </c>
      <c r="H163" t="s">
        <v>3503</v>
      </c>
      <c r="I163" t="s">
        <v>328</v>
      </c>
      <c r="J163" t="s">
        <v>2117</v>
      </c>
      <c r="K163" t="s">
        <v>28</v>
      </c>
      <c r="L163" t="s">
        <v>28</v>
      </c>
      <c r="N163" t="s">
        <v>329</v>
      </c>
      <c r="O163" t="s">
        <v>744</v>
      </c>
      <c r="P163" t="s">
        <v>3901</v>
      </c>
      <c r="Q163" t="s">
        <v>3919</v>
      </c>
      <c r="R163" t="s">
        <v>2600</v>
      </c>
      <c r="S163" t="s">
        <v>3977</v>
      </c>
      <c r="T163" s="12" t="s">
        <v>631</v>
      </c>
      <c r="U163" t="s">
        <v>79</v>
      </c>
      <c r="W163" t="s">
        <v>40</v>
      </c>
      <c r="X163" t="s">
        <v>212</v>
      </c>
      <c r="Y163" t="s">
        <v>212</v>
      </c>
      <c r="AA163" t="s">
        <v>80</v>
      </c>
      <c r="AB163" t="s">
        <v>35</v>
      </c>
      <c r="AC163" t="s">
        <v>2901</v>
      </c>
      <c r="AF163">
        <v>62</v>
      </c>
      <c r="AG163">
        <v>151</v>
      </c>
      <c r="AJ163" s="2"/>
      <c r="AK163" s="2"/>
    </row>
    <row r="164" spans="1:66" x14ac:dyDescent="0.25">
      <c r="A164" t="s">
        <v>890</v>
      </c>
      <c r="B164">
        <v>2014</v>
      </c>
      <c r="C164" t="str">
        <f t="shared" si="2"/>
        <v>Medhanie et al. 2014</v>
      </c>
      <c r="D164" t="s">
        <v>35</v>
      </c>
      <c r="E164" t="s">
        <v>226</v>
      </c>
      <c r="F164" t="s">
        <v>3512</v>
      </c>
      <c r="G164" t="s">
        <v>2901</v>
      </c>
      <c r="H164" t="s">
        <v>3503</v>
      </c>
      <c r="I164" t="s">
        <v>891</v>
      </c>
      <c r="J164" t="s">
        <v>3626</v>
      </c>
      <c r="K164" t="s">
        <v>28</v>
      </c>
      <c r="L164" t="s">
        <v>28</v>
      </c>
      <c r="N164" t="s">
        <v>892</v>
      </c>
      <c r="O164" t="s">
        <v>744</v>
      </c>
      <c r="P164" t="s">
        <v>3901</v>
      </c>
      <c r="Q164" t="s">
        <v>4009</v>
      </c>
      <c r="R164" s="12" t="s">
        <v>4097</v>
      </c>
      <c r="S164" s="12" t="s">
        <v>4096</v>
      </c>
      <c r="T164" t="s">
        <v>343</v>
      </c>
      <c r="W164" t="s">
        <v>40</v>
      </c>
      <c r="X164" t="s">
        <v>889</v>
      </c>
      <c r="Y164" t="s">
        <v>3618</v>
      </c>
      <c r="AA164" t="s">
        <v>552</v>
      </c>
      <c r="AB164" t="s">
        <v>35</v>
      </c>
      <c r="AC164" t="s">
        <v>2901</v>
      </c>
      <c r="AF164">
        <v>5</v>
      </c>
      <c r="AG164">
        <v>179</v>
      </c>
      <c r="AS164" t="s">
        <v>893</v>
      </c>
    </row>
    <row r="165" spans="1:66" x14ac:dyDescent="0.25">
      <c r="A165" t="s">
        <v>205</v>
      </c>
      <c r="B165">
        <v>1997</v>
      </c>
      <c r="C165" t="str">
        <f t="shared" si="2"/>
        <v>Meteyer et al. 1997</v>
      </c>
      <c r="D165" t="s">
        <v>35</v>
      </c>
      <c r="E165" t="s">
        <v>25</v>
      </c>
      <c r="F165" t="s">
        <v>206</v>
      </c>
      <c r="G165" t="s">
        <v>35</v>
      </c>
      <c r="H165" t="s">
        <v>3503</v>
      </c>
      <c r="I165" t="s">
        <v>207</v>
      </c>
      <c r="J165" t="s">
        <v>2117</v>
      </c>
      <c r="K165" t="s">
        <v>28</v>
      </c>
      <c r="L165" t="s">
        <v>28</v>
      </c>
      <c r="N165" t="s">
        <v>28</v>
      </c>
      <c r="O165" t="s">
        <v>744</v>
      </c>
      <c r="P165" t="s">
        <v>3901</v>
      </c>
      <c r="Q165" t="s">
        <v>4080</v>
      </c>
      <c r="R165" t="s">
        <v>4079</v>
      </c>
      <c r="S165" t="s">
        <v>4078</v>
      </c>
      <c r="T165" t="s">
        <v>2699</v>
      </c>
      <c r="U165" t="s">
        <v>208</v>
      </c>
      <c r="W165" t="s">
        <v>40</v>
      </c>
      <c r="X165" t="s">
        <v>212</v>
      </c>
      <c r="Y165" t="s">
        <v>212</v>
      </c>
      <c r="AA165" t="s">
        <v>2079</v>
      </c>
      <c r="AB165" t="s">
        <v>35</v>
      </c>
      <c r="AC165" t="s">
        <v>2901</v>
      </c>
      <c r="AF165">
        <v>6</v>
      </c>
      <c r="AG165">
        <v>72</v>
      </c>
      <c r="AH165" s="7"/>
      <c r="AI165" s="7"/>
    </row>
    <row r="166" spans="1:66" x14ac:dyDescent="0.25">
      <c r="A166" t="s">
        <v>330</v>
      </c>
      <c r="B166">
        <v>2005</v>
      </c>
      <c r="C166" t="str">
        <f t="shared" si="2"/>
        <v>Middleton and Ambrose 2005</v>
      </c>
      <c r="D166" t="s">
        <v>35</v>
      </c>
      <c r="E166" t="s">
        <v>25</v>
      </c>
      <c r="F166" t="s">
        <v>331</v>
      </c>
      <c r="G166" t="s">
        <v>35</v>
      </c>
      <c r="H166" t="s">
        <v>3503</v>
      </c>
      <c r="I166" t="s">
        <v>332</v>
      </c>
      <c r="J166" t="s">
        <v>2117</v>
      </c>
      <c r="K166">
        <v>100</v>
      </c>
      <c r="L166" t="s">
        <v>28</v>
      </c>
      <c r="N166" t="s">
        <v>333</v>
      </c>
      <c r="O166" t="s">
        <v>744</v>
      </c>
      <c r="P166" t="s">
        <v>3901</v>
      </c>
      <c r="Q166" t="s">
        <v>3919</v>
      </c>
      <c r="R166" t="s">
        <v>2600</v>
      </c>
      <c r="S166" t="s">
        <v>3977</v>
      </c>
      <c r="T166" s="12" t="s">
        <v>631</v>
      </c>
      <c r="U166" t="s">
        <v>79</v>
      </c>
      <c r="W166" t="s">
        <v>40</v>
      </c>
      <c r="X166" t="s">
        <v>212</v>
      </c>
      <c r="Y166" t="s">
        <v>212</v>
      </c>
      <c r="AA166" t="s">
        <v>80</v>
      </c>
      <c r="AB166" t="s">
        <v>35</v>
      </c>
      <c r="AC166" t="s">
        <v>35</v>
      </c>
      <c r="AD166" t="s">
        <v>3804</v>
      </c>
      <c r="AF166">
        <v>47</v>
      </c>
      <c r="AG166">
        <v>63</v>
      </c>
      <c r="AJ166" s="2">
        <v>660000</v>
      </c>
      <c r="AK166" s="2"/>
      <c r="AN166" s="2"/>
      <c r="AO166" s="2">
        <v>10000000</v>
      </c>
      <c r="AR166" t="s">
        <v>334</v>
      </c>
      <c r="AS166" t="s">
        <v>3885</v>
      </c>
      <c r="AT166" t="s">
        <v>335</v>
      </c>
      <c r="AW166">
        <v>0</v>
      </c>
      <c r="AX166">
        <v>100</v>
      </c>
    </row>
    <row r="167" spans="1:66" x14ac:dyDescent="0.25">
      <c r="A167" s="12" t="s">
        <v>330</v>
      </c>
      <c r="B167" s="12">
        <v>2005</v>
      </c>
      <c r="C167" t="str">
        <f t="shared" si="2"/>
        <v>Middleton and Ambrose 2005</v>
      </c>
      <c r="D167" s="12" t="s">
        <v>35</v>
      </c>
      <c r="E167" s="12" t="s">
        <v>25</v>
      </c>
      <c r="F167" s="12" t="s">
        <v>331</v>
      </c>
      <c r="G167" s="12" t="s">
        <v>35</v>
      </c>
      <c r="H167" s="12" t="s">
        <v>3503</v>
      </c>
      <c r="I167" s="12" t="s">
        <v>332</v>
      </c>
      <c r="J167" s="12" t="s">
        <v>2117</v>
      </c>
      <c r="K167" s="12" t="s">
        <v>28</v>
      </c>
      <c r="L167" s="12" t="s">
        <v>28</v>
      </c>
      <c r="M167" s="12"/>
      <c r="N167" s="12" t="s">
        <v>333</v>
      </c>
      <c r="O167" t="s">
        <v>744</v>
      </c>
      <c r="P167" s="12" t="s">
        <v>3901</v>
      </c>
      <c r="Q167" t="s">
        <v>3919</v>
      </c>
      <c r="R167" t="s">
        <v>2600</v>
      </c>
      <c r="S167" t="s">
        <v>3977</v>
      </c>
      <c r="T167" s="12" t="s">
        <v>631</v>
      </c>
      <c r="U167" t="s">
        <v>79</v>
      </c>
      <c r="V167" s="12"/>
      <c r="W167" s="12" t="s">
        <v>40</v>
      </c>
      <c r="X167" s="12" t="s">
        <v>212</v>
      </c>
      <c r="Y167" s="12" t="s">
        <v>212</v>
      </c>
      <c r="Z167" s="12"/>
      <c r="AA167" s="12" t="s">
        <v>336</v>
      </c>
      <c r="AB167" s="12" t="s">
        <v>2901</v>
      </c>
      <c r="AC167" s="12" t="s">
        <v>35</v>
      </c>
      <c r="AD167" s="12" t="s">
        <v>3860</v>
      </c>
      <c r="AE167" s="12" t="s">
        <v>2901</v>
      </c>
      <c r="AF167" s="12"/>
      <c r="AG167" s="12">
        <v>47</v>
      </c>
      <c r="AH167" s="12"/>
      <c r="AI167" s="12"/>
      <c r="AJ167" s="16">
        <v>660000</v>
      </c>
      <c r="AK167" s="16"/>
      <c r="AL167" s="12"/>
      <c r="AM167" s="12"/>
      <c r="AN167" s="16">
        <v>70000</v>
      </c>
      <c r="AO167" s="16">
        <v>1300000</v>
      </c>
      <c r="AP167" s="12"/>
      <c r="AQ167" s="12"/>
      <c r="AR167" s="12" t="s">
        <v>44</v>
      </c>
      <c r="AS167" s="12" t="s">
        <v>337</v>
      </c>
      <c r="AT167" s="12" t="s">
        <v>335</v>
      </c>
      <c r="AU167" s="12"/>
      <c r="AV167" s="12"/>
      <c r="AW167" s="12"/>
      <c r="AX167" s="12"/>
      <c r="AY167" s="12"/>
      <c r="AZ167" s="12"/>
      <c r="BA167" s="12"/>
      <c r="BB167" s="12"/>
      <c r="BC167" s="12"/>
      <c r="BD167" s="12"/>
      <c r="BE167" s="12"/>
      <c r="BF167" s="12"/>
      <c r="BG167" s="12"/>
      <c r="BH167" s="12"/>
      <c r="BI167" s="12"/>
      <c r="BJ167" s="12"/>
      <c r="BK167" s="12"/>
      <c r="BL167" s="12"/>
      <c r="BM167" s="12"/>
      <c r="BN167" s="12"/>
    </row>
    <row r="168" spans="1:66" x14ac:dyDescent="0.25">
      <c r="A168" t="s">
        <v>623</v>
      </c>
      <c r="B168">
        <v>2001</v>
      </c>
      <c r="C168" t="str">
        <f t="shared" si="2"/>
        <v>Morabito et al. 2001</v>
      </c>
      <c r="D168" t="s">
        <v>35</v>
      </c>
      <c r="E168" t="s">
        <v>25</v>
      </c>
      <c r="F168" t="s">
        <v>624</v>
      </c>
      <c r="G168" t="s">
        <v>2901</v>
      </c>
      <c r="H168" t="s">
        <v>3504</v>
      </c>
      <c r="I168" t="s">
        <v>251</v>
      </c>
      <c r="J168" t="s">
        <v>2117</v>
      </c>
      <c r="K168" t="s">
        <v>28</v>
      </c>
      <c r="L168" t="s">
        <v>28</v>
      </c>
      <c r="N168" t="s">
        <v>485</v>
      </c>
      <c r="O168" t="s">
        <v>744</v>
      </c>
      <c r="P168" t="s">
        <v>3901</v>
      </c>
      <c r="Q168" t="s">
        <v>3993</v>
      </c>
      <c r="R168" t="s">
        <v>4023</v>
      </c>
      <c r="S168" t="s">
        <v>3983</v>
      </c>
      <c r="T168" t="s">
        <v>625</v>
      </c>
      <c r="U168" t="s">
        <v>195</v>
      </c>
      <c r="W168" t="s">
        <v>40</v>
      </c>
      <c r="X168" t="s">
        <v>2164</v>
      </c>
      <c r="Y168" t="s">
        <v>3617</v>
      </c>
      <c r="AA168" t="s">
        <v>204</v>
      </c>
      <c r="AB168" t="s">
        <v>35</v>
      </c>
      <c r="AC168" t="s">
        <v>2901</v>
      </c>
      <c r="AF168">
        <v>70</v>
      </c>
      <c r="AG168">
        <v>649</v>
      </c>
      <c r="AT168" t="s">
        <v>2157</v>
      </c>
    </row>
    <row r="169" spans="1:66" x14ac:dyDescent="0.25">
      <c r="A169" t="s">
        <v>623</v>
      </c>
      <c r="B169">
        <v>2001</v>
      </c>
      <c r="C169" t="str">
        <f t="shared" si="2"/>
        <v>Morabito et al. 2001</v>
      </c>
      <c r="D169" t="s">
        <v>35</v>
      </c>
      <c r="E169" t="s">
        <v>25</v>
      </c>
      <c r="F169" t="s">
        <v>624</v>
      </c>
      <c r="G169" t="s">
        <v>2901</v>
      </c>
      <c r="H169" t="s">
        <v>3504</v>
      </c>
      <c r="I169" t="s">
        <v>251</v>
      </c>
      <c r="J169" t="s">
        <v>2117</v>
      </c>
      <c r="K169" t="s">
        <v>28</v>
      </c>
      <c r="L169" t="s">
        <v>28</v>
      </c>
      <c r="N169" t="s">
        <v>485</v>
      </c>
      <c r="O169" t="s">
        <v>744</v>
      </c>
      <c r="P169" t="s">
        <v>3901</v>
      </c>
      <c r="Q169" t="s">
        <v>3993</v>
      </c>
      <c r="R169" t="s">
        <v>4023</v>
      </c>
      <c r="S169" t="s">
        <v>3983</v>
      </c>
      <c r="T169" t="s">
        <v>625</v>
      </c>
      <c r="U169" t="s">
        <v>195</v>
      </c>
      <c r="W169" t="s">
        <v>40</v>
      </c>
      <c r="X169" t="s">
        <v>2164</v>
      </c>
      <c r="Y169" t="s">
        <v>3617</v>
      </c>
      <c r="AA169" t="s">
        <v>204</v>
      </c>
      <c r="AB169" t="s">
        <v>35</v>
      </c>
      <c r="AC169" t="s">
        <v>2901</v>
      </c>
      <c r="AF169">
        <v>32</v>
      </c>
      <c r="AG169">
        <v>263</v>
      </c>
      <c r="AS169" t="s">
        <v>626</v>
      </c>
      <c r="AT169" t="s">
        <v>2157</v>
      </c>
    </row>
    <row r="170" spans="1:66" x14ac:dyDescent="0.25">
      <c r="A170" t="s">
        <v>623</v>
      </c>
      <c r="B170">
        <v>2001</v>
      </c>
      <c r="C170" t="str">
        <f t="shared" si="2"/>
        <v>Morabito et al. 2001</v>
      </c>
      <c r="D170" t="s">
        <v>35</v>
      </c>
      <c r="E170" t="s">
        <v>25</v>
      </c>
      <c r="F170" t="s">
        <v>624</v>
      </c>
      <c r="G170" t="s">
        <v>2901</v>
      </c>
      <c r="H170" t="s">
        <v>3504</v>
      </c>
      <c r="I170" t="s">
        <v>251</v>
      </c>
      <c r="J170" t="s">
        <v>2117</v>
      </c>
      <c r="K170" t="s">
        <v>28</v>
      </c>
      <c r="L170" t="s">
        <v>28</v>
      </c>
      <c r="N170" t="s">
        <v>485</v>
      </c>
      <c r="O170" t="s">
        <v>744</v>
      </c>
      <c r="P170" t="s">
        <v>3901</v>
      </c>
      <c r="Q170" t="s">
        <v>3993</v>
      </c>
      <c r="R170" t="s">
        <v>4023</v>
      </c>
      <c r="S170" t="s">
        <v>3983</v>
      </c>
      <c r="T170" t="s">
        <v>625</v>
      </c>
      <c r="U170" t="s">
        <v>195</v>
      </c>
      <c r="W170" t="s">
        <v>40</v>
      </c>
      <c r="X170" t="s">
        <v>2164</v>
      </c>
      <c r="Y170" t="s">
        <v>3617</v>
      </c>
      <c r="AA170" t="s">
        <v>204</v>
      </c>
      <c r="AB170" t="s">
        <v>35</v>
      </c>
      <c r="AC170" t="s">
        <v>2901</v>
      </c>
      <c r="AF170">
        <v>18</v>
      </c>
      <c r="AG170">
        <v>225</v>
      </c>
      <c r="AS170" t="s">
        <v>626</v>
      </c>
      <c r="AT170" t="s">
        <v>2157</v>
      </c>
    </row>
    <row r="171" spans="1:66" x14ac:dyDescent="0.25">
      <c r="A171" t="s">
        <v>623</v>
      </c>
      <c r="B171">
        <v>2001</v>
      </c>
      <c r="C171" t="str">
        <f t="shared" si="2"/>
        <v>Morabito et al. 2001</v>
      </c>
      <c r="D171" t="s">
        <v>35</v>
      </c>
      <c r="E171" t="s">
        <v>25</v>
      </c>
      <c r="F171" t="s">
        <v>624</v>
      </c>
      <c r="G171" t="s">
        <v>2901</v>
      </c>
      <c r="H171" t="s">
        <v>3504</v>
      </c>
      <c r="I171" t="s">
        <v>251</v>
      </c>
      <c r="J171" t="s">
        <v>2117</v>
      </c>
      <c r="K171" t="s">
        <v>28</v>
      </c>
      <c r="L171" t="s">
        <v>28</v>
      </c>
      <c r="N171" t="s">
        <v>485</v>
      </c>
      <c r="O171" t="s">
        <v>744</v>
      </c>
      <c r="P171" t="s">
        <v>3901</v>
      </c>
      <c r="Q171" t="s">
        <v>3993</v>
      </c>
      <c r="R171" t="s">
        <v>4023</v>
      </c>
      <c r="S171" t="s">
        <v>3983</v>
      </c>
      <c r="T171" t="s">
        <v>625</v>
      </c>
      <c r="U171" t="s">
        <v>195</v>
      </c>
      <c r="W171" t="s">
        <v>40</v>
      </c>
      <c r="X171" t="s">
        <v>2164</v>
      </c>
      <c r="Y171" t="s">
        <v>3617</v>
      </c>
      <c r="AA171" t="s">
        <v>204</v>
      </c>
      <c r="AB171" t="s">
        <v>35</v>
      </c>
      <c r="AC171" t="s">
        <v>2901</v>
      </c>
      <c r="AF171">
        <v>20</v>
      </c>
      <c r="AG171">
        <v>161</v>
      </c>
      <c r="AS171" t="s">
        <v>626</v>
      </c>
      <c r="AT171" t="s">
        <v>2157</v>
      </c>
    </row>
    <row r="172" spans="1:66" x14ac:dyDescent="0.25">
      <c r="A172" s="12" t="s">
        <v>461</v>
      </c>
      <c r="B172" s="12">
        <v>2011</v>
      </c>
      <c r="C172" t="str">
        <f t="shared" si="2"/>
        <v>Moriarty et al. 2011</v>
      </c>
      <c r="D172" s="12" t="s">
        <v>35</v>
      </c>
      <c r="E172" s="12" t="s">
        <v>158</v>
      </c>
      <c r="F172" s="12" t="s">
        <v>462</v>
      </c>
      <c r="G172" s="12" t="s">
        <v>2901</v>
      </c>
      <c r="H172" s="12" t="s">
        <v>3501</v>
      </c>
      <c r="I172" s="12" t="s">
        <v>463</v>
      </c>
      <c r="J172" s="12" t="s">
        <v>2117</v>
      </c>
      <c r="K172" s="12">
        <v>10</v>
      </c>
      <c r="L172" s="12" t="s">
        <v>28</v>
      </c>
      <c r="M172" s="12" t="s">
        <v>44</v>
      </c>
      <c r="N172" s="12" t="s">
        <v>465</v>
      </c>
      <c r="O172" t="s">
        <v>744</v>
      </c>
      <c r="P172" s="12" t="s">
        <v>3901</v>
      </c>
      <c r="Q172" s="12" t="s">
        <v>3919</v>
      </c>
      <c r="R172" t="s">
        <v>2600</v>
      </c>
      <c r="S172" t="s">
        <v>4004</v>
      </c>
      <c r="T172" s="12" t="s">
        <v>2680</v>
      </c>
      <c r="U172" s="12" t="s">
        <v>4035</v>
      </c>
      <c r="V172" s="12"/>
      <c r="W172" s="12" t="s">
        <v>40</v>
      </c>
      <c r="X172" s="12" t="s">
        <v>212</v>
      </c>
      <c r="Y172" s="12" t="s">
        <v>212</v>
      </c>
      <c r="Z172" s="12"/>
      <c r="AA172" s="12" t="s">
        <v>80</v>
      </c>
      <c r="AB172" s="12" t="s">
        <v>2901</v>
      </c>
      <c r="AC172" s="12" t="s">
        <v>35</v>
      </c>
      <c r="AD172" s="12" t="s">
        <v>3860</v>
      </c>
      <c r="AE172" s="12" t="s">
        <v>2901</v>
      </c>
      <c r="AF172" s="12">
        <v>75</v>
      </c>
      <c r="AG172" s="12">
        <v>80</v>
      </c>
      <c r="AH172" s="18">
        <v>0.94</v>
      </c>
      <c r="AI172" s="18"/>
      <c r="AJ172" s="16">
        <v>1910000</v>
      </c>
      <c r="AK172" s="16"/>
      <c r="AL172" s="12"/>
      <c r="AM172" s="12"/>
      <c r="AN172" s="12"/>
      <c r="AO172" s="12"/>
      <c r="AP172" s="12"/>
      <c r="AQ172" s="12"/>
      <c r="AR172" s="12" t="s">
        <v>44</v>
      </c>
      <c r="AS172" s="12" t="s">
        <v>467</v>
      </c>
      <c r="AT172" s="12"/>
      <c r="AU172" s="12"/>
      <c r="AV172" s="12"/>
      <c r="AW172" s="12"/>
      <c r="AX172" s="12"/>
      <c r="AY172" s="12"/>
      <c r="AZ172" s="12"/>
      <c r="BA172" s="12"/>
      <c r="BB172" s="12"/>
      <c r="BC172" s="12"/>
      <c r="BD172" s="12"/>
      <c r="BE172" s="12"/>
      <c r="BF172" s="12"/>
      <c r="BG172" s="12"/>
      <c r="BH172" s="12"/>
      <c r="BI172" s="12"/>
      <c r="BJ172" s="12"/>
      <c r="BK172" s="12"/>
      <c r="BL172" s="12"/>
      <c r="BM172" s="12"/>
      <c r="BN172" s="12"/>
    </row>
    <row r="173" spans="1:66" x14ac:dyDescent="0.25">
      <c r="A173" s="12" t="s">
        <v>461</v>
      </c>
      <c r="B173" s="12">
        <v>2011</v>
      </c>
      <c r="C173" t="str">
        <f t="shared" si="2"/>
        <v>Moriarty et al. 2011</v>
      </c>
      <c r="D173" s="12" t="s">
        <v>35</v>
      </c>
      <c r="E173" s="12" t="s">
        <v>158</v>
      </c>
      <c r="F173" s="12" t="s">
        <v>462</v>
      </c>
      <c r="G173" s="12" t="s">
        <v>2901</v>
      </c>
      <c r="H173" s="12" t="s">
        <v>3501</v>
      </c>
      <c r="I173" s="12" t="s">
        <v>463</v>
      </c>
      <c r="J173" s="12" t="s">
        <v>2117</v>
      </c>
      <c r="K173" s="12">
        <v>10</v>
      </c>
      <c r="L173" s="12" t="s">
        <v>28</v>
      </c>
      <c r="M173" s="12" t="s">
        <v>44</v>
      </c>
      <c r="N173" s="12" t="s">
        <v>465</v>
      </c>
      <c r="O173" t="s">
        <v>744</v>
      </c>
      <c r="P173" s="12" t="s">
        <v>3901</v>
      </c>
      <c r="Q173" t="s">
        <v>3919</v>
      </c>
      <c r="R173" t="s">
        <v>2600</v>
      </c>
      <c r="S173" t="s">
        <v>3977</v>
      </c>
      <c r="T173" s="12" t="s">
        <v>631</v>
      </c>
      <c r="U173" t="s">
        <v>79</v>
      </c>
      <c r="V173" s="12"/>
      <c r="W173" s="12" t="s">
        <v>40</v>
      </c>
      <c r="X173" s="12" t="s">
        <v>212</v>
      </c>
      <c r="Y173" s="12" t="s">
        <v>212</v>
      </c>
      <c r="Z173" s="12"/>
      <c r="AA173" s="12" t="s">
        <v>80</v>
      </c>
      <c r="AB173" s="12" t="s">
        <v>2901</v>
      </c>
      <c r="AC173" s="12" t="s">
        <v>35</v>
      </c>
      <c r="AD173" s="12" t="s">
        <v>3860</v>
      </c>
      <c r="AE173" s="12" t="s">
        <v>2901</v>
      </c>
      <c r="AF173" s="12">
        <v>76</v>
      </c>
      <c r="AG173" s="12">
        <v>80</v>
      </c>
      <c r="AH173" s="18">
        <v>0.95</v>
      </c>
      <c r="AI173" s="18"/>
      <c r="AJ173" s="16">
        <v>36100</v>
      </c>
      <c r="AK173" s="16"/>
      <c r="AL173" s="12"/>
      <c r="AM173" s="12"/>
      <c r="AN173" s="12"/>
      <c r="AO173" s="12"/>
      <c r="AP173" s="12"/>
      <c r="AQ173" s="12"/>
      <c r="AR173" s="12" t="s">
        <v>44</v>
      </c>
      <c r="AS173" s="12" t="s">
        <v>467</v>
      </c>
      <c r="AT173" s="12"/>
      <c r="AU173" s="12"/>
      <c r="AV173" s="12"/>
      <c r="AW173" s="12"/>
      <c r="AX173" s="12"/>
      <c r="AY173" s="12"/>
      <c r="AZ173" s="12"/>
      <c r="BA173" s="12"/>
      <c r="BB173" s="12"/>
      <c r="BC173" s="12"/>
      <c r="BD173" s="12"/>
      <c r="BE173" s="12"/>
      <c r="BF173" s="12"/>
      <c r="BG173" s="12"/>
      <c r="BH173" s="12"/>
      <c r="BI173" s="12"/>
      <c r="BJ173" s="12"/>
      <c r="BK173" s="12"/>
      <c r="BL173" s="12"/>
      <c r="BM173" s="12"/>
      <c r="BN173" s="12"/>
    </row>
    <row r="174" spans="1:66" x14ac:dyDescent="0.25">
      <c r="A174" s="12" t="s">
        <v>461</v>
      </c>
      <c r="B174" s="12">
        <v>2011</v>
      </c>
      <c r="C174" t="str">
        <f t="shared" si="2"/>
        <v>Moriarty et al. 2011</v>
      </c>
      <c r="D174" s="12" t="s">
        <v>35</v>
      </c>
      <c r="E174" s="12" t="s">
        <v>158</v>
      </c>
      <c r="F174" s="12" t="s">
        <v>462</v>
      </c>
      <c r="G174" s="12" t="s">
        <v>2901</v>
      </c>
      <c r="H174" s="12" t="s">
        <v>3501</v>
      </c>
      <c r="I174" s="12" t="s">
        <v>463</v>
      </c>
      <c r="J174" s="12" t="s">
        <v>2117</v>
      </c>
      <c r="K174" s="12">
        <v>10</v>
      </c>
      <c r="L174" s="12" t="s">
        <v>28</v>
      </c>
      <c r="M174" s="12" t="s">
        <v>44</v>
      </c>
      <c r="N174" s="12" t="s">
        <v>465</v>
      </c>
      <c r="O174" t="s">
        <v>744</v>
      </c>
      <c r="P174" s="12" t="s">
        <v>3901</v>
      </c>
      <c r="Q174" s="13" t="s">
        <v>3919</v>
      </c>
      <c r="R174" t="s">
        <v>2600</v>
      </c>
      <c r="S174" s="13" t="s">
        <v>3982</v>
      </c>
      <c r="U174" s="12"/>
      <c r="V174" s="12" t="s">
        <v>3814</v>
      </c>
      <c r="W174" s="12" t="s">
        <v>40</v>
      </c>
      <c r="X174" s="12" t="s">
        <v>212</v>
      </c>
      <c r="Y174" s="12" t="s">
        <v>212</v>
      </c>
      <c r="Z174" s="12"/>
      <c r="AA174" s="12" t="s">
        <v>80</v>
      </c>
      <c r="AB174" s="12" t="s">
        <v>2901</v>
      </c>
      <c r="AC174" s="12" t="s">
        <v>35</v>
      </c>
      <c r="AD174" s="12" t="s">
        <v>3860</v>
      </c>
      <c r="AE174" s="12" t="s">
        <v>2901</v>
      </c>
      <c r="AF174" s="12">
        <v>76</v>
      </c>
      <c r="AG174" s="12">
        <v>80</v>
      </c>
      <c r="AH174" s="18">
        <v>0.95</v>
      </c>
      <c r="AI174" s="18"/>
      <c r="AJ174" s="16">
        <v>94600000</v>
      </c>
      <c r="AK174" s="16"/>
      <c r="AL174" s="12"/>
      <c r="AM174" s="12"/>
      <c r="AN174" s="12"/>
      <c r="AO174" s="12"/>
      <c r="AP174" s="12"/>
      <c r="AQ174" s="12"/>
      <c r="AR174" s="12" t="s">
        <v>44</v>
      </c>
      <c r="AS174" s="12" t="s">
        <v>467</v>
      </c>
      <c r="AT174" s="12"/>
      <c r="AU174" s="12"/>
      <c r="AV174" s="12"/>
      <c r="AW174" s="12"/>
      <c r="AX174" s="12"/>
      <c r="AY174" s="12"/>
      <c r="AZ174" s="12"/>
      <c r="BA174" s="12"/>
      <c r="BB174" s="12"/>
      <c r="BC174" s="12"/>
      <c r="BD174" s="12"/>
      <c r="BE174" s="12"/>
      <c r="BF174" s="12"/>
      <c r="BG174" s="12"/>
      <c r="BH174" s="12"/>
      <c r="BI174" s="12"/>
      <c r="BJ174" s="12"/>
      <c r="BK174" s="12"/>
      <c r="BL174" s="12"/>
      <c r="BM174" s="12"/>
      <c r="BN174" s="12"/>
    </row>
    <row r="175" spans="1:66" x14ac:dyDescent="0.25">
      <c r="A175" s="12" t="s">
        <v>461</v>
      </c>
      <c r="B175" s="12">
        <v>2011</v>
      </c>
      <c r="C175" t="str">
        <f t="shared" si="2"/>
        <v>Moriarty et al. 2011</v>
      </c>
      <c r="D175" s="12" t="s">
        <v>35</v>
      </c>
      <c r="E175" s="12" t="s">
        <v>158</v>
      </c>
      <c r="F175" s="12" t="s">
        <v>462</v>
      </c>
      <c r="G175" s="12" t="s">
        <v>2901</v>
      </c>
      <c r="H175" s="12" t="s">
        <v>3501</v>
      </c>
      <c r="I175" s="12" t="s">
        <v>463</v>
      </c>
      <c r="J175" s="12" t="s">
        <v>2117</v>
      </c>
      <c r="K175" s="12">
        <v>10</v>
      </c>
      <c r="L175" s="12" t="s">
        <v>28</v>
      </c>
      <c r="M175" s="12" t="s">
        <v>44</v>
      </c>
      <c r="N175" s="12" t="s">
        <v>465</v>
      </c>
      <c r="O175" t="s">
        <v>744</v>
      </c>
      <c r="P175" s="12" t="s">
        <v>3901</v>
      </c>
      <c r="Q175" t="s">
        <v>2614</v>
      </c>
      <c r="R175" t="s">
        <v>118</v>
      </c>
      <c r="U175" s="12"/>
      <c r="V175" s="12" t="s">
        <v>2611</v>
      </c>
      <c r="W175" s="12" t="s">
        <v>40</v>
      </c>
      <c r="X175" s="12" t="s">
        <v>212</v>
      </c>
      <c r="Y175" s="12" t="s">
        <v>212</v>
      </c>
      <c r="Z175" s="12"/>
      <c r="AA175" s="12" t="s">
        <v>80</v>
      </c>
      <c r="AB175" s="12" t="s">
        <v>2901</v>
      </c>
      <c r="AC175" s="12" t="s">
        <v>35</v>
      </c>
      <c r="AD175" s="12" t="s">
        <v>3860</v>
      </c>
      <c r="AE175" s="12" t="s">
        <v>2901</v>
      </c>
      <c r="AF175" s="12">
        <v>77</v>
      </c>
      <c r="AG175" s="12">
        <v>80</v>
      </c>
      <c r="AH175" s="18">
        <v>0.96</v>
      </c>
      <c r="AI175" s="18"/>
      <c r="AJ175" s="16">
        <v>18700000</v>
      </c>
      <c r="AK175" s="16"/>
      <c r="AL175" s="12"/>
      <c r="AM175" s="12"/>
      <c r="AN175" s="12"/>
      <c r="AO175" s="12"/>
      <c r="AP175" s="12"/>
      <c r="AQ175" s="12"/>
      <c r="AR175" s="12" t="s">
        <v>44</v>
      </c>
      <c r="AS175" s="12" t="s">
        <v>467</v>
      </c>
      <c r="AT175" s="12"/>
      <c r="AU175" s="12"/>
      <c r="AV175" s="12"/>
      <c r="AW175" s="12"/>
      <c r="AX175" s="12"/>
      <c r="AY175" s="12"/>
      <c r="AZ175" s="12"/>
      <c r="BA175" s="12"/>
      <c r="BB175" s="12"/>
      <c r="BC175" s="12"/>
      <c r="BD175" s="12"/>
      <c r="BE175" s="12"/>
      <c r="BF175" s="12"/>
      <c r="BG175" s="12"/>
      <c r="BH175" s="12"/>
      <c r="BI175" s="12"/>
      <c r="BJ175" s="12"/>
      <c r="BK175" s="12"/>
      <c r="BL175" s="12"/>
      <c r="BM175" s="12"/>
      <c r="BN175" s="12"/>
    </row>
    <row r="176" spans="1:66" x14ac:dyDescent="0.25">
      <c r="A176" t="s">
        <v>338</v>
      </c>
      <c r="B176">
        <v>1999</v>
      </c>
      <c r="C176" t="str">
        <f t="shared" si="2"/>
        <v>Morishita et al. 1999</v>
      </c>
      <c r="D176" t="s">
        <v>35</v>
      </c>
      <c r="E176" t="s">
        <v>25</v>
      </c>
      <c r="F176" t="s">
        <v>339</v>
      </c>
      <c r="G176" t="s">
        <v>35</v>
      </c>
      <c r="H176" t="s">
        <v>3503</v>
      </c>
      <c r="I176" t="s">
        <v>251</v>
      </c>
      <c r="J176" t="s">
        <v>2117</v>
      </c>
      <c r="K176" t="s">
        <v>28</v>
      </c>
      <c r="L176" t="s">
        <v>28</v>
      </c>
      <c r="N176" t="s">
        <v>28</v>
      </c>
      <c r="O176" t="s">
        <v>744</v>
      </c>
      <c r="P176" t="s">
        <v>3901</v>
      </c>
      <c r="Q176" t="s">
        <v>4009</v>
      </c>
      <c r="R176" t="s">
        <v>4011</v>
      </c>
      <c r="S176" t="s">
        <v>4010</v>
      </c>
      <c r="T176" t="s">
        <v>252</v>
      </c>
      <c r="U176" t="s">
        <v>340</v>
      </c>
      <c r="W176" t="s">
        <v>40</v>
      </c>
      <c r="X176" t="s">
        <v>212</v>
      </c>
      <c r="Y176" t="s">
        <v>212</v>
      </c>
      <c r="AA176" t="s">
        <v>304</v>
      </c>
      <c r="AB176" t="s">
        <v>35</v>
      </c>
      <c r="AC176" t="s">
        <v>2901</v>
      </c>
      <c r="AF176" t="s">
        <v>119</v>
      </c>
      <c r="AG176">
        <v>11</v>
      </c>
    </row>
    <row r="177" spans="1:66" x14ac:dyDescent="0.25">
      <c r="A177" t="s">
        <v>338</v>
      </c>
      <c r="B177">
        <v>1999</v>
      </c>
      <c r="C177" t="str">
        <f t="shared" si="2"/>
        <v>Morishita et al. 1999</v>
      </c>
      <c r="D177" t="s">
        <v>35</v>
      </c>
      <c r="E177" t="s">
        <v>25</v>
      </c>
      <c r="F177" t="s">
        <v>339</v>
      </c>
      <c r="G177" t="s">
        <v>35</v>
      </c>
      <c r="H177" t="s">
        <v>3503</v>
      </c>
      <c r="I177" t="s">
        <v>251</v>
      </c>
      <c r="J177" t="s">
        <v>2117</v>
      </c>
      <c r="K177" t="s">
        <v>28</v>
      </c>
      <c r="L177" t="s">
        <v>28</v>
      </c>
      <c r="N177" t="s">
        <v>28</v>
      </c>
      <c r="O177" t="s">
        <v>744</v>
      </c>
      <c r="P177" t="s">
        <v>3901</v>
      </c>
      <c r="Q177" t="s">
        <v>4009</v>
      </c>
      <c r="R177" t="s">
        <v>4017</v>
      </c>
      <c r="S177" t="s">
        <v>4016</v>
      </c>
      <c r="T177" t="s">
        <v>341</v>
      </c>
      <c r="U177" t="s">
        <v>342</v>
      </c>
      <c r="W177" t="s">
        <v>40</v>
      </c>
      <c r="X177" t="s">
        <v>212</v>
      </c>
      <c r="Y177" t="s">
        <v>212</v>
      </c>
      <c r="AA177" t="s">
        <v>304</v>
      </c>
      <c r="AB177" t="s">
        <v>35</v>
      </c>
      <c r="AC177" t="s">
        <v>2901</v>
      </c>
      <c r="AF177" t="s">
        <v>119</v>
      </c>
      <c r="AG177">
        <v>1</v>
      </c>
    </row>
    <row r="178" spans="1:66" x14ac:dyDescent="0.25">
      <c r="A178" t="s">
        <v>338</v>
      </c>
      <c r="B178">
        <v>1999</v>
      </c>
      <c r="C178" t="str">
        <f t="shared" si="2"/>
        <v>Morishita et al. 1999</v>
      </c>
      <c r="D178" t="s">
        <v>35</v>
      </c>
      <c r="E178" t="s">
        <v>25</v>
      </c>
      <c r="F178" t="s">
        <v>339</v>
      </c>
      <c r="G178" t="s">
        <v>35</v>
      </c>
      <c r="H178" t="s">
        <v>3503</v>
      </c>
      <c r="I178" t="s">
        <v>251</v>
      </c>
      <c r="J178" t="s">
        <v>2117</v>
      </c>
      <c r="K178" t="s">
        <v>28</v>
      </c>
      <c r="L178" t="s">
        <v>28</v>
      </c>
      <c r="N178" t="s">
        <v>28</v>
      </c>
      <c r="O178" t="s">
        <v>744</v>
      </c>
      <c r="P178" t="s">
        <v>3901</v>
      </c>
      <c r="Q178" t="s">
        <v>4009</v>
      </c>
      <c r="R178" s="12" t="s">
        <v>4097</v>
      </c>
      <c r="S178" s="12" t="s">
        <v>4096</v>
      </c>
      <c r="T178" t="s">
        <v>343</v>
      </c>
      <c r="U178" t="s">
        <v>267</v>
      </c>
      <c r="W178" t="s">
        <v>40</v>
      </c>
      <c r="X178" t="s">
        <v>212</v>
      </c>
      <c r="Y178" t="s">
        <v>212</v>
      </c>
      <c r="AA178" t="s">
        <v>304</v>
      </c>
      <c r="AB178" t="s">
        <v>35</v>
      </c>
      <c r="AC178" t="s">
        <v>2901</v>
      </c>
      <c r="AF178">
        <v>186</v>
      </c>
      <c r="AG178">
        <v>868</v>
      </c>
    </row>
    <row r="179" spans="1:66" x14ac:dyDescent="0.25">
      <c r="A179" t="s">
        <v>338</v>
      </c>
      <c r="B179">
        <v>1999</v>
      </c>
      <c r="C179" t="str">
        <f t="shared" si="2"/>
        <v>Morishita et al. 1999</v>
      </c>
      <c r="D179" t="s">
        <v>35</v>
      </c>
      <c r="E179" t="s">
        <v>25</v>
      </c>
      <c r="F179" t="s">
        <v>339</v>
      </c>
      <c r="G179" t="s">
        <v>35</v>
      </c>
      <c r="H179" t="s">
        <v>3503</v>
      </c>
      <c r="I179" t="s">
        <v>251</v>
      </c>
      <c r="J179" t="s">
        <v>2117</v>
      </c>
      <c r="K179" t="s">
        <v>28</v>
      </c>
      <c r="L179" t="s">
        <v>28</v>
      </c>
      <c r="N179" t="s">
        <v>28</v>
      </c>
      <c r="O179" t="s">
        <v>744</v>
      </c>
      <c r="P179" t="s">
        <v>3901</v>
      </c>
      <c r="Q179" t="s">
        <v>4009</v>
      </c>
      <c r="R179" t="s">
        <v>4011</v>
      </c>
      <c r="S179" t="s">
        <v>4117</v>
      </c>
      <c r="T179" t="s">
        <v>344</v>
      </c>
      <c r="U179" t="s">
        <v>565</v>
      </c>
      <c r="W179" t="s">
        <v>40</v>
      </c>
      <c r="X179" t="s">
        <v>212</v>
      </c>
      <c r="Y179" t="s">
        <v>212</v>
      </c>
      <c r="AA179" t="s">
        <v>304</v>
      </c>
      <c r="AB179" t="s">
        <v>35</v>
      </c>
      <c r="AC179" t="s">
        <v>2901</v>
      </c>
      <c r="AF179">
        <v>43</v>
      </c>
      <c r="AG179">
        <v>416</v>
      </c>
    </row>
    <row r="180" spans="1:66" x14ac:dyDescent="0.25">
      <c r="A180" t="s">
        <v>338</v>
      </c>
      <c r="B180">
        <v>1999</v>
      </c>
      <c r="C180" t="str">
        <f t="shared" si="2"/>
        <v>Morishita et al. 1999</v>
      </c>
      <c r="D180" t="s">
        <v>35</v>
      </c>
      <c r="E180" t="s">
        <v>25</v>
      </c>
      <c r="F180" t="s">
        <v>339</v>
      </c>
      <c r="G180" t="s">
        <v>35</v>
      </c>
      <c r="H180" t="s">
        <v>3503</v>
      </c>
      <c r="I180" t="s">
        <v>251</v>
      </c>
      <c r="J180" t="s">
        <v>2117</v>
      </c>
      <c r="K180" t="s">
        <v>28</v>
      </c>
      <c r="L180" t="s">
        <v>28</v>
      </c>
      <c r="N180" t="s">
        <v>28</v>
      </c>
      <c r="O180" t="s">
        <v>744</v>
      </c>
      <c r="P180" t="s">
        <v>3901</v>
      </c>
      <c r="Q180" t="s">
        <v>4009</v>
      </c>
      <c r="R180" t="s">
        <v>4120</v>
      </c>
      <c r="S180" t="s">
        <v>4119</v>
      </c>
      <c r="T180" t="s">
        <v>346</v>
      </c>
      <c r="U180" t="s">
        <v>347</v>
      </c>
      <c r="W180" t="s">
        <v>40</v>
      </c>
      <c r="X180" t="s">
        <v>212</v>
      </c>
      <c r="Y180" t="s">
        <v>212</v>
      </c>
      <c r="AA180" t="s">
        <v>304</v>
      </c>
      <c r="AB180" t="s">
        <v>35</v>
      </c>
      <c r="AC180" t="s">
        <v>2901</v>
      </c>
      <c r="AF180">
        <v>64</v>
      </c>
      <c r="AG180">
        <v>373</v>
      </c>
    </row>
    <row r="181" spans="1:66" x14ac:dyDescent="0.25">
      <c r="A181" s="12" t="s">
        <v>338</v>
      </c>
      <c r="B181" s="12">
        <v>1999</v>
      </c>
      <c r="C181" t="str">
        <f t="shared" si="2"/>
        <v>Morishita et al. 1999</v>
      </c>
      <c r="D181" s="12" t="s">
        <v>35</v>
      </c>
      <c r="E181" s="12" t="s">
        <v>25</v>
      </c>
      <c r="F181" s="12" t="s">
        <v>339</v>
      </c>
      <c r="G181" t="s">
        <v>35</v>
      </c>
      <c r="H181" t="s">
        <v>3503</v>
      </c>
      <c r="I181" s="12" t="s">
        <v>251</v>
      </c>
      <c r="J181" t="s">
        <v>2117</v>
      </c>
      <c r="K181" s="12" t="s">
        <v>28</v>
      </c>
      <c r="L181" s="12" t="s">
        <v>28</v>
      </c>
      <c r="M181" s="12"/>
      <c r="N181" s="12" t="s">
        <v>28</v>
      </c>
      <c r="O181" t="s">
        <v>744</v>
      </c>
      <c r="P181" s="12" t="s">
        <v>3901</v>
      </c>
      <c r="Q181" t="s">
        <v>4009</v>
      </c>
      <c r="R181" t="s">
        <v>4011</v>
      </c>
      <c r="S181" t="s">
        <v>4117</v>
      </c>
      <c r="T181" s="12" t="s">
        <v>348</v>
      </c>
      <c r="U181" t="s">
        <v>589</v>
      </c>
      <c r="V181" s="12"/>
      <c r="W181" s="12" t="s">
        <v>40</v>
      </c>
      <c r="X181" t="s">
        <v>212</v>
      </c>
      <c r="Y181" t="s">
        <v>212</v>
      </c>
      <c r="AA181" s="12" t="s">
        <v>304</v>
      </c>
      <c r="AB181" t="s">
        <v>35</v>
      </c>
      <c r="AC181" t="s">
        <v>2901</v>
      </c>
      <c r="AF181" s="12" t="s">
        <v>119</v>
      </c>
      <c r="AG181" s="12">
        <v>9</v>
      </c>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row>
    <row r="182" spans="1:66" x14ac:dyDescent="0.25">
      <c r="A182" t="s">
        <v>338</v>
      </c>
      <c r="B182">
        <v>1999</v>
      </c>
      <c r="C182" t="str">
        <f t="shared" si="2"/>
        <v>Morishita et al. 1999</v>
      </c>
      <c r="D182" t="s">
        <v>35</v>
      </c>
      <c r="E182" t="s">
        <v>25</v>
      </c>
      <c r="F182" t="s">
        <v>339</v>
      </c>
      <c r="G182" t="s">
        <v>35</v>
      </c>
      <c r="H182" t="s">
        <v>3503</v>
      </c>
      <c r="I182" t="s">
        <v>251</v>
      </c>
      <c r="J182" t="s">
        <v>2117</v>
      </c>
      <c r="K182" t="s">
        <v>28</v>
      </c>
      <c r="L182" t="s">
        <v>28</v>
      </c>
      <c r="N182" t="s">
        <v>28</v>
      </c>
      <c r="O182" t="s">
        <v>744</v>
      </c>
      <c r="P182" t="s">
        <v>3901</v>
      </c>
      <c r="Q182" t="s">
        <v>4009</v>
      </c>
      <c r="R182" t="s">
        <v>3954</v>
      </c>
      <c r="S182" t="s">
        <v>4127</v>
      </c>
      <c r="T182" t="s">
        <v>350</v>
      </c>
      <c r="U182" t="s">
        <v>351</v>
      </c>
      <c r="W182" t="s">
        <v>40</v>
      </c>
      <c r="X182" t="s">
        <v>212</v>
      </c>
      <c r="Y182" t="s">
        <v>212</v>
      </c>
      <c r="AA182" t="s">
        <v>304</v>
      </c>
      <c r="AB182" t="s">
        <v>35</v>
      </c>
      <c r="AC182" t="s">
        <v>2901</v>
      </c>
      <c r="AF182" t="s">
        <v>119</v>
      </c>
      <c r="AG182">
        <v>31</v>
      </c>
    </row>
    <row r="183" spans="1:66" x14ac:dyDescent="0.25">
      <c r="A183" s="12" t="s">
        <v>3623</v>
      </c>
      <c r="B183" s="12">
        <v>2005</v>
      </c>
      <c r="C183" t="str">
        <f t="shared" si="2"/>
        <v>Murphy et al. 2005</v>
      </c>
      <c r="D183" s="12" t="s">
        <v>35</v>
      </c>
      <c r="E183" s="12" t="s">
        <v>25</v>
      </c>
      <c r="F183" s="12" t="s">
        <v>353</v>
      </c>
      <c r="G183" s="12" t="s">
        <v>2901</v>
      </c>
      <c r="H183" s="12" t="s">
        <v>3501</v>
      </c>
      <c r="I183" s="12" t="s">
        <v>3828</v>
      </c>
      <c r="J183" s="12" t="s">
        <v>2117</v>
      </c>
      <c r="K183" s="12">
        <v>10</v>
      </c>
      <c r="L183" s="12" t="s">
        <v>28</v>
      </c>
      <c r="M183" s="12"/>
      <c r="N183" s="12"/>
      <c r="O183" t="s">
        <v>744</v>
      </c>
      <c r="P183" s="12" t="s">
        <v>3901</v>
      </c>
      <c r="Q183" t="s">
        <v>3919</v>
      </c>
      <c r="R183" t="s">
        <v>2600</v>
      </c>
      <c r="S183" t="s">
        <v>3982</v>
      </c>
      <c r="T183" s="12"/>
      <c r="U183" s="12" t="s">
        <v>355</v>
      </c>
      <c r="V183" s="12" t="s">
        <v>354</v>
      </c>
      <c r="W183" s="12" t="s">
        <v>40</v>
      </c>
      <c r="X183" s="12" t="s">
        <v>212</v>
      </c>
      <c r="Y183" s="12" t="s">
        <v>212</v>
      </c>
      <c r="Z183" s="12"/>
      <c r="AA183" s="12" t="s">
        <v>80</v>
      </c>
      <c r="AB183" s="12" t="s">
        <v>2901</v>
      </c>
      <c r="AC183" s="12" t="s">
        <v>35</v>
      </c>
      <c r="AD183" s="12" t="s">
        <v>3807</v>
      </c>
      <c r="AE183" s="12" t="s">
        <v>2901</v>
      </c>
      <c r="AF183" s="12"/>
      <c r="AG183" s="12">
        <v>4</v>
      </c>
      <c r="AH183" s="12"/>
      <c r="AI183" s="12"/>
      <c r="AJ183" s="16">
        <v>136000</v>
      </c>
      <c r="AK183" s="16"/>
      <c r="AL183" s="12"/>
      <c r="AM183" s="12"/>
      <c r="AN183" s="12"/>
      <c r="AO183" s="12"/>
      <c r="AP183" s="12"/>
      <c r="AQ183" s="12"/>
      <c r="AR183" s="12" t="s">
        <v>44</v>
      </c>
      <c r="AS183" s="12" t="s">
        <v>356</v>
      </c>
      <c r="AT183" s="12"/>
      <c r="AU183" s="12"/>
      <c r="AV183" s="12"/>
      <c r="AW183" s="12"/>
      <c r="AX183" s="12"/>
      <c r="AY183" s="12"/>
      <c r="AZ183" s="12"/>
      <c r="BA183" s="12"/>
      <c r="BB183" s="12"/>
      <c r="BC183" s="12"/>
      <c r="BD183" s="12"/>
      <c r="BE183" s="12"/>
      <c r="BF183" s="12"/>
      <c r="BG183" s="12"/>
      <c r="BH183" s="12"/>
      <c r="BI183" s="12"/>
      <c r="BJ183" s="12"/>
      <c r="BK183" s="12"/>
      <c r="BL183" s="12"/>
      <c r="BM183" s="12"/>
      <c r="BN183" s="12"/>
    </row>
    <row r="184" spans="1:66" x14ac:dyDescent="0.25">
      <c r="A184" s="12" t="s">
        <v>3623</v>
      </c>
      <c r="B184" s="12">
        <v>2005</v>
      </c>
      <c r="C184" t="str">
        <f t="shared" si="2"/>
        <v>Murphy et al. 2005</v>
      </c>
      <c r="D184" s="12" t="s">
        <v>35</v>
      </c>
      <c r="E184" s="12" t="s">
        <v>25</v>
      </c>
      <c r="F184" s="12" t="s">
        <v>353</v>
      </c>
      <c r="G184" s="12" t="s">
        <v>2901</v>
      </c>
      <c r="H184" s="12" t="s">
        <v>3501</v>
      </c>
      <c r="I184" s="12" t="s">
        <v>3828</v>
      </c>
      <c r="J184" s="12" t="s">
        <v>2117</v>
      </c>
      <c r="K184" s="12">
        <v>10</v>
      </c>
      <c r="L184" s="12" t="s">
        <v>28</v>
      </c>
      <c r="M184" s="12"/>
      <c r="N184" s="12"/>
      <c r="O184" t="s">
        <v>744</v>
      </c>
      <c r="P184" s="12" t="s">
        <v>3901</v>
      </c>
      <c r="Q184" t="s">
        <v>3919</v>
      </c>
      <c r="R184" t="s">
        <v>2600</v>
      </c>
      <c r="S184" t="s">
        <v>3982</v>
      </c>
      <c r="U184" s="12" t="s">
        <v>355</v>
      </c>
      <c r="V184" s="12" t="s">
        <v>2617</v>
      </c>
      <c r="W184" s="12" t="s">
        <v>40</v>
      </c>
      <c r="X184" s="12" t="s">
        <v>212</v>
      </c>
      <c r="Y184" s="12" t="s">
        <v>212</v>
      </c>
      <c r="Z184" s="12"/>
      <c r="AA184" s="12" t="s">
        <v>80</v>
      </c>
      <c r="AB184" s="12" t="s">
        <v>2901</v>
      </c>
      <c r="AC184" s="12" t="s">
        <v>35</v>
      </c>
      <c r="AD184" s="12" t="s">
        <v>3807</v>
      </c>
      <c r="AE184" s="12" t="s">
        <v>2901</v>
      </c>
      <c r="AF184" s="12"/>
      <c r="AG184" s="12">
        <v>4</v>
      </c>
      <c r="AH184" s="12"/>
      <c r="AI184" s="12"/>
      <c r="AJ184" s="16">
        <v>16000</v>
      </c>
      <c r="AK184" s="16"/>
      <c r="AL184" s="12"/>
      <c r="AM184" s="12"/>
      <c r="AN184" s="12"/>
      <c r="AO184" s="12"/>
      <c r="AP184" s="12"/>
      <c r="AQ184" s="12"/>
      <c r="AR184" s="12" t="s">
        <v>44</v>
      </c>
      <c r="AS184" s="12" t="s">
        <v>356</v>
      </c>
      <c r="AT184" s="12"/>
      <c r="AU184" s="12"/>
      <c r="AV184" s="12"/>
      <c r="AW184" s="12"/>
      <c r="AX184" s="12"/>
      <c r="AY184" s="12"/>
      <c r="AZ184" s="12"/>
      <c r="BA184" s="12"/>
      <c r="BB184" s="12"/>
      <c r="BC184" s="12"/>
      <c r="BD184" s="12"/>
      <c r="BE184" s="12"/>
      <c r="BF184" s="12"/>
      <c r="BG184" s="12"/>
      <c r="BH184" s="12"/>
      <c r="BI184" s="12"/>
      <c r="BJ184" s="12"/>
      <c r="BK184" s="12"/>
      <c r="BL184" s="12"/>
      <c r="BM184" s="12"/>
      <c r="BN184" s="12"/>
    </row>
    <row r="185" spans="1:66" x14ac:dyDescent="0.25">
      <c r="A185" s="12" t="s">
        <v>3623</v>
      </c>
      <c r="B185" s="12">
        <v>2005</v>
      </c>
      <c r="C185" t="str">
        <f t="shared" si="2"/>
        <v>Murphy et al. 2005</v>
      </c>
      <c r="D185" s="12" t="s">
        <v>35</v>
      </c>
      <c r="E185" s="12" t="s">
        <v>25</v>
      </c>
      <c r="F185" s="12" t="s">
        <v>353</v>
      </c>
      <c r="G185" s="12" t="s">
        <v>2901</v>
      </c>
      <c r="H185" s="12" t="s">
        <v>3501</v>
      </c>
      <c r="I185" s="12" t="s">
        <v>3828</v>
      </c>
      <c r="J185" s="12" t="s">
        <v>2117</v>
      </c>
      <c r="K185" s="12">
        <v>10</v>
      </c>
      <c r="L185" s="12" t="s">
        <v>28</v>
      </c>
      <c r="M185" s="12"/>
      <c r="N185" s="12"/>
      <c r="O185" t="s">
        <v>744</v>
      </c>
      <c r="P185" s="12" t="s">
        <v>3901</v>
      </c>
      <c r="Q185" t="s">
        <v>3919</v>
      </c>
      <c r="R185" t="s">
        <v>2600</v>
      </c>
      <c r="S185" t="s">
        <v>3982</v>
      </c>
      <c r="U185" s="12" t="s">
        <v>355</v>
      </c>
      <c r="V185" s="12" t="s">
        <v>2617</v>
      </c>
      <c r="W185" s="12" t="s">
        <v>40</v>
      </c>
      <c r="X185" s="12" t="s">
        <v>212</v>
      </c>
      <c r="Y185" s="12" t="s">
        <v>212</v>
      </c>
      <c r="Z185" s="12"/>
      <c r="AA185" s="12" t="s">
        <v>80</v>
      </c>
      <c r="AB185" s="12" t="s">
        <v>2901</v>
      </c>
      <c r="AC185" s="12" t="s">
        <v>35</v>
      </c>
      <c r="AD185" s="12" t="s">
        <v>3807</v>
      </c>
      <c r="AE185" s="12" t="s">
        <v>2901</v>
      </c>
      <c r="AF185" s="12"/>
      <c r="AG185" s="12">
        <v>4</v>
      </c>
      <c r="AH185" s="12"/>
      <c r="AI185" s="12"/>
      <c r="AJ185" s="16">
        <v>24000</v>
      </c>
      <c r="AK185" s="16"/>
      <c r="AL185" s="12"/>
      <c r="AM185" s="12"/>
      <c r="AN185" s="12"/>
      <c r="AO185" s="12"/>
      <c r="AP185" s="12"/>
      <c r="AQ185" s="12"/>
      <c r="AR185" s="12" t="s">
        <v>44</v>
      </c>
      <c r="AS185" s="12" t="s">
        <v>356</v>
      </c>
      <c r="AT185" s="12"/>
      <c r="AU185" s="12"/>
      <c r="AV185" s="12"/>
      <c r="AW185" s="12"/>
      <c r="AX185" s="12"/>
      <c r="AY185" s="12"/>
      <c r="AZ185" s="12"/>
      <c r="BA185" s="12"/>
      <c r="BB185" s="12"/>
      <c r="BC185" s="12"/>
      <c r="BD185" s="12"/>
      <c r="BE185" s="12"/>
      <c r="BF185" s="12"/>
      <c r="BG185" s="12"/>
      <c r="BH185" s="12"/>
      <c r="BI185" s="12"/>
      <c r="BJ185" s="12"/>
      <c r="BK185" s="12"/>
      <c r="BL185" s="12"/>
      <c r="BM185" s="12"/>
      <c r="BN185" s="12"/>
    </row>
    <row r="186" spans="1:66" x14ac:dyDescent="0.25">
      <c r="A186" s="12" t="s">
        <v>3623</v>
      </c>
      <c r="B186" s="12">
        <v>2005</v>
      </c>
      <c r="C186" t="str">
        <f t="shared" si="2"/>
        <v>Murphy et al. 2005</v>
      </c>
      <c r="D186" s="12" t="s">
        <v>35</v>
      </c>
      <c r="E186" s="12" t="s">
        <v>25</v>
      </c>
      <c r="F186" s="12" t="s">
        <v>353</v>
      </c>
      <c r="G186" s="12" t="s">
        <v>2901</v>
      </c>
      <c r="H186" s="12" t="s">
        <v>3501</v>
      </c>
      <c r="I186" s="12" t="s">
        <v>3828</v>
      </c>
      <c r="J186" s="12" t="s">
        <v>2117</v>
      </c>
      <c r="K186" s="12">
        <v>10</v>
      </c>
      <c r="L186" s="12" t="s">
        <v>28</v>
      </c>
      <c r="M186" s="12"/>
      <c r="N186" s="12"/>
      <c r="O186" t="s">
        <v>744</v>
      </c>
      <c r="P186" s="12" t="s">
        <v>3901</v>
      </c>
      <c r="Q186" t="s">
        <v>3919</v>
      </c>
      <c r="R186" t="s">
        <v>2600</v>
      </c>
      <c r="S186" t="s">
        <v>3982</v>
      </c>
      <c r="U186" s="12" t="s">
        <v>355</v>
      </c>
      <c r="V186" s="12" t="s">
        <v>2617</v>
      </c>
      <c r="W186" s="12" t="s">
        <v>40</v>
      </c>
      <c r="X186" s="12" t="s">
        <v>212</v>
      </c>
      <c r="Y186" s="12" t="s">
        <v>212</v>
      </c>
      <c r="Z186" s="12"/>
      <c r="AA186" s="12" t="s">
        <v>80</v>
      </c>
      <c r="AB186" s="12" t="s">
        <v>2901</v>
      </c>
      <c r="AC186" s="12" t="s">
        <v>35</v>
      </c>
      <c r="AD186" s="12" t="s">
        <v>3807</v>
      </c>
      <c r="AE186" s="12" t="s">
        <v>2901</v>
      </c>
      <c r="AF186" s="12"/>
      <c r="AG186" s="12">
        <v>4</v>
      </c>
      <c r="AH186" s="12"/>
      <c r="AI186" s="12"/>
      <c r="AJ186" s="16">
        <v>61000</v>
      </c>
      <c r="AK186" s="16"/>
      <c r="AL186" s="12"/>
      <c r="AM186" s="12"/>
      <c r="AN186" s="12"/>
      <c r="AO186" s="12"/>
      <c r="AP186" s="12"/>
      <c r="AQ186" s="12"/>
      <c r="AR186" s="12" t="s">
        <v>44</v>
      </c>
      <c r="AS186" s="12" t="s">
        <v>356</v>
      </c>
      <c r="AT186" s="12"/>
      <c r="AU186" s="12"/>
      <c r="AV186" s="12"/>
      <c r="AW186" s="12"/>
      <c r="AX186" s="12"/>
      <c r="AY186" s="12"/>
      <c r="AZ186" s="12"/>
      <c r="BA186" s="12"/>
      <c r="BB186" s="12"/>
      <c r="BC186" s="12"/>
      <c r="BD186" s="12"/>
      <c r="BE186" s="12"/>
      <c r="BF186" s="12"/>
      <c r="BG186" s="12"/>
      <c r="BH186" s="12"/>
      <c r="BI186" s="12"/>
      <c r="BJ186" s="12"/>
      <c r="BK186" s="12"/>
      <c r="BL186" s="12"/>
      <c r="BM186" s="12"/>
      <c r="BN186" s="12"/>
    </row>
    <row r="187" spans="1:66" x14ac:dyDescent="0.25">
      <c r="A187" t="s">
        <v>525</v>
      </c>
      <c r="B187">
        <v>2020</v>
      </c>
      <c r="C187" t="str">
        <f t="shared" si="2"/>
        <v>Navarro-Gonzalez et al. 2020</v>
      </c>
      <c r="D187" t="s">
        <v>35</v>
      </c>
      <c r="E187" t="s">
        <v>158</v>
      </c>
      <c r="F187" t="s">
        <v>526</v>
      </c>
      <c r="G187" t="s">
        <v>35</v>
      </c>
      <c r="H187" t="s">
        <v>3503</v>
      </c>
      <c r="I187" t="s">
        <v>852</v>
      </c>
      <c r="J187" t="s">
        <v>3625</v>
      </c>
      <c r="K187" t="s">
        <v>28</v>
      </c>
      <c r="L187" t="s">
        <v>28</v>
      </c>
      <c r="N187" t="s">
        <v>28</v>
      </c>
      <c r="O187" t="s">
        <v>744</v>
      </c>
      <c r="P187" t="s">
        <v>3901</v>
      </c>
      <c r="Q187" t="s">
        <v>4009</v>
      </c>
      <c r="R187" t="s">
        <v>4011</v>
      </c>
      <c r="S187" t="s">
        <v>4010</v>
      </c>
      <c r="T187" t="s">
        <v>252</v>
      </c>
      <c r="U187" t="s">
        <v>528</v>
      </c>
      <c r="W187" t="s">
        <v>40</v>
      </c>
      <c r="X187" t="s">
        <v>825</v>
      </c>
      <c r="Y187" t="s">
        <v>3618</v>
      </c>
      <c r="AA187" t="s">
        <v>80</v>
      </c>
      <c r="AB187" t="s">
        <v>35</v>
      </c>
      <c r="AC187" t="s">
        <v>2901</v>
      </c>
      <c r="AF187">
        <v>0</v>
      </c>
      <c r="AG187">
        <v>6</v>
      </c>
    </row>
    <row r="188" spans="1:66" x14ac:dyDescent="0.25">
      <c r="A188" t="s">
        <v>525</v>
      </c>
      <c r="B188">
        <v>2020</v>
      </c>
      <c r="C188" t="str">
        <f t="shared" si="2"/>
        <v>Navarro-Gonzalez et al. 2020</v>
      </c>
      <c r="D188" t="s">
        <v>35</v>
      </c>
      <c r="E188" t="s">
        <v>158</v>
      </c>
      <c r="F188" t="s">
        <v>526</v>
      </c>
      <c r="G188" t="s">
        <v>35</v>
      </c>
      <c r="H188" t="s">
        <v>3503</v>
      </c>
      <c r="I188" t="s">
        <v>852</v>
      </c>
      <c r="J188" t="s">
        <v>3625</v>
      </c>
      <c r="K188" t="s">
        <v>28</v>
      </c>
      <c r="L188" t="s">
        <v>28</v>
      </c>
      <c r="N188" t="s">
        <v>28</v>
      </c>
      <c r="O188" t="s">
        <v>744</v>
      </c>
      <c r="P188" t="s">
        <v>3901</v>
      </c>
      <c r="Q188" t="s">
        <v>4009</v>
      </c>
      <c r="R188" t="s">
        <v>4020</v>
      </c>
      <c r="S188" t="s">
        <v>4019</v>
      </c>
      <c r="T188" t="s">
        <v>529</v>
      </c>
      <c r="U188" t="s">
        <v>530</v>
      </c>
      <c r="W188" t="s">
        <v>40</v>
      </c>
      <c r="X188" t="s">
        <v>825</v>
      </c>
      <c r="Y188" t="s">
        <v>3618</v>
      </c>
      <c r="AA188" t="s">
        <v>80</v>
      </c>
      <c r="AB188" t="s">
        <v>35</v>
      </c>
      <c r="AC188" t="s">
        <v>2901</v>
      </c>
      <c r="AF188">
        <v>0</v>
      </c>
      <c r="AG188">
        <v>8</v>
      </c>
    </row>
    <row r="189" spans="1:66" x14ac:dyDescent="0.25">
      <c r="A189" t="s">
        <v>525</v>
      </c>
      <c r="B189">
        <v>2020</v>
      </c>
      <c r="C189" t="str">
        <f t="shared" si="2"/>
        <v>Navarro-Gonzalez et al. 2020</v>
      </c>
      <c r="D189" t="s">
        <v>35</v>
      </c>
      <c r="E189" t="s">
        <v>158</v>
      </c>
      <c r="F189" t="s">
        <v>526</v>
      </c>
      <c r="G189" t="s">
        <v>35</v>
      </c>
      <c r="H189" t="s">
        <v>3503</v>
      </c>
      <c r="I189" t="s">
        <v>852</v>
      </c>
      <c r="J189" t="s">
        <v>3625</v>
      </c>
      <c r="K189" t="s">
        <v>28</v>
      </c>
      <c r="L189" t="s">
        <v>28</v>
      </c>
      <c r="N189" t="s">
        <v>28</v>
      </c>
      <c r="O189" t="s">
        <v>744</v>
      </c>
      <c r="P189" t="s">
        <v>3901</v>
      </c>
      <c r="Q189" t="s">
        <v>4031</v>
      </c>
      <c r="R189" t="s">
        <v>4030</v>
      </c>
      <c r="S189" t="s">
        <v>4029</v>
      </c>
      <c r="T189" t="s">
        <v>613</v>
      </c>
      <c r="U189" t="s">
        <v>614</v>
      </c>
      <c r="W189" t="s">
        <v>40</v>
      </c>
      <c r="X189" t="s">
        <v>825</v>
      </c>
      <c r="Y189" t="s">
        <v>3618</v>
      </c>
      <c r="AA189" t="s">
        <v>80</v>
      </c>
      <c r="AB189" t="s">
        <v>35</v>
      </c>
      <c r="AC189" t="s">
        <v>2901</v>
      </c>
      <c r="AF189">
        <v>0</v>
      </c>
      <c r="AG189">
        <v>1</v>
      </c>
    </row>
    <row r="190" spans="1:66" x14ac:dyDescent="0.25">
      <c r="A190" t="s">
        <v>525</v>
      </c>
      <c r="B190">
        <v>2020</v>
      </c>
      <c r="C190" t="str">
        <f t="shared" si="2"/>
        <v>Navarro-Gonzalez et al. 2020</v>
      </c>
      <c r="D190" t="s">
        <v>35</v>
      </c>
      <c r="E190" t="s">
        <v>158</v>
      </c>
      <c r="F190" t="s">
        <v>526</v>
      </c>
      <c r="G190" t="s">
        <v>35</v>
      </c>
      <c r="H190" t="s">
        <v>3503</v>
      </c>
      <c r="I190" t="s">
        <v>852</v>
      </c>
      <c r="J190" t="s">
        <v>3625</v>
      </c>
      <c r="K190" t="s">
        <v>28</v>
      </c>
      <c r="L190" t="s">
        <v>28</v>
      </c>
      <c r="N190" t="s">
        <v>28</v>
      </c>
      <c r="O190" t="s">
        <v>744</v>
      </c>
      <c r="P190" t="s">
        <v>3901</v>
      </c>
      <c r="Q190" t="s">
        <v>4009</v>
      </c>
      <c r="R190" t="s">
        <v>4033</v>
      </c>
      <c r="S190" t="s">
        <v>4032</v>
      </c>
      <c r="T190" t="s">
        <v>3631</v>
      </c>
      <c r="U190" t="s">
        <v>532</v>
      </c>
      <c r="W190" t="s">
        <v>40</v>
      </c>
      <c r="X190" t="s">
        <v>825</v>
      </c>
      <c r="Y190" t="s">
        <v>3618</v>
      </c>
      <c r="AA190" t="s">
        <v>80</v>
      </c>
      <c r="AB190" t="s">
        <v>35</v>
      </c>
      <c r="AC190" t="s">
        <v>2901</v>
      </c>
      <c r="AF190">
        <v>0</v>
      </c>
      <c r="AG190">
        <v>4</v>
      </c>
    </row>
    <row r="191" spans="1:66" x14ac:dyDescent="0.25">
      <c r="A191" t="s">
        <v>525</v>
      </c>
      <c r="B191">
        <v>2020</v>
      </c>
      <c r="C191" t="str">
        <f t="shared" si="2"/>
        <v>Navarro-Gonzalez et al. 2020</v>
      </c>
      <c r="D191" t="s">
        <v>35</v>
      </c>
      <c r="E191" t="s">
        <v>158</v>
      </c>
      <c r="F191" t="s">
        <v>526</v>
      </c>
      <c r="G191" t="s">
        <v>35</v>
      </c>
      <c r="H191" t="s">
        <v>3503</v>
      </c>
      <c r="I191" t="s">
        <v>852</v>
      </c>
      <c r="J191" t="s">
        <v>3625</v>
      </c>
      <c r="K191" t="s">
        <v>28</v>
      </c>
      <c r="L191" t="s">
        <v>28</v>
      </c>
      <c r="N191" t="s">
        <v>28</v>
      </c>
      <c r="O191" t="s">
        <v>744</v>
      </c>
      <c r="P191" t="s">
        <v>3901</v>
      </c>
      <c r="Q191" t="s">
        <v>4009</v>
      </c>
      <c r="R191" t="s">
        <v>4020</v>
      </c>
      <c r="S191" t="s">
        <v>4034</v>
      </c>
      <c r="T191" t="s">
        <v>504</v>
      </c>
      <c r="U191" t="s">
        <v>535</v>
      </c>
      <c r="W191" t="s">
        <v>40</v>
      </c>
      <c r="X191" t="s">
        <v>825</v>
      </c>
      <c r="Y191" t="s">
        <v>3618</v>
      </c>
      <c r="AA191" t="s">
        <v>80</v>
      </c>
      <c r="AB191" t="s">
        <v>35</v>
      </c>
      <c r="AC191" t="s">
        <v>2901</v>
      </c>
      <c r="AF191">
        <v>0</v>
      </c>
      <c r="AG191">
        <v>14</v>
      </c>
    </row>
    <row r="192" spans="1:66" x14ac:dyDescent="0.25">
      <c r="A192" t="s">
        <v>525</v>
      </c>
      <c r="B192">
        <v>2020</v>
      </c>
      <c r="C192" t="str">
        <f t="shared" si="2"/>
        <v>Navarro-Gonzalez et al. 2020</v>
      </c>
      <c r="D192" t="s">
        <v>35</v>
      </c>
      <c r="E192" t="s">
        <v>158</v>
      </c>
      <c r="F192" t="s">
        <v>526</v>
      </c>
      <c r="G192" t="s">
        <v>35</v>
      </c>
      <c r="H192" t="s">
        <v>3503</v>
      </c>
      <c r="I192" t="s">
        <v>852</v>
      </c>
      <c r="J192" t="s">
        <v>3625</v>
      </c>
      <c r="K192" t="s">
        <v>28</v>
      </c>
      <c r="L192" t="s">
        <v>28</v>
      </c>
      <c r="N192" t="s">
        <v>28</v>
      </c>
      <c r="O192" t="s">
        <v>744</v>
      </c>
      <c r="P192" t="s">
        <v>3901</v>
      </c>
      <c r="Q192" t="s">
        <v>4009</v>
      </c>
      <c r="R192" t="s">
        <v>4040</v>
      </c>
      <c r="S192" t="s">
        <v>4039</v>
      </c>
      <c r="T192" t="s">
        <v>536</v>
      </c>
      <c r="U192" t="s">
        <v>537</v>
      </c>
      <c r="W192" t="s">
        <v>40</v>
      </c>
      <c r="X192" t="s">
        <v>825</v>
      </c>
      <c r="Y192" t="s">
        <v>3618</v>
      </c>
      <c r="AA192" t="s">
        <v>80</v>
      </c>
      <c r="AB192" t="s">
        <v>35</v>
      </c>
      <c r="AC192" t="s">
        <v>2901</v>
      </c>
      <c r="AF192">
        <v>0</v>
      </c>
      <c r="AG192">
        <v>10</v>
      </c>
      <c r="AS192" t="s">
        <v>538</v>
      </c>
    </row>
    <row r="193" spans="1:66" x14ac:dyDescent="0.25">
      <c r="A193" t="s">
        <v>525</v>
      </c>
      <c r="B193">
        <v>2020</v>
      </c>
      <c r="C193" t="str">
        <f t="shared" si="2"/>
        <v>Navarro-Gonzalez et al. 2020</v>
      </c>
      <c r="D193" t="s">
        <v>35</v>
      </c>
      <c r="E193" t="s">
        <v>158</v>
      </c>
      <c r="F193" t="s">
        <v>526</v>
      </c>
      <c r="G193" t="s">
        <v>35</v>
      </c>
      <c r="H193" t="s">
        <v>3503</v>
      </c>
      <c r="I193" t="s">
        <v>852</v>
      </c>
      <c r="J193" t="s">
        <v>3625</v>
      </c>
      <c r="K193" t="s">
        <v>28</v>
      </c>
      <c r="L193" t="s">
        <v>28</v>
      </c>
      <c r="N193" t="s">
        <v>28</v>
      </c>
      <c r="O193" t="s">
        <v>744</v>
      </c>
      <c r="P193" t="s">
        <v>3901</v>
      </c>
      <c r="Q193" t="s">
        <v>4009</v>
      </c>
      <c r="R193" s="12" t="s">
        <v>3938</v>
      </c>
      <c r="S193" t="s">
        <v>4045</v>
      </c>
      <c r="T193" t="s">
        <v>3755</v>
      </c>
      <c r="U193" t="s">
        <v>540</v>
      </c>
      <c r="W193" t="s">
        <v>40</v>
      </c>
      <c r="X193" t="s">
        <v>825</v>
      </c>
      <c r="Y193" t="s">
        <v>3618</v>
      </c>
      <c r="AA193" t="s">
        <v>80</v>
      </c>
      <c r="AB193" t="s">
        <v>35</v>
      </c>
      <c r="AC193" t="s">
        <v>2901</v>
      </c>
      <c r="AF193">
        <v>0</v>
      </c>
      <c r="AG193">
        <v>5</v>
      </c>
    </row>
    <row r="194" spans="1:66" x14ac:dyDescent="0.25">
      <c r="A194" t="s">
        <v>525</v>
      </c>
      <c r="B194">
        <v>2020</v>
      </c>
      <c r="C194" t="str">
        <f t="shared" ref="C194:C257" si="3">A194&amp;" "&amp;B194</f>
        <v>Navarro-Gonzalez et al. 2020</v>
      </c>
      <c r="D194" t="s">
        <v>35</v>
      </c>
      <c r="E194" t="s">
        <v>158</v>
      </c>
      <c r="F194" t="s">
        <v>526</v>
      </c>
      <c r="G194" t="s">
        <v>35</v>
      </c>
      <c r="H194" t="s">
        <v>3503</v>
      </c>
      <c r="I194" t="s">
        <v>852</v>
      </c>
      <c r="J194" t="s">
        <v>3625</v>
      </c>
      <c r="K194" t="s">
        <v>28</v>
      </c>
      <c r="L194" t="s">
        <v>28</v>
      </c>
      <c r="N194" t="s">
        <v>28</v>
      </c>
      <c r="O194" t="s">
        <v>744</v>
      </c>
      <c r="P194" t="s">
        <v>3901</v>
      </c>
      <c r="Q194" t="s">
        <v>4009</v>
      </c>
      <c r="R194" s="12" t="s">
        <v>3938</v>
      </c>
      <c r="S194" t="s">
        <v>4049</v>
      </c>
      <c r="T194" t="s">
        <v>368</v>
      </c>
      <c r="U194" t="s">
        <v>369</v>
      </c>
      <c r="W194" t="s">
        <v>40</v>
      </c>
      <c r="X194" t="s">
        <v>825</v>
      </c>
      <c r="Y194" t="s">
        <v>3618</v>
      </c>
      <c r="AA194" t="s">
        <v>80</v>
      </c>
      <c r="AB194" t="s">
        <v>35</v>
      </c>
      <c r="AC194" t="s">
        <v>2901</v>
      </c>
      <c r="AF194">
        <v>0</v>
      </c>
      <c r="AG194">
        <v>24</v>
      </c>
    </row>
    <row r="195" spans="1:66" x14ac:dyDescent="0.25">
      <c r="A195" t="s">
        <v>525</v>
      </c>
      <c r="B195">
        <v>2020</v>
      </c>
      <c r="C195" t="str">
        <f t="shared" si="3"/>
        <v>Navarro-Gonzalez et al. 2020</v>
      </c>
      <c r="D195" t="s">
        <v>35</v>
      </c>
      <c r="E195" t="s">
        <v>158</v>
      </c>
      <c r="F195" t="s">
        <v>526</v>
      </c>
      <c r="G195" t="s">
        <v>35</v>
      </c>
      <c r="H195" t="s">
        <v>3503</v>
      </c>
      <c r="I195" t="s">
        <v>852</v>
      </c>
      <c r="J195" t="s">
        <v>3625</v>
      </c>
      <c r="K195" t="s">
        <v>28</v>
      </c>
      <c r="L195" t="s">
        <v>28</v>
      </c>
      <c r="N195" t="s">
        <v>28</v>
      </c>
      <c r="O195" t="s">
        <v>744</v>
      </c>
      <c r="P195" t="s">
        <v>3901</v>
      </c>
      <c r="Q195" t="s">
        <v>4009</v>
      </c>
      <c r="R195" t="s">
        <v>3938</v>
      </c>
      <c r="S195" t="s">
        <v>4050</v>
      </c>
      <c r="T195" t="s">
        <v>3650</v>
      </c>
      <c r="U195" t="s">
        <v>542</v>
      </c>
      <c r="W195" t="s">
        <v>40</v>
      </c>
      <c r="X195" t="s">
        <v>825</v>
      </c>
      <c r="Y195" t="s">
        <v>3618</v>
      </c>
      <c r="AA195" t="s">
        <v>80</v>
      </c>
      <c r="AB195" t="s">
        <v>35</v>
      </c>
      <c r="AC195" t="s">
        <v>2901</v>
      </c>
      <c r="AF195">
        <v>0</v>
      </c>
      <c r="AG195">
        <v>2</v>
      </c>
    </row>
    <row r="196" spans="1:66" x14ac:dyDescent="0.25">
      <c r="A196" t="s">
        <v>525</v>
      </c>
      <c r="B196">
        <v>2020</v>
      </c>
      <c r="C196" t="str">
        <f t="shared" si="3"/>
        <v>Navarro-Gonzalez et al. 2020</v>
      </c>
      <c r="D196" t="s">
        <v>35</v>
      </c>
      <c r="E196" t="s">
        <v>158</v>
      </c>
      <c r="F196" t="s">
        <v>526</v>
      </c>
      <c r="G196" t="s">
        <v>35</v>
      </c>
      <c r="H196" t="s">
        <v>3503</v>
      </c>
      <c r="I196" t="s">
        <v>852</v>
      </c>
      <c r="J196" t="s">
        <v>3625</v>
      </c>
      <c r="K196" t="s">
        <v>28</v>
      </c>
      <c r="L196" t="s">
        <v>28</v>
      </c>
      <c r="N196" t="s">
        <v>28</v>
      </c>
      <c r="O196" t="s">
        <v>744</v>
      </c>
      <c r="P196" t="s">
        <v>3901</v>
      </c>
      <c r="Q196" t="s">
        <v>4009</v>
      </c>
      <c r="R196" t="s">
        <v>4054</v>
      </c>
      <c r="S196" t="s">
        <v>4053</v>
      </c>
      <c r="T196" t="s">
        <v>543</v>
      </c>
      <c r="U196" t="s">
        <v>544</v>
      </c>
      <c r="W196" t="s">
        <v>40</v>
      </c>
      <c r="X196" t="s">
        <v>825</v>
      </c>
      <c r="Y196" t="s">
        <v>3618</v>
      </c>
      <c r="AA196" t="s">
        <v>80</v>
      </c>
      <c r="AB196" t="s">
        <v>35</v>
      </c>
      <c r="AC196" t="s">
        <v>2901</v>
      </c>
      <c r="AF196">
        <v>0</v>
      </c>
      <c r="AG196">
        <v>10</v>
      </c>
    </row>
    <row r="197" spans="1:66" x14ac:dyDescent="0.25">
      <c r="A197" t="s">
        <v>525</v>
      </c>
      <c r="B197">
        <v>2020</v>
      </c>
      <c r="C197" t="str">
        <f t="shared" si="3"/>
        <v>Navarro-Gonzalez et al. 2020</v>
      </c>
      <c r="D197" t="s">
        <v>35</v>
      </c>
      <c r="E197" t="s">
        <v>158</v>
      </c>
      <c r="F197" t="s">
        <v>526</v>
      </c>
      <c r="G197" t="s">
        <v>35</v>
      </c>
      <c r="H197" t="s">
        <v>3503</v>
      </c>
      <c r="I197" t="s">
        <v>852</v>
      </c>
      <c r="J197" t="s">
        <v>3625</v>
      </c>
      <c r="K197" t="s">
        <v>28</v>
      </c>
      <c r="L197" t="s">
        <v>28</v>
      </c>
      <c r="N197" t="s">
        <v>28</v>
      </c>
      <c r="O197" t="s">
        <v>744</v>
      </c>
      <c r="P197" t="s">
        <v>3901</v>
      </c>
      <c r="Q197" t="s">
        <v>4059</v>
      </c>
      <c r="R197" t="s">
        <v>4058</v>
      </c>
      <c r="S197" t="s">
        <v>4057</v>
      </c>
      <c r="T197" t="s">
        <v>545</v>
      </c>
      <c r="U197" t="s">
        <v>546</v>
      </c>
      <c r="W197" t="s">
        <v>40</v>
      </c>
      <c r="X197" t="s">
        <v>825</v>
      </c>
      <c r="Y197" t="s">
        <v>3618</v>
      </c>
      <c r="AA197" t="s">
        <v>80</v>
      </c>
      <c r="AB197" t="s">
        <v>35</v>
      </c>
      <c r="AC197" t="s">
        <v>2901</v>
      </c>
      <c r="AF197">
        <v>0</v>
      </c>
      <c r="AG197">
        <v>11</v>
      </c>
    </row>
    <row r="198" spans="1:66" x14ac:dyDescent="0.25">
      <c r="A198" t="s">
        <v>525</v>
      </c>
      <c r="B198">
        <v>2020</v>
      </c>
      <c r="C198" t="str">
        <f t="shared" si="3"/>
        <v>Navarro-Gonzalez et al. 2020</v>
      </c>
      <c r="D198" t="s">
        <v>35</v>
      </c>
      <c r="E198" t="s">
        <v>158</v>
      </c>
      <c r="F198" t="s">
        <v>526</v>
      </c>
      <c r="G198" t="s">
        <v>35</v>
      </c>
      <c r="H198" t="s">
        <v>3503</v>
      </c>
      <c r="I198" t="s">
        <v>852</v>
      </c>
      <c r="J198" t="s">
        <v>3625</v>
      </c>
      <c r="K198" t="s">
        <v>28</v>
      </c>
      <c r="L198" t="s">
        <v>28</v>
      </c>
      <c r="N198" t="s">
        <v>28</v>
      </c>
      <c r="O198" t="s">
        <v>744</v>
      </c>
      <c r="P198" t="s">
        <v>3901</v>
      </c>
      <c r="Q198" t="s">
        <v>4009</v>
      </c>
      <c r="R198" t="s">
        <v>4008</v>
      </c>
      <c r="S198" t="s">
        <v>4061</v>
      </c>
      <c r="T198" t="s">
        <v>4060</v>
      </c>
      <c r="U198" t="s">
        <v>548</v>
      </c>
      <c r="W198" t="s">
        <v>40</v>
      </c>
      <c r="X198" t="s">
        <v>825</v>
      </c>
      <c r="Y198" t="s">
        <v>3618</v>
      </c>
      <c r="AA198" t="s">
        <v>80</v>
      </c>
      <c r="AB198" t="s">
        <v>35</v>
      </c>
      <c r="AC198" t="s">
        <v>2901</v>
      </c>
      <c r="AF198">
        <v>0</v>
      </c>
      <c r="AG198">
        <v>4</v>
      </c>
    </row>
    <row r="199" spans="1:66" x14ac:dyDescent="0.25">
      <c r="A199" t="s">
        <v>525</v>
      </c>
      <c r="B199">
        <v>2020</v>
      </c>
      <c r="C199" t="str">
        <f t="shared" si="3"/>
        <v>Navarro-Gonzalez et al. 2020</v>
      </c>
      <c r="D199" t="s">
        <v>35</v>
      </c>
      <c r="E199" t="s">
        <v>158</v>
      </c>
      <c r="F199" t="s">
        <v>526</v>
      </c>
      <c r="G199" t="s">
        <v>35</v>
      </c>
      <c r="H199" t="s">
        <v>3503</v>
      </c>
      <c r="I199" t="s">
        <v>852</v>
      </c>
      <c r="J199" t="s">
        <v>3625</v>
      </c>
      <c r="K199" t="s">
        <v>28</v>
      </c>
      <c r="L199" t="s">
        <v>28</v>
      </c>
      <c r="N199" t="s">
        <v>28</v>
      </c>
      <c r="O199" t="s">
        <v>744</v>
      </c>
      <c r="P199" t="s">
        <v>3901</v>
      </c>
      <c r="Q199" t="s">
        <v>4009</v>
      </c>
      <c r="R199" t="s">
        <v>4063</v>
      </c>
      <c r="S199" t="s">
        <v>4062</v>
      </c>
      <c r="T199" t="s">
        <v>549</v>
      </c>
      <c r="U199" t="s">
        <v>550</v>
      </c>
      <c r="W199" t="s">
        <v>40</v>
      </c>
      <c r="X199" t="s">
        <v>825</v>
      </c>
      <c r="Y199" t="s">
        <v>3618</v>
      </c>
      <c r="AA199" t="s">
        <v>80</v>
      </c>
      <c r="AB199" t="s">
        <v>35</v>
      </c>
      <c r="AC199" t="s">
        <v>2901</v>
      </c>
      <c r="AF199">
        <v>0</v>
      </c>
      <c r="AG199">
        <v>1</v>
      </c>
    </row>
    <row r="200" spans="1:66" x14ac:dyDescent="0.25">
      <c r="A200" t="s">
        <v>525</v>
      </c>
      <c r="B200">
        <v>2020</v>
      </c>
      <c r="C200" t="str">
        <f t="shared" si="3"/>
        <v>Navarro-Gonzalez et al. 2020</v>
      </c>
      <c r="D200" t="s">
        <v>35</v>
      </c>
      <c r="E200" t="s">
        <v>158</v>
      </c>
      <c r="F200" t="s">
        <v>526</v>
      </c>
      <c r="G200" t="s">
        <v>35</v>
      </c>
      <c r="H200" t="s">
        <v>3503</v>
      </c>
      <c r="I200" t="s">
        <v>852</v>
      </c>
      <c r="J200" t="s">
        <v>3625</v>
      </c>
      <c r="K200" t="s">
        <v>28</v>
      </c>
      <c r="L200" t="s">
        <v>28</v>
      </c>
      <c r="N200" t="s">
        <v>28</v>
      </c>
      <c r="O200" t="s">
        <v>744</v>
      </c>
      <c r="P200" t="s">
        <v>3901</v>
      </c>
      <c r="Q200" t="s">
        <v>4009</v>
      </c>
      <c r="R200" t="s">
        <v>3954</v>
      </c>
      <c r="S200" t="s">
        <v>4064</v>
      </c>
      <c r="T200" t="s">
        <v>551</v>
      </c>
      <c r="U200" t="s">
        <v>2598</v>
      </c>
      <c r="W200" t="s">
        <v>40</v>
      </c>
      <c r="X200" t="s">
        <v>825</v>
      </c>
      <c r="Y200" t="s">
        <v>3618</v>
      </c>
      <c r="AA200" t="s">
        <v>80</v>
      </c>
      <c r="AB200" t="s">
        <v>35</v>
      </c>
      <c r="AC200" t="s">
        <v>2901</v>
      </c>
      <c r="AF200">
        <v>0</v>
      </c>
      <c r="AG200">
        <v>6</v>
      </c>
    </row>
    <row r="201" spans="1:66" s="12" customFormat="1" x14ac:dyDescent="0.25">
      <c r="A201" t="s">
        <v>525</v>
      </c>
      <c r="B201">
        <v>2020</v>
      </c>
      <c r="C201" t="str">
        <f t="shared" si="3"/>
        <v>Navarro-Gonzalez et al. 2020</v>
      </c>
      <c r="D201" t="s">
        <v>35</v>
      </c>
      <c r="E201" t="s">
        <v>158</v>
      </c>
      <c r="F201" t="s">
        <v>526</v>
      </c>
      <c r="G201" t="s">
        <v>35</v>
      </c>
      <c r="H201" t="s">
        <v>3503</v>
      </c>
      <c r="I201" t="s">
        <v>852</v>
      </c>
      <c r="J201" t="s">
        <v>3625</v>
      </c>
      <c r="K201" t="s">
        <v>28</v>
      </c>
      <c r="L201" t="s">
        <v>28</v>
      </c>
      <c r="M201"/>
      <c r="N201" t="s">
        <v>28</v>
      </c>
      <c r="O201" t="s">
        <v>744</v>
      </c>
      <c r="P201" t="s">
        <v>3901</v>
      </c>
      <c r="Q201" t="s">
        <v>3919</v>
      </c>
      <c r="R201" t="s">
        <v>2600</v>
      </c>
      <c r="S201" t="s">
        <v>3977</v>
      </c>
      <c r="T201" s="12" t="s">
        <v>631</v>
      </c>
      <c r="U201" t="s">
        <v>79</v>
      </c>
      <c r="V201"/>
      <c r="W201" t="s">
        <v>40</v>
      </c>
      <c r="X201" t="s">
        <v>825</v>
      </c>
      <c r="Y201" t="s">
        <v>3618</v>
      </c>
      <c r="Z201"/>
      <c r="AA201" t="s">
        <v>552</v>
      </c>
      <c r="AB201" t="s">
        <v>35</v>
      </c>
      <c r="AC201" t="s">
        <v>2901</v>
      </c>
      <c r="AD201"/>
      <c r="AE201"/>
      <c r="AF201">
        <v>0</v>
      </c>
      <c r="AG201">
        <v>16</v>
      </c>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row>
    <row r="202" spans="1:66" x14ac:dyDescent="0.25">
      <c r="A202" t="s">
        <v>525</v>
      </c>
      <c r="B202">
        <v>2020</v>
      </c>
      <c r="C202" t="str">
        <f t="shared" si="3"/>
        <v>Navarro-Gonzalez et al. 2020</v>
      </c>
      <c r="D202" t="s">
        <v>35</v>
      </c>
      <c r="E202" t="s">
        <v>158</v>
      </c>
      <c r="F202" t="s">
        <v>526</v>
      </c>
      <c r="G202" t="s">
        <v>35</v>
      </c>
      <c r="H202" t="s">
        <v>3503</v>
      </c>
      <c r="I202" t="s">
        <v>852</v>
      </c>
      <c r="J202" t="s">
        <v>3625</v>
      </c>
      <c r="K202" t="s">
        <v>28</v>
      </c>
      <c r="L202" t="s">
        <v>28</v>
      </c>
      <c r="N202" t="s">
        <v>28</v>
      </c>
      <c r="O202" t="s">
        <v>744</v>
      </c>
      <c r="P202" t="s">
        <v>3901</v>
      </c>
      <c r="Q202" t="s">
        <v>4009</v>
      </c>
      <c r="R202" t="s">
        <v>4077</v>
      </c>
      <c r="S202" t="s">
        <v>4076</v>
      </c>
      <c r="T202" t="s">
        <v>509</v>
      </c>
      <c r="U202" t="s">
        <v>553</v>
      </c>
      <c r="W202" t="s">
        <v>40</v>
      </c>
      <c r="X202" t="s">
        <v>825</v>
      </c>
      <c r="Y202" t="s">
        <v>3618</v>
      </c>
      <c r="AA202" t="s">
        <v>80</v>
      </c>
      <c r="AB202" t="s">
        <v>35</v>
      </c>
      <c r="AC202" t="s">
        <v>2901</v>
      </c>
      <c r="AF202">
        <v>0</v>
      </c>
      <c r="AG202">
        <v>3</v>
      </c>
      <c r="AS202" t="s">
        <v>538</v>
      </c>
    </row>
    <row r="203" spans="1:66" x14ac:dyDescent="0.25">
      <c r="A203" t="s">
        <v>525</v>
      </c>
      <c r="B203">
        <v>2020</v>
      </c>
      <c r="C203" t="str">
        <f t="shared" si="3"/>
        <v>Navarro-Gonzalez et al. 2020</v>
      </c>
      <c r="D203" t="s">
        <v>35</v>
      </c>
      <c r="E203" t="s">
        <v>158</v>
      </c>
      <c r="F203" t="s">
        <v>526</v>
      </c>
      <c r="G203" t="s">
        <v>35</v>
      </c>
      <c r="H203" t="s">
        <v>3503</v>
      </c>
      <c r="I203" t="s">
        <v>852</v>
      </c>
      <c r="J203" t="s">
        <v>3625</v>
      </c>
      <c r="K203" t="s">
        <v>28</v>
      </c>
      <c r="L203" t="s">
        <v>28</v>
      </c>
      <c r="N203" t="s">
        <v>28</v>
      </c>
      <c r="O203" t="s">
        <v>744</v>
      </c>
      <c r="P203" t="s">
        <v>3901</v>
      </c>
      <c r="Q203" t="s">
        <v>4009</v>
      </c>
      <c r="R203" t="s">
        <v>3954</v>
      </c>
      <c r="S203" t="s">
        <v>3940</v>
      </c>
      <c r="T203" t="s">
        <v>1327</v>
      </c>
      <c r="U203" t="s">
        <v>257</v>
      </c>
      <c r="W203" t="s">
        <v>40</v>
      </c>
      <c r="X203" t="s">
        <v>825</v>
      </c>
      <c r="Y203" t="s">
        <v>3618</v>
      </c>
      <c r="AA203" t="s">
        <v>80</v>
      </c>
      <c r="AB203" t="s">
        <v>35</v>
      </c>
      <c r="AC203" t="s">
        <v>2901</v>
      </c>
      <c r="AF203">
        <v>0</v>
      </c>
      <c r="AG203">
        <v>20</v>
      </c>
    </row>
    <row r="204" spans="1:66" x14ac:dyDescent="0.25">
      <c r="A204" t="s">
        <v>525</v>
      </c>
      <c r="B204">
        <v>2020</v>
      </c>
      <c r="C204" t="str">
        <f t="shared" si="3"/>
        <v>Navarro-Gonzalez et al. 2020</v>
      </c>
      <c r="D204" t="s">
        <v>35</v>
      </c>
      <c r="E204" t="s">
        <v>158</v>
      </c>
      <c r="F204" t="s">
        <v>526</v>
      </c>
      <c r="G204" t="s">
        <v>35</v>
      </c>
      <c r="H204" t="s">
        <v>3503</v>
      </c>
      <c r="I204" t="s">
        <v>852</v>
      </c>
      <c r="J204" t="s">
        <v>3625</v>
      </c>
      <c r="K204" t="s">
        <v>28</v>
      </c>
      <c r="L204" t="s">
        <v>28</v>
      </c>
      <c r="N204" t="s">
        <v>28</v>
      </c>
      <c r="O204" t="s">
        <v>744</v>
      </c>
      <c r="P204" t="s">
        <v>3901</v>
      </c>
      <c r="Q204" t="s">
        <v>4083</v>
      </c>
      <c r="R204" t="s">
        <v>4082</v>
      </c>
      <c r="S204" t="s">
        <v>4081</v>
      </c>
      <c r="T204" t="s">
        <v>554</v>
      </c>
      <c r="U204" t="s">
        <v>555</v>
      </c>
      <c r="W204" t="s">
        <v>40</v>
      </c>
      <c r="X204" t="s">
        <v>825</v>
      </c>
      <c r="Y204" t="s">
        <v>3618</v>
      </c>
      <c r="AA204" t="s">
        <v>80</v>
      </c>
      <c r="AB204" t="s">
        <v>35</v>
      </c>
      <c r="AC204" t="s">
        <v>2901</v>
      </c>
      <c r="AF204">
        <v>0</v>
      </c>
      <c r="AG204">
        <v>1</v>
      </c>
      <c r="AS204" t="s">
        <v>538</v>
      </c>
    </row>
    <row r="205" spans="1:66" x14ac:dyDescent="0.25">
      <c r="A205" t="s">
        <v>525</v>
      </c>
      <c r="B205">
        <v>2020</v>
      </c>
      <c r="C205" t="str">
        <f t="shared" si="3"/>
        <v>Navarro-Gonzalez et al. 2020</v>
      </c>
      <c r="D205" t="s">
        <v>35</v>
      </c>
      <c r="E205" t="s">
        <v>158</v>
      </c>
      <c r="F205" t="s">
        <v>526</v>
      </c>
      <c r="G205" t="s">
        <v>35</v>
      </c>
      <c r="H205" t="s">
        <v>3503</v>
      </c>
      <c r="I205" t="s">
        <v>852</v>
      </c>
      <c r="J205" t="s">
        <v>3625</v>
      </c>
      <c r="K205" t="s">
        <v>28</v>
      </c>
      <c r="L205" t="s">
        <v>28</v>
      </c>
      <c r="N205" t="s">
        <v>28</v>
      </c>
      <c r="O205" t="s">
        <v>744</v>
      </c>
      <c r="P205" t="s">
        <v>3901</v>
      </c>
      <c r="Q205" t="s">
        <v>4009</v>
      </c>
      <c r="R205" t="s">
        <v>3954</v>
      </c>
      <c r="S205" t="s">
        <v>4102</v>
      </c>
      <c r="T205" t="s">
        <v>556</v>
      </c>
      <c r="U205" t="s">
        <v>557</v>
      </c>
      <c r="W205" t="s">
        <v>40</v>
      </c>
      <c r="X205" t="s">
        <v>825</v>
      </c>
      <c r="Y205" t="s">
        <v>3618</v>
      </c>
      <c r="AA205" t="s">
        <v>80</v>
      </c>
      <c r="AB205" t="s">
        <v>35</v>
      </c>
      <c r="AC205" t="s">
        <v>2901</v>
      </c>
      <c r="AF205">
        <v>0</v>
      </c>
      <c r="AG205">
        <v>12</v>
      </c>
    </row>
    <row r="206" spans="1:66" x14ac:dyDescent="0.25">
      <c r="A206" t="s">
        <v>525</v>
      </c>
      <c r="B206">
        <v>2020</v>
      </c>
      <c r="C206" t="str">
        <f t="shared" si="3"/>
        <v>Navarro-Gonzalez et al. 2020</v>
      </c>
      <c r="D206" t="s">
        <v>35</v>
      </c>
      <c r="E206" t="s">
        <v>158</v>
      </c>
      <c r="F206" t="s">
        <v>526</v>
      </c>
      <c r="G206" t="s">
        <v>35</v>
      </c>
      <c r="H206" t="s">
        <v>3503</v>
      </c>
      <c r="I206" t="s">
        <v>852</v>
      </c>
      <c r="J206" t="s">
        <v>3625</v>
      </c>
      <c r="K206" t="s">
        <v>28</v>
      </c>
      <c r="L206" t="s">
        <v>28</v>
      </c>
      <c r="N206" t="s">
        <v>28</v>
      </c>
      <c r="O206" t="s">
        <v>744</v>
      </c>
      <c r="P206" t="s">
        <v>3901</v>
      </c>
      <c r="Q206" t="s">
        <v>4009</v>
      </c>
      <c r="R206" t="s">
        <v>3954</v>
      </c>
      <c r="S206" t="s">
        <v>4105</v>
      </c>
      <c r="T206" t="s">
        <v>558</v>
      </c>
      <c r="U206" t="s">
        <v>559</v>
      </c>
      <c r="W206" t="s">
        <v>40</v>
      </c>
      <c r="X206" t="s">
        <v>825</v>
      </c>
      <c r="Y206" t="s">
        <v>3618</v>
      </c>
      <c r="AA206" t="s">
        <v>80</v>
      </c>
      <c r="AB206" t="s">
        <v>35</v>
      </c>
      <c r="AC206" t="s">
        <v>2901</v>
      </c>
      <c r="AF206">
        <v>0</v>
      </c>
      <c r="AG206">
        <v>57</v>
      </c>
    </row>
    <row r="207" spans="1:66" x14ac:dyDescent="0.25">
      <c r="A207" t="s">
        <v>525</v>
      </c>
      <c r="B207">
        <v>2020</v>
      </c>
      <c r="C207" t="str">
        <f t="shared" si="3"/>
        <v>Navarro-Gonzalez et al. 2020</v>
      </c>
      <c r="D207" t="s">
        <v>35</v>
      </c>
      <c r="E207" t="s">
        <v>158</v>
      </c>
      <c r="F207" t="s">
        <v>526</v>
      </c>
      <c r="G207" t="s">
        <v>35</v>
      </c>
      <c r="H207" t="s">
        <v>3503</v>
      </c>
      <c r="I207" t="s">
        <v>852</v>
      </c>
      <c r="J207" t="s">
        <v>3625</v>
      </c>
      <c r="K207" t="s">
        <v>28</v>
      </c>
      <c r="L207" t="s">
        <v>28</v>
      </c>
      <c r="N207" t="s">
        <v>28</v>
      </c>
      <c r="O207" t="s">
        <v>744</v>
      </c>
      <c r="P207" t="s">
        <v>3901</v>
      </c>
      <c r="Q207" t="s">
        <v>4009</v>
      </c>
      <c r="R207" t="s">
        <v>3938</v>
      </c>
      <c r="S207" t="s">
        <v>4073</v>
      </c>
      <c r="T207" t="s">
        <v>560</v>
      </c>
      <c r="U207" t="s">
        <v>561</v>
      </c>
      <c r="W207" t="s">
        <v>40</v>
      </c>
      <c r="X207" t="s">
        <v>825</v>
      </c>
      <c r="Y207" t="s">
        <v>3618</v>
      </c>
      <c r="AA207" t="s">
        <v>80</v>
      </c>
      <c r="AB207" t="s">
        <v>35</v>
      </c>
      <c r="AC207" t="s">
        <v>2901</v>
      </c>
      <c r="AF207">
        <v>0</v>
      </c>
      <c r="AG207">
        <v>3</v>
      </c>
    </row>
    <row r="208" spans="1:66" x14ac:dyDescent="0.25">
      <c r="A208" t="s">
        <v>525</v>
      </c>
      <c r="B208">
        <v>2020</v>
      </c>
      <c r="C208" t="str">
        <f t="shared" si="3"/>
        <v>Navarro-Gonzalez et al. 2020</v>
      </c>
      <c r="D208" t="s">
        <v>35</v>
      </c>
      <c r="E208" t="s">
        <v>158</v>
      </c>
      <c r="F208" t="s">
        <v>526</v>
      </c>
      <c r="G208" t="s">
        <v>35</v>
      </c>
      <c r="H208" t="s">
        <v>3503</v>
      </c>
      <c r="I208" t="s">
        <v>852</v>
      </c>
      <c r="J208" t="s">
        <v>3625</v>
      </c>
      <c r="K208" t="s">
        <v>28</v>
      </c>
      <c r="L208" t="s">
        <v>28</v>
      </c>
      <c r="N208" t="s">
        <v>28</v>
      </c>
      <c r="O208" t="s">
        <v>744</v>
      </c>
      <c r="P208" t="s">
        <v>3901</v>
      </c>
      <c r="Q208" t="s">
        <v>3919</v>
      </c>
      <c r="R208" t="s">
        <v>2600</v>
      </c>
      <c r="S208" t="s">
        <v>4110</v>
      </c>
      <c r="T208" t="s">
        <v>2650</v>
      </c>
      <c r="U208" t="s">
        <v>4109</v>
      </c>
      <c r="W208" t="s">
        <v>40</v>
      </c>
      <c r="X208" t="s">
        <v>825</v>
      </c>
      <c r="Y208" t="s">
        <v>3618</v>
      </c>
      <c r="AA208" t="s">
        <v>552</v>
      </c>
      <c r="AB208" t="s">
        <v>35</v>
      </c>
      <c r="AC208" t="s">
        <v>2901</v>
      </c>
      <c r="AF208">
        <v>0</v>
      </c>
      <c r="AG208">
        <v>10</v>
      </c>
    </row>
    <row r="209" spans="1:63" x14ac:dyDescent="0.25">
      <c r="A209" t="s">
        <v>525</v>
      </c>
      <c r="B209">
        <v>2020</v>
      </c>
      <c r="C209" t="str">
        <f t="shared" si="3"/>
        <v>Navarro-Gonzalez et al. 2020</v>
      </c>
      <c r="D209" t="s">
        <v>35</v>
      </c>
      <c r="E209" t="s">
        <v>158</v>
      </c>
      <c r="F209" t="s">
        <v>526</v>
      </c>
      <c r="G209" t="s">
        <v>35</v>
      </c>
      <c r="H209" t="s">
        <v>3503</v>
      </c>
      <c r="I209" t="s">
        <v>852</v>
      </c>
      <c r="J209" t="s">
        <v>3625</v>
      </c>
      <c r="K209" t="s">
        <v>28</v>
      </c>
      <c r="L209" t="s">
        <v>28</v>
      </c>
      <c r="N209" t="s">
        <v>28</v>
      </c>
      <c r="O209" t="s">
        <v>744</v>
      </c>
      <c r="P209" t="s">
        <v>3901</v>
      </c>
      <c r="Q209" t="s">
        <v>4041</v>
      </c>
      <c r="R209" t="s">
        <v>4066</v>
      </c>
      <c r="S209" t="s">
        <v>4111</v>
      </c>
      <c r="T209" t="s">
        <v>513</v>
      </c>
      <c r="U209" t="s">
        <v>562</v>
      </c>
      <c r="W209" t="s">
        <v>40</v>
      </c>
      <c r="X209" t="s">
        <v>825</v>
      </c>
      <c r="Y209" t="s">
        <v>3618</v>
      </c>
      <c r="AA209" t="s">
        <v>80</v>
      </c>
      <c r="AB209" t="s">
        <v>35</v>
      </c>
      <c r="AC209" t="s">
        <v>2901</v>
      </c>
      <c r="AF209">
        <v>0</v>
      </c>
      <c r="AG209">
        <v>1</v>
      </c>
      <c r="AS209" t="s">
        <v>538</v>
      </c>
    </row>
    <row r="210" spans="1:63" x14ac:dyDescent="0.25">
      <c r="A210" t="s">
        <v>525</v>
      </c>
      <c r="B210">
        <v>2020</v>
      </c>
      <c r="C210" t="str">
        <f t="shared" si="3"/>
        <v>Navarro-Gonzalez et al. 2020</v>
      </c>
      <c r="D210" t="s">
        <v>35</v>
      </c>
      <c r="E210" t="s">
        <v>158</v>
      </c>
      <c r="F210" t="s">
        <v>526</v>
      </c>
      <c r="G210" t="s">
        <v>35</v>
      </c>
      <c r="H210" t="s">
        <v>3503</v>
      </c>
      <c r="I210" t="s">
        <v>852</v>
      </c>
      <c r="J210" t="s">
        <v>3625</v>
      </c>
      <c r="K210" t="s">
        <v>28</v>
      </c>
      <c r="L210" t="s">
        <v>28</v>
      </c>
      <c r="N210" t="s">
        <v>28</v>
      </c>
      <c r="O210" t="s">
        <v>744</v>
      </c>
      <c r="P210" t="s">
        <v>3901</v>
      </c>
      <c r="Q210" s="12" t="s">
        <v>4009</v>
      </c>
      <c r="R210" s="12" t="s">
        <v>4017</v>
      </c>
      <c r="S210" s="12" t="s">
        <v>4113</v>
      </c>
      <c r="T210" t="s">
        <v>563</v>
      </c>
      <c r="U210" t="s">
        <v>564</v>
      </c>
      <c r="W210" t="s">
        <v>40</v>
      </c>
      <c r="X210" t="s">
        <v>825</v>
      </c>
      <c r="Y210" t="s">
        <v>3618</v>
      </c>
      <c r="AA210" t="s">
        <v>80</v>
      </c>
      <c r="AB210" t="s">
        <v>35</v>
      </c>
      <c r="AC210" t="s">
        <v>2901</v>
      </c>
      <c r="AF210">
        <v>0</v>
      </c>
      <c r="AG210">
        <v>21</v>
      </c>
      <c r="AS210" t="s">
        <v>538</v>
      </c>
    </row>
    <row r="211" spans="1:63" x14ac:dyDescent="0.25">
      <c r="A211" t="s">
        <v>525</v>
      </c>
      <c r="B211">
        <v>2020</v>
      </c>
      <c r="C211" t="str">
        <f t="shared" si="3"/>
        <v>Navarro-Gonzalez et al. 2020</v>
      </c>
      <c r="D211" t="s">
        <v>35</v>
      </c>
      <c r="E211" t="s">
        <v>158</v>
      </c>
      <c r="F211" t="s">
        <v>526</v>
      </c>
      <c r="G211" t="s">
        <v>35</v>
      </c>
      <c r="H211" t="s">
        <v>3503</v>
      </c>
      <c r="I211" t="s">
        <v>852</v>
      </c>
      <c r="J211" t="s">
        <v>3625</v>
      </c>
      <c r="K211" t="s">
        <v>28</v>
      </c>
      <c r="L211" t="s">
        <v>28</v>
      </c>
      <c r="N211" t="s">
        <v>28</v>
      </c>
      <c r="O211" t="s">
        <v>744</v>
      </c>
      <c r="P211" t="s">
        <v>3901</v>
      </c>
      <c r="Q211" t="s">
        <v>4009</v>
      </c>
      <c r="R211" t="s">
        <v>4011</v>
      </c>
      <c r="S211" t="s">
        <v>4117</v>
      </c>
      <c r="T211" t="s">
        <v>344</v>
      </c>
      <c r="U211" t="s">
        <v>565</v>
      </c>
      <c r="W211" t="s">
        <v>40</v>
      </c>
      <c r="X211" t="s">
        <v>825</v>
      </c>
      <c r="Y211" t="s">
        <v>3618</v>
      </c>
      <c r="AA211" t="s">
        <v>80</v>
      </c>
      <c r="AB211" t="s">
        <v>35</v>
      </c>
      <c r="AC211" t="s">
        <v>2901</v>
      </c>
      <c r="AF211">
        <v>0</v>
      </c>
      <c r="AG211">
        <v>8</v>
      </c>
    </row>
    <row r="212" spans="1:63" x14ac:dyDescent="0.25">
      <c r="A212" t="s">
        <v>525</v>
      </c>
      <c r="B212">
        <v>2020</v>
      </c>
      <c r="C212" t="str">
        <f t="shared" si="3"/>
        <v>Navarro-Gonzalez et al. 2020</v>
      </c>
      <c r="D212" t="s">
        <v>35</v>
      </c>
      <c r="E212" t="s">
        <v>158</v>
      </c>
      <c r="F212" t="s">
        <v>526</v>
      </c>
      <c r="G212" t="s">
        <v>35</v>
      </c>
      <c r="H212" t="s">
        <v>3503</v>
      </c>
      <c r="I212" t="s">
        <v>852</v>
      </c>
      <c r="J212" t="s">
        <v>3625</v>
      </c>
      <c r="K212" t="s">
        <v>28</v>
      </c>
      <c r="L212" t="s">
        <v>28</v>
      </c>
      <c r="N212" t="s">
        <v>28</v>
      </c>
      <c r="O212" t="s">
        <v>744</v>
      </c>
      <c r="P212" t="s">
        <v>3901</v>
      </c>
      <c r="Q212" t="s">
        <v>4009</v>
      </c>
      <c r="R212" t="s">
        <v>4033</v>
      </c>
      <c r="S212" t="s">
        <v>4121</v>
      </c>
      <c r="T212" t="s">
        <v>566</v>
      </c>
      <c r="U212" t="s">
        <v>567</v>
      </c>
      <c r="W212" t="s">
        <v>40</v>
      </c>
      <c r="X212" t="s">
        <v>825</v>
      </c>
      <c r="Y212" t="s">
        <v>3618</v>
      </c>
      <c r="AA212" t="s">
        <v>80</v>
      </c>
      <c r="AB212" t="s">
        <v>35</v>
      </c>
      <c r="AC212" t="s">
        <v>2901</v>
      </c>
      <c r="AF212">
        <v>0</v>
      </c>
      <c r="AG212">
        <v>2</v>
      </c>
    </row>
    <row r="213" spans="1:63" x14ac:dyDescent="0.25">
      <c r="A213" t="s">
        <v>525</v>
      </c>
      <c r="B213">
        <v>2020</v>
      </c>
      <c r="C213" t="str">
        <f t="shared" si="3"/>
        <v>Navarro-Gonzalez et al. 2020</v>
      </c>
      <c r="D213" t="s">
        <v>35</v>
      </c>
      <c r="E213" t="s">
        <v>158</v>
      </c>
      <c r="F213" t="s">
        <v>526</v>
      </c>
      <c r="G213" t="s">
        <v>35</v>
      </c>
      <c r="H213" t="s">
        <v>3503</v>
      </c>
      <c r="I213" t="s">
        <v>852</v>
      </c>
      <c r="J213" t="s">
        <v>3625</v>
      </c>
      <c r="K213" t="s">
        <v>28</v>
      </c>
      <c r="L213" t="s">
        <v>28</v>
      </c>
      <c r="N213" t="s">
        <v>28</v>
      </c>
      <c r="O213" t="s">
        <v>744</v>
      </c>
      <c r="P213" t="s">
        <v>3901</v>
      </c>
      <c r="Q213" t="s">
        <v>4009</v>
      </c>
      <c r="R213" t="s">
        <v>3954</v>
      </c>
      <c r="S213" t="s">
        <v>4124</v>
      </c>
      <c r="T213" t="s">
        <v>568</v>
      </c>
      <c r="U213" t="s">
        <v>569</v>
      </c>
      <c r="W213" t="s">
        <v>40</v>
      </c>
      <c r="X213" t="s">
        <v>825</v>
      </c>
      <c r="Y213" t="s">
        <v>3618</v>
      </c>
      <c r="AA213" t="s">
        <v>80</v>
      </c>
      <c r="AB213" t="s">
        <v>35</v>
      </c>
      <c r="AC213" t="s">
        <v>2901</v>
      </c>
      <c r="AF213">
        <v>0</v>
      </c>
      <c r="AG213">
        <v>1</v>
      </c>
    </row>
    <row r="214" spans="1:63" x14ac:dyDescent="0.25">
      <c r="A214" t="s">
        <v>525</v>
      </c>
      <c r="B214">
        <v>2020</v>
      </c>
      <c r="C214" t="str">
        <f t="shared" si="3"/>
        <v>Navarro-Gonzalez et al. 2020</v>
      </c>
      <c r="D214" t="s">
        <v>35</v>
      </c>
      <c r="E214" t="s">
        <v>158</v>
      </c>
      <c r="F214" t="s">
        <v>526</v>
      </c>
      <c r="G214" t="s">
        <v>35</v>
      </c>
      <c r="H214" t="s">
        <v>3503</v>
      </c>
      <c r="I214" t="s">
        <v>852</v>
      </c>
      <c r="J214" t="s">
        <v>3625</v>
      </c>
      <c r="K214" t="s">
        <v>28</v>
      </c>
      <c r="L214" t="s">
        <v>28</v>
      </c>
      <c r="N214" t="s">
        <v>28</v>
      </c>
      <c r="O214" t="s">
        <v>744</v>
      </c>
      <c r="P214" t="s">
        <v>3901</v>
      </c>
      <c r="Q214" t="s">
        <v>4009</v>
      </c>
      <c r="R214" t="s">
        <v>4011</v>
      </c>
      <c r="S214" t="s">
        <v>4010</v>
      </c>
      <c r="T214" t="s">
        <v>3655</v>
      </c>
      <c r="U214" t="s">
        <v>571</v>
      </c>
      <c r="W214" t="s">
        <v>40</v>
      </c>
      <c r="X214" t="s">
        <v>825</v>
      </c>
      <c r="Y214" t="s">
        <v>3618</v>
      </c>
      <c r="AA214" t="s">
        <v>80</v>
      </c>
      <c r="AB214" t="s">
        <v>35</v>
      </c>
      <c r="AC214" t="s">
        <v>2901</v>
      </c>
      <c r="AF214">
        <v>0</v>
      </c>
      <c r="AG214">
        <v>2</v>
      </c>
    </row>
    <row r="215" spans="1:63" x14ac:dyDescent="0.25">
      <c r="A215" t="s">
        <v>525</v>
      </c>
      <c r="B215">
        <v>2020</v>
      </c>
      <c r="C215" t="str">
        <f t="shared" si="3"/>
        <v>Navarro-Gonzalez et al. 2020</v>
      </c>
      <c r="D215" t="s">
        <v>35</v>
      </c>
      <c r="E215" t="s">
        <v>158</v>
      </c>
      <c r="F215" t="s">
        <v>526</v>
      </c>
      <c r="G215" t="s">
        <v>35</v>
      </c>
      <c r="H215" t="s">
        <v>3503</v>
      </c>
      <c r="I215" t="s">
        <v>852</v>
      </c>
      <c r="J215" t="s">
        <v>3625</v>
      </c>
      <c r="K215" t="s">
        <v>28</v>
      </c>
      <c r="L215" t="s">
        <v>28</v>
      </c>
      <c r="N215" t="s">
        <v>28</v>
      </c>
      <c r="O215" t="s">
        <v>744</v>
      </c>
      <c r="P215" t="s">
        <v>3901</v>
      </c>
      <c r="Q215" s="12" t="s">
        <v>4009</v>
      </c>
      <c r="R215" s="12" t="s">
        <v>4040</v>
      </c>
      <c r="S215" s="12" t="s">
        <v>4125</v>
      </c>
      <c r="T215" t="s">
        <v>572</v>
      </c>
      <c r="U215" t="s">
        <v>573</v>
      </c>
      <c r="W215" t="s">
        <v>40</v>
      </c>
      <c r="X215" t="s">
        <v>825</v>
      </c>
      <c r="Y215" t="s">
        <v>3618</v>
      </c>
      <c r="AA215" t="s">
        <v>80</v>
      </c>
      <c r="AB215" t="s">
        <v>35</v>
      </c>
      <c r="AC215" t="s">
        <v>2901</v>
      </c>
      <c r="AF215">
        <v>0</v>
      </c>
      <c r="AG215">
        <v>1</v>
      </c>
    </row>
    <row r="216" spans="1:63" x14ac:dyDescent="0.25">
      <c r="A216" t="s">
        <v>525</v>
      </c>
      <c r="B216">
        <v>2020</v>
      </c>
      <c r="C216" t="str">
        <f t="shared" si="3"/>
        <v>Navarro-Gonzalez et al. 2020</v>
      </c>
      <c r="D216" t="s">
        <v>35</v>
      </c>
      <c r="E216" t="s">
        <v>158</v>
      </c>
      <c r="F216" t="s">
        <v>526</v>
      </c>
      <c r="G216" t="s">
        <v>35</v>
      </c>
      <c r="H216" t="s">
        <v>3503</v>
      </c>
      <c r="I216" t="s">
        <v>852</v>
      </c>
      <c r="J216" t="s">
        <v>3625</v>
      </c>
      <c r="K216" t="s">
        <v>28</v>
      </c>
      <c r="L216" t="s">
        <v>28</v>
      </c>
      <c r="N216" t="s">
        <v>28</v>
      </c>
      <c r="O216" t="s">
        <v>744</v>
      </c>
      <c r="P216" t="s">
        <v>3901</v>
      </c>
      <c r="Q216" t="s">
        <v>4009</v>
      </c>
      <c r="R216" t="s">
        <v>3954</v>
      </c>
      <c r="S216" t="s">
        <v>4127</v>
      </c>
      <c r="T216" t="s">
        <v>3756</v>
      </c>
      <c r="U216" t="s">
        <v>575</v>
      </c>
      <c r="W216" t="s">
        <v>40</v>
      </c>
      <c r="X216" t="s">
        <v>825</v>
      </c>
      <c r="Y216" t="s">
        <v>3618</v>
      </c>
      <c r="AA216" t="s">
        <v>80</v>
      </c>
      <c r="AB216" t="s">
        <v>35</v>
      </c>
      <c r="AC216" t="s">
        <v>2901</v>
      </c>
      <c r="AF216">
        <v>0</v>
      </c>
      <c r="AG216">
        <v>14</v>
      </c>
      <c r="BG216" s="12"/>
      <c r="BH216" s="12"/>
      <c r="BI216" s="12"/>
      <c r="BJ216" s="12"/>
      <c r="BK216" s="12"/>
    </row>
    <row r="217" spans="1:63" x14ac:dyDescent="0.25">
      <c r="A217" t="s">
        <v>525</v>
      </c>
      <c r="B217">
        <v>2020</v>
      </c>
      <c r="C217" t="str">
        <f t="shared" si="3"/>
        <v>Navarro-Gonzalez et al. 2020</v>
      </c>
      <c r="D217" t="s">
        <v>35</v>
      </c>
      <c r="E217" t="s">
        <v>158</v>
      </c>
      <c r="F217" t="s">
        <v>526</v>
      </c>
      <c r="G217" t="s">
        <v>35</v>
      </c>
      <c r="H217" t="s">
        <v>3503</v>
      </c>
      <c r="I217" t="s">
        <v>852</v>
      </c>
      <c r="J217" t="s">
        <v>3625</v>
      </c>
      <c r="K217" t="s">
        <v>28</v>
      </c>
      <c r="L217" t="s">
        <v>28</v>
      </c>
      <c r="N217" t="s">
        <v>28</v>
      </c>
      <c r="O217" t="s">
        <v>744</v>
      </c>
      <c r="P217" t="s">
        <v>3901</v>
      </c>
      <c r="Q217" t="s">
        <v>3993</v>
      </c>
      <c r="R217" t="s">
        <v>4023</v>
      </c>
      <c r="S217" t="s">
        <v>4137</v>
      </c>
      <c r="T217" t="s">
        <v>515</v>
      </c>
      <c r="U217" t="s">
        <v>449</v>
      </c>
      <c r="W217" t="s">
        <v>40</v>
      </c>
      <c r="X217" t="s">
        <v>825</v>
      </c>
      <c r="Y217" t="s">
        <v>3618</v>
      </c>
      <c r="AA217" t="s">
        <v>80</v>
      </c>
      <c r="AB217" t="s">
        <v>35</v>
      </c>
      <c r="AC217" t="s">
        <v>2901</v>
      </c>
      <c r="AF217">
        <v>0</v>
      </c>
      <c r="AG217">
        <v>3</v>
      </c>
      <c r="AS217" t="s">
        <v>538</v>
      </c>
    </row>
    <row r="218" spans="1:63" x14ac:dyDescent="0.25">
      <c r="A218" t="s">
        <v>525</v>
      </c>
      <c r="B218">
        <v>2020</v>
      </c>
      <c r="C218" t="str">
        <f t="shared" si="3"/>
        <v>Navarro-Gonzalez et al. 2020</v>
      </c>
      <c r="D218" t="s">
        <v>35</v>
      </c>
      <c r="E218" t="s">
        <v>158</v>
      </c>
      <c r="F218" t="s">
        <v>526</v>
      </c>
      <c r="G218" t="s">
        <v>35</v>
      </c>
      <c r="H218" t="s">
        <v>3503</v>
      </c>
      <c r="I218" t="s">
        <v>852</v>
      </c>
      <c r="J218" t="s">
        <v>3625</v>
      </c>
      <c r="K218" t="s">
        <v>28</v>
      </c>
      <c r="L218" t="s">
        <v>28</v>
      </c>
      <c r="N218" t="s">
        <v>28</v>
      </c>
      <c r="O218" t="s">
        <v>744</v>
      </c>
      <c r="P218" t="s">
        <v>3901</v>
      </c>
      <c r="Q218" t="s">
        <v>4083</v>
      </c>
      <c r="R218" t="s">
        <v>4082</v>
      </c>
      <c r="S218" t="s">
        <v>4141</v>
      </c>
      <c r="T218" t="s">
        <v>576</v>
      </c>
      <c r="U218" t="s">
        <v>577</v>
      </c>
      <c r="W218" t="s">
        <v>40</v>
      </c>
      <c r="X218" t="s">
        <v>825</v>
      </c>
      <c r="Y218" t="s">
        <v>3618</v>
      </c>
      <c r="AA218" t="s">
        <v>80</v>
      </c>
      <c r="AB218" t="s">
        <v>35</v>
      </c>
      <c r="AC218" t="s">
        <v>2901</v>
      </c>
      <c r="AF218">
        <v>0</v>
      </c>
      <c r="AG218">
        <v>2</v>
      </c>
      <c r="AS218" t="s">
        <v>538</v>
      </c>
    </row>
    <row r="219" spans="1:63" x14ac:dyDescent="0.25">
      <c r="A219" t="s">
        <v>525</v>
      </c>
      <c r="B219">
        <v>2020</v>
      </c>
      <c r="C219" t="str">
        <f t="shared" si="3"/>
        <v>Navarro-Gonzalez et al. 2020</v>
      </c>
      <c r="D219" t="s">
        <v>35</v>
      </c>
      <c r="E219" t="s">
        <v>158</v>
      </c>
      <c r="F219" t="s">
        <v>526</v>
      </c>
      <c r="G219" t="s">
        <v>35</v>
      </c>
      <c r="H219" t="s">
        <v>3503</v>
      </c>
      <c r="I219" t="s">
        <v>852</v>
      </c>
      <c r="J219" t="s">
        <v>3625</v>
      </c>
      <c r="K219" t="s">
        <v>28</v>
      </c>
      <c r="L219" t="s">
        <v>28</v>
      </c>
      <c r="N219" t="s">
        <v>28</v>
      </c>
      <c r="O219" t="s">
        <v>744</v>
      </c>
      <c r="P219" t="s">
        <v>3901</v>
      </c>
      <c r="Q219" t="s">
        <v>4009</v>
      </c>
      <c r="R219" t="s">
        <v>4063</v>
      </c>
      <c r="S219" t="s">
        <v>4143</v>
      </c>
      <c r="T219" t="s">
        <v>578</v>
      </c>
      <c r="U219" t="s">
        <v>579</v>
      </c>
      <c r="W219" t="s">
        <v>40</v>
      </c>
      <c r="X219" t="s">
        <v>825</v>
      </c>
      <c r="Y219" t="s">
        <v>3618</v>
      </c>
      <c r="AA219" t="s">
        <v>80</v>
      </c>
      <c r="AB219" t="s">
        <v>35</v>
      </c>
      <c r="AC219" t="s">
        <v>2901</v>
      </c>
      <c r="AF219">
        <v>0</v>
      </c>
      <c r="AG219">
        <v>13</v>
      </c>
    </row>
    <row r="220" spans="1:63" x14ac:dyDescent="0.25">
      <c r="A220" t="s">
        <v>525</v>
      </c>
      <c r="B220">
        <v>2020</v>
      </c>
      <c r="C220" t="str">
        <f t="shared" si="3"/>
        <v>Navarro-Gonzalez et al. 2020</v>
      </c>
      <c r="D220" t="s">
        <v>35</v>
      </c>
      <c r="E220" t="s">
        <v>158</v>
      </c>
      <c r="F220" t="s">
        <v>526</v>
      </c>
      <c r="G220" t="s">
        <v>35</v>
      </c>
      <c r="H220" t="s">
        <v>3503</v>
      </c>
      <c r="I220" t="s">
        <v>852</v>
      </c>
      <c r="J220" t="s">
        <v>3625</v>
      </c>
      <c r="K220" t="s">
        <v>28</v>
      </c>
      <c r="L220" t="s">
        <v>28</v>
      </c>
      <c r="N220" t="s">
        <v>28</v>
      </c>
      <c r="O220" t="s">
        <v>744</v>
      </c>
      <c r="P220" t="s">
        <v>3901</v>
      </c>
      <c r="Q220" t="s">
        <v>4009</v>
      </c>
      <c r="R220" t="s">
        <v>4028</v>
      </c>
      <c r="S220" t="s">
        <v>4144</v>
      </c>
      <c r="T220" t="s">
        <v>580</v>
      </c>
      <c r="U220" t="s">
        <v>581</v>
      </c>
      <c r="W220" t="s">
        <v>40</v>
      </c>
      <c r="X220" t="s">
        <v>825</v>
      </c>
      <c r="Y220" t="s">
        <v>3618</v>
      </c>
      <c r="AA220" t="s">
        <v>80</v>
      </c>
      <c r="AB220" t="s">
        <v>35</v>
      </c>
      <c r="AC220" t="s">
        <v>2901</v>
      </c>
      <c r="AF220">
        <v>0</v>
      </c>
      <c r="AG220">
        <v>3</v>
      </c>
    </row>
    <row r="221" spans="1:63" x14ac:dyDescent="0.25">
      <c r="A221" t="s">
        <v>525</v>
      </c>
      <c r="B221">
        <v>2020</v>
      </c>
      <c r="C221" t="str">
        <f t="shared" si="3"/>
        <v>Navarro-Gonzalez et al. 2020</v>
      </c>
      <c r="D221" t="s">
        <v>35</v>
      </c>
      <c r="E221" t="s">
        <v>158</v>
      </c>
      <c r="F221" t="s">
        <v>526</v>
      </c>
      <c r="G221" t="s">
        <v>35</v>
      </c>
      <c r="H221" t="s">
        <v>3503</v>
      </c>
      <c r="I221" t="s">
        <v>852</v>
      </c>
      <c r="J221" t="s">
        <v>3625</v>
      </c>
      <c r="K221" t="s">
        <v>28</v>
      </c>
      <c r="L221" t="s">
        <v>28</v>
      </c>
      <c r="N221" t="s">
        <v>28</v>
      </c>
      <c r="O221" t="s">
        <v>744</v>
      </c>
      <c r="P221" t="s">
        <v>3901</v>
      </c>
      <c r="Q221" t="s">
        <v>4083</v>
      </c>
      <c r="R221" t="s">
        <v>4082</v>
      </c>
      <c r="S221" t="s">
        <v>4081</v>
      </c>
      <c r="T221" t="s">
        <v>3659</v>
      </c>
      <c r="U221" t="s">
        <v>583</v>
      </c>
      <c r="W221" t="s">
        <v>40</v>
      </c>
      <c r="X221" t="s">
        <v>825</v>
      </c>
      <c r="Y221" t="s">
        <v>3618</v>
      </c>
      <c r="AA221" t="s">
        <v>80</v>
      </c>
      <c r="AB221" t="s">
        <v>35</v>
      </c>
      <c r="AC221" t="s">
        <v>2901</v>
      </c>
      <c r="AF221">
        <v>0</v>
      </c>
      <c r="AG221">
        <v>3</v>
      </c>
      <c r="AS221" t="s">
        <v>538</v>
      </c>
    </row>
    <row r="222" spans="1:63" x14ac:dyDescent="0.25">
      <c r="A222" t="s">
        <v>525</v>
      </c>
      <c r="B222">
        <v>2020</v>
      </c>
      <c r="C222" t="str">
        <f t="shared" si="3"/>
        <v>Navarro-Gonzalez et al. 2020</v>
      </c>
      <c r="D222" t="s">
        <v>35</v>
      </c>
      <c r="E222" t="s">
        <v>158</v>
      </c>
      <c r="F222" t="s">
        <v>526</v>
      </c>
      <c r="G222" t="s">
        <v>35</v>
      </c>
      <c r="H222" t="s">
        <v>3503</v>
      </c>
      <c r="I222" t="s">
        <v>852</v>
      </c>
      <c r="J222" t="s">
        <v>3625</v>
      </c>
      <c r="K222" t="s">
        <v>28</v>
      </c>
      <c r="L222" t="s">
        <v>28</v>
      </c>
      <c r="N222" t="s">
        <v>28</v>
      </c>
      <c r="O222" t="s">
        <v>744</v>
      </c>
      <c r="P222" t="s">
        <v>3901</v>
      </c>
      <c r="Q222" t="s">
        <v>4009</v>
      </c>
      <c r="R222" t="s">
        <v>4038</v>
      </c>
      <c r="S222" t="s">
        <v>4145</v>
      </c>
      <c r="T222" t="s">
        <v>584</v>
      </c>
      <c r="U222" t="s">
        <v>585</v>
      </c>
      <c r="W222" t="s">
        <v>40</v>
      </c>
      <c r="X222" t="s">
        <v>825</v>
      </c>
      <c r="Y222" t="s">
        <v>3618</v>
      </c>
      <c r="AA222" t="s">
        <v>80</v>
      </c>
      <c r="AB222" t="s">
        <v>35</v>
      </c>
      <c r="AC222" t="s">
        <v>2901</v>
      </c>
      <c r="AF222">
        <v>0</v>
      </c>
      <c r="AG222">
        <v>3</v>
      </c>
    </row>
    <row r="223" spans="1:63" x14ac:dyDescent="0.25">
      <c r="A223" t="s">
        <v>525</v>
      </c>
      <c r="B223">
        <v>2020</v>
      </c>
      <c r="C223" t="str">
        <f t="shared" si="3"/>
        <v>Navarro-Gonzalez et al. 2020</v>
      </c>
      <c r="D223" t="s">
        <v>35</v>
      </c>
      <c r="E223" t="s">
        <v>158</v>
      </c>
      <c r="F223" t="s">
        <v>526</v>
      </c>
      <c r="G223" t="s">
        <v>35</v>
      </c>
      <c r="H223" t="s">
        <v>3503</v>
      </c>
      <c r="I223" t="s">
        <v>852</v>
      </c>
      <c r="J223" t="s">
        <v>3625</v>
      </c>
      <c r="K223" t="s">
        <v>28</v>
      </c>
      <c r="L223" t="s">
        <v>28</v>
      </c>
      <c r="N223" t="s">
        <v>28</v>
      </c>
      <c r="O223" t="s">
        <v>744</v>
      </c>
      <c r="P223" t="s">
        <v>3901</v>
      </c>
      <c r="Q223" t="s">
        <v>4009</v>
      </c>
      <c r="R223" t="s">
        <v>4077</v>
      </c>
      <c r="S223" t="s">
        <v>4146</v>
      </c>
      <c r="T223" t="s">
        <v>586</v>
      </c>
      <c r="U223" t="s">
        <v>587</v>
      </c>
      <c r="W223" t="s">
        <v>40</v>
      </c>
      <c r="X223" t="s">
        <v>825</v>
      </c>
      <c r="Y223" t="s">
        <v>3618</v>
      </c>
      <c r="AA223" t="s">
        <v>80</v>
      </c>
      <c r="AB223" t="s">
        <v>35</v>
      </c>
      <c r="AC223" t="s">
        <v>2901</v>
      </c>
      <c r="AF223">
        <v>0</v>
      </c>
      <c r="AG223">
        <v>5</v>
      </c>
      <c r="AS223" t="s">
        <v>538</v>
      </c>
    </row>
    <row r="224" spans="1:63" x14ac:dyDescent="0.25">
      <c r="A224" t="s">
        <v>525</v>
      </c>
      <c r="B224">
        <v>2020</v>
      </c>
      <c r="C224" t="str">
        <f t="shared" si="3"/>
        <v>Navarro-Gonzalez et al. 2020</v>
      </c>
      <c r="D224" t="s">
        <v>35</v>
      </c>
      <c r="E224" t="s">
        <v>158</v>
      </c>
      <c r="F224" t="s">
        <v>526</v>
      </c>
      <c r="G224" t="s">
        <v>35</v>
      </c>
      <c r="H224" t="s">
        <v>3503</v>
      </c>
      <c r="I224" t="s">
        <v>852</v>
      </c>
      <c r="J224" t="s">
        <v>3625</v>
      </c>
      <c r="K224" t="s">
        <v>28</v>
      </c>
      <c r="L224" t="s">
        <v>28</v>
      </c>
      <c r="N224" t="s">
        <v>28</v>
      </c>
      <c r="O224" t="s">
        <v>744</v>
      </c>
      <c r="P224" t="s">
        <v>3901</v>
      </c>
      <c r="Q224" t="s">
        <v>4009</v>
      </c>
      <c r="R224" t="s">
        <v>4020</v>
      </c>
      <c r="S224" t="s">
        <v>2818</v>
      </c>
      <c r="T224" t="s">
        <v>516</v>
      </c>
      <c r="U224" t="s">
        <v>588</v>
      </c>
      <c r="W224" t="s">
        <v>40</v>
      </c>
      <c r="X224" t="s">
        <v>825</v>
      </c>
      <c r="Y224" t="s">
        <v>3618</v>
      </c>
      <c r="AA224" t="s">
        <v>80</v>
      </c>
      <c r="AB224" t="s">
        <v>35</v>
      </c>
      <c r="AC224" t="s">
        <v>2901</v>
      </c>
      <c r="AF224">
        <v>0</v>
      </c>
      <c r="AG224">
        <v>16</v>
      </c>
    </row>
    <row r="225" spans="1:45" x14ac:dyDescent="0.25">
      <c r="A225" t="s">
        <v>525</v>
      </c>
      <c r="B225">
        <v>2020</v>
      </c>
      <c r="C225" t="str">
        <f t="shared" si="3"/>
        <v>Navarro-Gonzalez et al. 2020</v>
      </c>
      <c r="D225" t="s">
        <v>35</v>
      </c>
      <c r="E225" t="s">
        <v>158</v>
      </c>
      <c r="F225" t="s">
        <v>526</v>
      </c>
      <c r="G225" t="s">
        <v>35</v>
      </c>
      <c r="H225" t="s">
        <v>3503</v>
      </c>
      <c r="I225" t="s">
        <v>852</v>
      </c>
      <c r="J225" t="s">
        <v>3625</v>
      </c>
      <c r="K225" t="s">
        <v>28</v>
      </c>
      <c r="L225" t="s">
        <v>28</v>
      </c>
      <c r="N225" t="s">
        <v>28</v>
      </c>
      <c r="O225" t="s">
        <v>744</v>
      </c>
      <c r="P225" t="s">
        <v>3901</v>
      </c>
      <c r="Q225" t="s">
        <v>4009</v>
      </c>
      <c r="R225" t="s">
        <v>4011</v>
      </c>
      <c r="S225" t="s">
        <v>4117</v>
      </c>
      <c r="T225" t="s">
        <v>348</v>
      </c>
      <c r="U225" t="s">
        <v>589</v>
      </c>
      <c r="W225" t="s">
        <v>40</v>
      </c>
      <c r="X225" t="s">
        <v>825</v>
      </c>
      <c r="Y225" t="s">
        <v>3618</v>
      </c>
      <c r="AA225" t="s">
        <v>80</v>
      </c>
      <c r="AB225" t="s">
        <v>35</v>
      </c>
      <c r="AC225" t="s">
        <v>2901</v>
      </c>
      <c r="AF225">
        <v>0</v>
      </c>
      <c r="AG225">
        <v>1</v>
      </c>
    </row>
    <row r="226" spans="1:45" x14ac:dyDescent="0.25">
      <c r="A226" t="s">
        <v>525</v>
      </c>
      <c r="B226">
        <v>2020</v>
      </c>
      <c r="C226" t="str">
        <f t="shared" si="3"/>
        <v>Navarro-Gonzalez et al. 2020</v>
      </c>
      <c r="D226" t="s">
        <v>35</v>
      </c>
      <c r="E226" t="s">
        <v>158</v>
      </c>
      <c r="F226" t="s">
        <v>526</v>
      </c>
      <c r="G226" t="s">
        <v>35</v>
      </c>
      <c r="H226" t="s">
        <v>3503</v>
      </c>
      <c r="I226" t="s">
        <v>852</v>
      </c>
      <c r="J226" t="s">
        <v>3625</v>
      </c>
      <c r="K226" t="s">
        <v>28</v>
      </c>
      <c r="L226" t="s">
        <v>28</v>
      </c>
      <c r="N226" t="s">
        <v>28</v>
      </c>
      <c r="O226" t="s">
        <v>744</v>
      </c>
      <c r="P226" t="s">
        <v>3901</v>
      </c>
      <c r="Q226" t="s">
        <v>4009</v>
      </c>
      <c r="R226" t="s">
        <v>3938</v>
      </c>
      <c r="S226" t="s">
        <v>4152</v>
      </c>
      <c r="T226" t="s">
        <v>517</v>
      </c>
      <c r="U226" t="s">
        <v>450</v>
      </c>
      <c r="W226" t="s">
        <v>40</v>
      </c>
      <c r="X226" t="s">
        <v>825</v>
      </c>
      <c r="Y226" t="s">
        <v>3618</v>
      </c>
      <c r="AA226" t="s">
        <v>80</v>
      </c>
      <c r="AB226" t="s">
        <v>35</v>
      </c>
      <c r="AC226" t="s">
        <v>2901</v>
      </c>
      <c r="AF226">
        <v>0</v>
      </c>
      <c r="AG226">
        <v>30</v>
      </c>
    </row>
    <row r="227" spans="1:45" x14ac:dyDescent="0.25">
      <c r="A227" t="s">
        <v>525</v>
      </c>
      <c r="B227">
        <v>2020</v>
      </c>
      <c r="C227" t="str">
        <f t="shared" si="3"/>
        <v>Navarro-Gonzalez et al. 2020</v>
      </c>
      <c r="D227" t="s">
        <v>35</v>
      </c>
      <c r="E227" t="s">
        <v>158</v>
      </c>
      <c r="F227" t="s">
        <v>526</v>
      </c>
      <c r="G227" t="s">
        <v>35</v>
      </c>
      <c r="H227" t="s">
        <v>3503</v>
      </c>
      <c r="I227" t="s">
        <v>852</v>
      </c>
      <c r="J227" t="s">
        <v>3625</v>
      </c>
      <c r="K227" t="s">
        <v>28</v>
      </c>
      <c r="L227" t="s">
        <v>28</v>
      </c>
      <c r="N227" t="s">
        <v>28</v>
      </c>
      <c r="O227" t="s">
        <v>744</v>
      </c>
      <c r="P227" t="s">
        <v>3901</v>
      </c>
      <c r="Q227" t="s">
        <v>4009</v>
      </c>
      <c r="R227" t="s">
        <v>4161</v>
      </c>
      <c r="S227" t="s">
        <v>4160</v>
      </c>
      <c r="T227" t="s">
        <v>590</v>
      </c>
      <c r="U227" t="s">
        <v>591</v>
      </c>
      <c r="W227" t="s">
        <v>40</v>
      </c>
      <c r="X227" t="s">
        <v>825</v>
      </c>
      <c r="Y227" t="s">
        <v>3618</v>
      </c>
      <c r="AA227" t="s">
        <v>80</v>
      </c>
      <c r="AB227" t="s">
        <v>35</v>
      </c>
      <c r="AC227" t="s">
        <v>2901</v>
      </c>
      <c r="AF227">
        <v>2</v>
      </c>
      <c r="AG227">
        <v>24</v>
      </c>
    </row>
    <row r="228" spans="1:45" x14ac:dyDescent="0.25">
      <c r="A228" t="s">
        <v>525</v>
      </c>
      <c r="B228">
        <v>2020</v>
      </c>
      <c r="C228" t="str">
        <f t="shared" si="3"/>
        <v>Navarro-Gonzalez et al. 2020</v>
      </c>
      <c r="D228" t="s">
        <v>35</v>
      </c>
      <c r="E228" t="s">
        <v>158</v>
      </c>
      <c r="F228" t="s">
        <v>526</v>
      </c>
      <c r="G228" t="s">
        <v>35</v>
      </c>
      <c r="H228" t="s">
        <v>3503</v>
      </c>
      <c r="I228" t="s">
        <v>852</v>
      </c>
      <c r="J228" t="s">
        <v>3625</v>
      </c>
      <c r="K228" t="s">
        <v>28</v>
      </c>
      <c r="L228" t="s">
        <v>28</v>
      </c>
      <c r="N228" t="s">
        <v>28</v>
      </c>
      <c r="O228" t="s">
        <v>744</v>
      </c>
      <c r="P228" t="s">
        <v>3901</v>
      </c>
      <c r="Q228" t="s">
        <v>4009</v>
      </c>
      <c r="R228" t="s">
        <v>3954</v>
      </c>
      <c r="S228" t="s">
        <v>4172</v>
      </c>
      <c r="T228" t="s">
        <v>592</v>
      </c>
      <c r="U228" t="s">
        <v>452</v>
      </c>
      <c r="W228" t="s">
        <v>40</v>
      </c>
      <c r="X228" t="s">
        <v>825</v>
      </c>
      <c r="Y228" t="s">
        <v>3618</v>
      </c>
      <c r="AA228" t="s">
        <v>80</v>
      </c>
      <c r="AB228" t="s">
        <v>35</v>
      </c>
      <c r="AC228" t="s">
        <v>2901</v>
      </c>
      <c r="AF228">
        <v>0</v>
      </c>
      <c r="AG228">
        <v>15</v>
      </c>
    </row>
    <row r="229" spans="1:45" x14ac:dyDescent="0.25">
      <c r="A229" t="s">
        <v>525</v>
      </c>
      <c r="B229">
        <v>2020</v>
      </c>
      <c r="C229" t="str">
        <f t="shared" si="3"/>
        <v>Navarro-Gonzalez et al. 2020</v>
      </c>
      <c r="D229" t="s">
        <v>35</v>
      </c>
      <c r="E229" t="s">
        <v>158</v>
      </c>
      <c r="F229" t="s">
        <v>526</v>
      </c>
      <c r="G229" t="s">
        <v>35</v>
      </c>
      <c r="H229" t="s">
        <v>3503</v>
      </c>
      <c r="I229" t="s">
        <v>852</v>
      </c>
      <c r="J229" t="s">
        <v>3625</v>
      </c>
      <c r="K229" t="s">
        <v>28</v>
      </c>
      <c r="L229" t="s">
        <v>28</v>
      </c>
      <c r="N229" t="s">
        <v>28</v>
      </c>
      <c r="O229" t="s">
        <v>744</v>
      </c>
      <c r="P229" t="s">
        <v>3901</v>
      </c>
      <c r="Q229" t="s">
        <v>4159</v>
      </c>
      <c r="R229" t="s">
        <v>4158</v>
      </c>
      <c r="S229" t="s">
        <v>4173</v>
      </c>
      <c r="T229" t="s">
        <v>593</v>
      </c>
      <c r="U229" t="s">
        <v>594</v>
      </c>
      <c r="W229" t="s">
        <v>40</v>
      </c>
      <c r="X229" t="s">
        <v>825</v>
      </c>
      <c r="Y229" t="s">
        <v>3618</v>
      </c>
      <c r="AA229" t="s">
        <v>80</v>
      </c>
      <c r="AB229" t="s">
        <v>35</v>
      </c>
      <c r="AC229" t="s">
        <v>2901</v>
      </c>
      <c r="AF229">
        <v>0</v>
      </c>
      <c r="AG229">
        <v>1</v>
      </c>
    </row>
    <row r="230" spans="1:45" x14ac:dyDescent="0.25">
      <c r="A230" t="s">
        <v>525</v>
      </c>
      <c r="B230">
        <v>2020</v>
      </c>
      <c r="C230" t="str">
        <f t="shared" si="3"/>
        <v>Navarro-Gonzalez et al. 2020</v>
      </c>
      <c r="D230" t="s">
        <v>35</v>
      </c>
      <c r="E230" t="s">
        <v>158</v>
      </c>
      <c r="F230" t="s">
        <v>526</v>
      </c>
      <c r="G230" t="s">
        <v>35</v>
      </c>
      <c r="H230" t="s">
        <v>3503</v>
      </c>
      <c r="I230" t="s">
        <v>852</v>
      </c>
      <c r="J230" t="s">
        <v>3625</v>
      </c>
      <c r="K230" t="s">
        <v>28</v>
      </c>
      <c r="L230" t="s">
        <v>28</v>
      </c>
      <c r="N230" t="s">
        <v>28</v>
      </c>
      <c r="O230" t="s">
        <v>744</v>
      </c>
      <c r="P230" t="s">
        <v>3901</v>
      </c>
      <c r="Q230" t="s">
        <v>4009</v>
      </c>
      <c r="R230" t="s">
        <v>3954</v>
      </c>
      <c r="S230" t="s">
        <v>4127</v>
      </c>
      <c r="T230" t="s">
        <v>350</v>
      </c>
      <c r="U230" t="s">
        <v>351</v>
      </c>
      <c r="W230" t="s">
        <v>40</v>
      </c>
      <c r="X230" t="s">
        <v>825</v>
      </c>
      <c r="Y230" t="s">
        <v>3618</v>
      </c>
      <c r="AA230" t="s">
        <v>80</v>
      </c>
      <c r="AB230" t="s">
        <v>35</v>
      </c>
      <c r="AC230" t="s">
        <v>2901</v>
      </c>
      <c r="AF230">
        <v>0</v>
      </c>
      <c r="AG230">
        <v>41</v>
      </c>
    </row>
    <row r="231" spans="1:45" x14ac:dyDescent="0.25">
      <c r="A231" t="s">
        <v>525</v>
      </c>
      <c r="B231">
        <v>2020</v>
      </c>
      <c r="C231" t="str">
        <f t="shared" si="3"/>
        <v>Navarro-Gonzalez et al. 2020</v>
      </c>
      <c r="D231" t="s">
        <v>35</v>
      </c>
      <c r="E231" t="s">
        <v>158</v>
      </c>
      <c r="F231" t="s">
        <v>526</v>
      </c>
      <c r="G231" t="s">
        <v>35</v>
      </c>
      <c r="H231" t="s">
        <v>3503</v>
      </c>
      <c r="I231" t="s">
        <v>852</v>
      </c>
      <c r="J231" t="s">
        <v>3625</v>
      </c>
      <c r="K231" t="s">
        <v>28</v>
      </c>
      <c r="L231" t="s">
        <v>28</v>
      </c>
      <c r="N231" t="s">
        <v>28</v>
      </c>
      <c r="O231" t="s">
        <v>744</v>
      </c>
      <c r="P231" t="s">
        <v>3901</v>
      </c>
      <c r="Q231" t="s">
        <v>4009</v>
      </c>
      <c r="R231" t="s">
        <v>3954</v>
      </c>
      <c r="S231" t="s">
        <v>4183</v>
      </c>
      <c r="T231" t="s">
        <v>595</v>
      </c>
      <c r="U231" t="s">
        <v>2634</v>
      </c>
      <c r="W231" t="s">
        <v>40</v>
      </c>
      <c r="X231" t="s">
        <v>825</v>
      </c>
      <c r="Y231" t="s">
        <v>3618</v>
      </c>
      <c r="AA231" t="s">
        <v>80</v>
      </c>
      <c r="AB231" t="s">
        <v>35</v>
      </c>
      <c r="AC231" t="s">
        <v>2901</v>
      </c>
      <c r="AF231">
        <v>0</v>
      </c>
      <c r="AG231">
        <v>17</v>
      </c>
    </row>
    <row r="232" spans="1:45" x14ac:dyDescent="0.25">
      <c r="A232" t="s">
        <v>525</v>
      </c>
      <c r="B232">
        <v>2020</v>
      </c>
      <c r="C232" t="str">
        <f t="shared" si="3"/>
        <v>Navarro-Gonzalez et al. 2020</v>
      </c>
      <c r="D232" t="s">
        <v>35</v>
      </c>
      <c r="E232" t="s">
        <v>158</v>
      </c>
      <c r="F232" t="s">
        <v>526</v>
      </c>
      <c r="G232" t="s">
        <v>35</v>
      </c>
      <c r="H232" t="s">
        <v>3503</v>
      </c>
      <c r="I232" t="s">
        <v>852</v>
      </c>
      <c r="J232" t="s">
        <v>3625</v>
      </c>
      <c r="K232" t="s">
        <v>28</v>
      </c>
      <c r="L232" t="s">
        <v>28</v>
      </c>
      <c r="N232" t="s">
        <v>28</v>
      </c>
      <c r="O232" t="s">
        <v>744</v>
      </c>
      <c r="P232" t="s">
        <v>3901</v>
      </c>
      <c r="Q232" t="s">
        <v>4009</v>
      </c>
      <c r="R232" t="s">
        <v>4077</v>
      </c>
      <c r="S232" t="s">
        <v>4186</v>
      </c>
      <c r="T232" t="s">
        <v>3663</v>
      </c>
      <c r="U232" t="s">
        <v>598</v>
      </c>
      <c r="W232" t="s">
        <v>40</v>
      </c>
      <c r="X232" t="s">
        <v>825</v>
      </c>
      <c r="Y232" t="s">
        <v>3618</v>
      </c>
      <c r="AA232" t="s">
        <v>80</v>
      </c>
      <c r="AB232" t="s">
        <v>35</v>
      </c>
      <c r="AC232" t="s">
        <v>2901</v>
      </c>
      <c r="AF232">
        <v>0</v>
      </c>
      <c r="AG232">
        <v>1</v>
      </c>
      <c r="AS232" t="s">
        <v>538</v>
      </c>
    </row>
    <row r="233" spans="1:45" x14ac:dyDescent="0.25">
      <c r="A233" t="s">
        <v>525</v>
      </c>
      <c r="B233">
        <v>2020</v>
      </c>
      <c r="C233" t="str">
        <f t="shared" si="3"/>
        <v>Navarro-Gonzalez et al. 2020</v>
      </c>
      <c r="D233" t="s">
        <v>35</v>
      </c>
      <c r="E233" t="s">
        <v>158</v>
      </c>
      <c r="F233" t="s">
        <v>526</v>
      </c>
      <c r="G233" t="s">
        <v>35</v>
      </c>
      <c r="H233" t="s">
        <v>3503</v>
      </c>
      <c r="I233" t="s">
        <v>852</v>
      </c>
      <c r="J233" t="s">
        <v>3625</v>
      </c>
      <c r="K233" t="s">
        <v>28</v>
      </c>
      <c r="L233" t="s">
        <v>28</v>
      </c>
      <c r="N233" t="s">
        <v>28</v>
      </c>
      <c r="O233" t="s">
        <v>744</v>
      </c>
      <c r="P233" t="s">
        <v>3901</v>
      </c>
      <c r="Q233" t="s">
        <v>4009</v>
      </c>
      <c r="R233" t="s">
        <v>4028</v>
      </c>
      <c r="S233" t="s">
        <v>4187</v>
      </c>
      <c r="T233" t="s">
        <v>599</v>
      </c>
      <c r="U233" t="s">
        <v>600</v>
      </c>
      <c r="W233" t="s">
        <v>40</v>
      </c>
      <c r="X233" t="s">
        <v>825</v>
      </c>
      <c r="Y233" t="s">
        <v>3618</v>
      </c>
      <c r="AA233" t="s">
        <v>80</v>
      </c>
      <c r="AB233" t="s">
        <v>35</v>
      </c>
      <c r="AC233" t="s">
        <v>2901</v>
      </c>
      <c r="AF233">
        <v>0</v>
      </c>
      <c r="AG233">
        <v>3</v>
      </c>
    </row>
    <row r="234" spans="1:45" x14ac:dyDescent="0.25">
      <c r="A234" t="s">
        <v>525</v>
      </c>
      <c r="B234">
        <v>2020</v>
      </c>
      <c r="C234" t="str">
        <f t="shared" si="3"/>
        <v>Navarro-Gonzalez et al. 2020</v>
      </c>
      <c r="D234" t="s">
        <v>35</v>
      </c>
      <c r="E234" t="s">
        <v>158</v>
      </c>
      <c r="F234" t="s">
        <v>526</v>
      </c>
      <c r="G234" t="s">
        <v>35</v>
      </c>
      <c r="H234" t="s">
        <v>3503</v>
      </c>
      <c r="I234" t="s">
        <v>852</v>
      </c>
      <c r="J234" t="s">
        <v>3625</v>
      </c>
      <c r="K234" t="s">
        <v>28</v>
      </c>
      <c r="L234" t="s">
        <v>28</v>
      </c>
      <c r="N234" t="s">
        <v>28</v>
      </c>
      <c r="O234" t="s">
        <v>744</v>
      </c>
      <c r="P234" t="s">
        <v>3901</v>
      </c>
      <c r="Q234" t="s">
        <v>4009</v>
      </c>
      <c r="R234" t="s">
        <v>4197</v>
      </c>
      <c r="S234" t="s">
        <v>4196</v>
      </c>
      <c r="T234" t="s">
        <v>601</v>
      </c>
      <c r="U234" t="s">
        <v>602</v>
      </c>
      <c r="W234" t="s">
        <v>40</v>
      </c>
      <c r="X234" t="s">
        <v>825</v>
      </c>
      <c r="Y234" t="s">
        <v>3618</v>
      </c>
      <c r="AA234" t="s">
        <v>80</v>
      </c>
      <c r="AB234" t="s">
        <v>35</v>
      </c>
      <c r="AC234" t="s">
        <v>2901</v>
      </c>
      <c r="AF234">
        <v>0</v>
      </c>
      <c r="AG234">
        <v>1</v>
      </c>
    </row>
    <row r="235" spans="1:45" x14ac:dyDescent="0.25">
      <c r="A235" t="s">
        <v>525</v>
      </c>
      <c r="B235">
        <v>2020</v>
      </c>
      <c r="C235" t="str">
        <f t="shared" si="3"/>
        <v>Navarro-Gonzalez et al. 2020</v>
      </c>
      <c r="D235" t="s">
        <v>35</v>
      </c>
      <c r="E235" t="s">
        <v>158</v>
      </c>
      <c r="F235" t="s">
        <v>526</v>
      </c>
      <c r="G235" t="s">
        <v>35</v>
      </c>
      <c r="H235" t="s">
        <v>3503</v>
      </c>
      <c r="I235" t="s">
        <v>852</v>
      </c>
      <c r="J235" t="s">
        <v>3625</v>
      </c>
      <c r="K235" t="s">
        <v>28</v>
      </c>
      <c r="L235" t="s">
        <v>28</v>
      </c>
      <c r="N235" t="s">
        <v>28</v>
      </c>
      <c r="O235" t="s">
        <v>744</v>
      </c>
      <c r="P235" t="s">
        <v>3901</v>
      </c>
      <c r="Q235" s="12" t="s">
        <v>4009</v>
      </c>
      <c r="R235" s="12" t="s">
        <v>4020</v>
      </c>
      <c r="S235" s="12" t="s">
        <v>4202</v>
      </c>
      <c r="T235" t="s">
        <v>519</v>
      </c>
      <c r="U235" t="s">
        <v>455</v>
      </c>
      <c r="W235" t="s">
        <v>40</v>
      </c>
      <c r="X235" t="s">
        <v>825</v>
      </c>
      <c r="Y235" t="s">
        <v>3618</v>
      </c>
      <c r="AA235" t="s">
        <v>80</v>
      </c>
      <c r="AB235" t="s">
        <v>35</v>
      </c>
      <c r="AC235" t="s">
        <v>2901</v>
      </c>
      <c r="AF235">
        <v>0</v>
      </c>
      <c r="AG235">
        <v>1</v>
      </c>
    </row>
    <row r="236" spans="1:45" x14ac:dyDescent="0.25">
      <c r="A236" t="s">
        <v>525</v>
      </c>
      <c r="B236">
        <v>2020</v>
      </c>
      <c r="C236" t="str">
        <f t="shared" si="3"/>
        <v>Navarro-Gonzalez et al. 2020</v>
      </c>
      <c r="D236" t="s">
        <v>35</v>
      </c>
      <c r="E236" t="s">
        <v>158</v>
      </c>
      <c r="F236" t="s">
        <v>526</v>
      </c>
      <c r="G236" t="s">
        <v>35</v>
      </c>
      <c r="H236" t="s">
        <v>3503</v>
      </c>
      <c r="I236" t="s">
        <v>852</v>
      </c>
      <c r="J236" t="s">
        <v>3625</v>
      </c>
      <c r="K236" t="s">
        <v>28</v>
      </c>
      <c r="L236" t="s">
        <v>28</v>
      </c>
      <c r="N236" t="s">
        <v>28</v>
      </c>
      <c r="O236" t="s">
        <v>744</v>
      </c>
      <c r="P236" t="s">
        <v>3901</v>
      </c>
      <c r="Q236" t="s">
        <v>4009</v>
      </c>
      <c r="R236" t="s">
        <v>4206</v>
      </c>
      <c r="S236" t="s">
        <v>4205</v>
      </c>
      <c r="T236" t="s">
        <v>603</v>
      </c>
      <c r="U236" t="s">
        <v>258</v>
      </c>
      <c r="W236" t="s">
        <v>40</v>
      </c>
      <c r="X236" t="s">
        <v>825</v>
      </c>
      <c r="Y236" t="s">
        <v>3618</v>
      </c>
      <c r="AA236" t="s">
        <v>80</v>
      </c>
      <c r="AB236" t="s">
        <v>35</v>
      </c>
      <c r="AC236" t="s">
        <v>2901</v>
      </c>
      <c r="AF236">
        <v>0</v>
      </c>
      <c r="AG236">
        <v>1</v>
      </c>
    </row>
    <row r="237" spans="1:45" x14ac:dyDescent="0.25">
      <c r="A237" t="s">
        <v>525</v>
      </c>
      <c r="B237">
        <v>2020</v>
      </c>
      <c r="C237" t="str">
        <f t="shared" si="3"/>
        <v>Navarro-Gonzalez et al. 2020</v>
      </c>
      <c r="D237" t="s">
        <v>35</v>
      </c>
      <c r="E237" t="s">
        <v>158</v>
      </c>
      <c r="F237" t="s">
        <v>526</v>
      </c>
      <c r="G237" t="s">
        <v>35</v>
      </c>
      <c r="H237" t="s">
        <v>3503</v>
      </c>
      <c r="I237" t="s">
        <v>852</v>
      </c>
      <c r="J237" t="s">
        <v>3625</v>
      </c>
      <c r="K237" t="s">
        <v>28</v>
      </c>
      <c r="L237" t="s">
        <v>28</v>
      </c>
      <c r="N237" t="s">
        <v>28</v>
      </c>
      <c r="O237" t="s">
        <v>744</v>
      </c>
      <c r="P237" t="s">
        <v>3901</v>
      </c>
      <c r="Q237" s="12" t="s">
        <v>4009</v>
      </c>
      <c r="R237" s="12" t="s">
        <v>3954</v>
      </c>
      <c r="S237" s="12" t="s">
        <v>4105</v>
      </c>
      <c r="T237" t="s">
        <v>520</v>
      </c>
      <c r="U237" t="s">
        <v>456</v>
      </c>
      <c r="W237" t="s">
        <v>40</v>
      </c>
      <c r="X237" t="s">
        <v>825</v>
      </c>
      <c r="Y237" t="s">
        <v>3618</v>
      </c>
      <c r="AA237" t="s">
        <v>80</v>
      </c>
      <c r="AB237" t="s">
        <v>35</v>
      </c>
      <c r="AC237" t="s">
        <v>2901</v>
      </c>
      <c r="AF237">
        <v>0</v>
      </c>
      <c r="AG237">
        <v>90</v>
      </c>
    </row>
    <row r="238" spans="1:45" x14ac:dyDescent="0.25">
      <c r="A238" t="s">
        <v>525</v>
      </c>
      <c r="B238">
        <v>2020</v>
      </c>
      <c r="C238" t="str">
        <f t="shared" si="3"/>
        <v>Navarro-Gonzalez et al. 2020</v>
      </c>
      <c r="D238" t="s">
        <v>35</v>
      </c>
      <c r="E238" t="s">
        <v>158</v>
      </c>
      <c r="F238" t="s">
        <v>526</v>
      </c>
      <c r="G238" t="s">
        <v>35</v>
      </c>
      <c r="H238" t="s">
        <v>3503</v>
      </c>
      <c r="I238" t="s">
        <v>852</v>
      </c>
      <c r="J238" t="s">
        <v>3625</v>
      </c>
      <c r="K238" t="s">
        <v>28</v>
      </c>
      <c r="L238" t="s">
        <v>28</v>
      </c>
      <c r="N238" t="s">
        <v>28</v>
      </c>
      <c r="O238" t="s">
        <v>744</v>
      </c>
      <c r="P238" t="s">
        <v>3901</v>
      </c>
      <c r="Q238" t="s">
        <v>4009</v>
      </c>
      <c r="R238" t="s">
        <v>4020</v>
      </c>
      <c r="S238" t="s">
        <v>2818</v>
      </c>
      <c r="T238" t="s">
        <v>604</v>
      </c>
      <c r="U238" t="s">
        <v>605</v>
      </c>
      <c r="W238" t="s">
        <v>40</v>
      </c>
      <c r="X238" t="s">
        <v>825</v>
      </c>
      <c r="Y238" t="s">
        <v>3618</v>
      </c>
      <c r="AA238" t="s">
        <v>80</v>
      </c>
      <c r="AB238" t="s">
        <v>35</v>
      </c>
      <c r="AC238" t="s">
        <v>2901</v>
      </c>
      <c r="AF238">
        <v>0</v>
      </c>
      <c r="AG238">
        <v>3</v>
      </c>
    </row>
    <row r="239" spans="1:45" x14ac:dyDescent="0.25">
      <c r="A239" t="s">
        <v>525</v>
      </c>
      <c r="B239">
        <v>2020</v>
      </c>
      <c r="C239" t="str">
        <f t="shared" si="3"/>
        <v>Navarro-Gonzalez et al. 2020</v>
      </c>
      <c r="D239" t="s">
        <v>35</v>
      </c>
      <c r="E239" t="s">
        <v>158</v>
      </c>
      <c r="F239" t="s">
        <v>526</v>
      </c>
      <c r="G239" t="s">
        <v>35</v>
      </c>
      <c r="H239" t="s">
        <v>3503</v>
      </c>
      <c r="I239" t="s">
        <v>852</v>
      </c>
      <c r="J239" t="s">
        <v>3625</v>
      </c>
      <c r="K239" t="s">
        <v>28</v>
      </c>
      <c r="L239" t="s">
        <v>28</v>
      </c>
      <c r="N239" t="s">
        <v>28</v>
      </c>
      <c r="O239" t="s">
        <v>744</v>
      </c>
      <c r="P239" t="s">
        <v>3901</v>
      </c>
      <c r="Q239" s="12" t="s">
        <v>4009</v>
      </c>
      <c r="R239" s="12" t="s">
        <v>4077</v>
      </c>
      <c r="S239" s="12" t="s">
        <v>4208</v>
      </c>
      <c r="T239" t="s">
        <v>522</v>
      </c>
      <c r="U239" t="s">
        <v>607</v>
      </c>
      <c r="W239" t="s">
        <v>40</v>
      </c>
      <c r="X239" t="s">
        <v>825</v>
      </c>
      <c r="Y239" t="s">
        <v>3618</v>
      </c>
      <c r="AA239" t="s">
        <v>80</v>
      </c>
      <c r="AB239" t="s">
        <v>35</v>
      </c>
      <c r="AC239" t="s">
        <v>2901</v>
      </c>
      <c r="AF239">
        <v>0</v>
      </c>
      <c r="AG239">
        <v>1</v>
      </c>
      <c r="AS239" t="s">
        <v>538</v>
      </c>
    </row>
    <row r="240" spans="1:45" x14ac:dyDescent="0.25">
      <c r="A240" t="s">
        <v>525</v>
      </c>
      <c r="B240">
        <v>2020</v>
      </c>
      <c r="C240" t="str">
        <f t="shared" si="3"/>
        <v>Navarro-Gonzalez et al. 2020</v>
      </c>
      <c r="D240" t="s">
        <v>35</v>
      </c>
      <c r="E240" t="s">
        <v>158</v>
      </c>
      <c r="F240" t="s">
        <v>526</v>
      </c>
      <c r="G240" t="s">
        <v>35</v>
      </c>
      <c r="H240" t="s">
        <v>3503</v>
      </c>
      <c r="I240" t="s">
        <v>852</v>
      </c>
      <c r="J240" t="s">
        <v>3625</v>
      </c>
      <c r="K240" t="s">
        <v>28</v>
      </c>
      <c r="L240" t="s">
        <v>28</v>
      </c>
      <c r="N240" t="s">
        <v>28</v>
      </c>
      <c r="O240" t="s">
        <v>744</v>
      </c>
      <c r="P240" t="s">
        <v>3901</v>
      </c>
      <c r="Q240" t="s">
        <v>4009</v>
      </c>
      <c r="R240" t="s">
        <v>4211</v>
      </c>
      <c r="S240" t="s">
        <v>4210</v>
      </c>
      <c r="T240" t="s">
        <v>608</v>
      </c>
      <c r="U240" t="s">
        <v>609</v>
      </c>
      <c r="W240" t="s">
        <v>40</v>
      </c>
      <c r="X240" t="s">
        <v>825</v>
      </c>
      <c r="Y240" t="s">
        <v>3618</v>
      </c>
      <c r="AA240" t="s">
        <v>80</v>
      </c>
      <c r="AB240" t="s">
        <v>35</v>
      </c>
      <c r="AC240" t="s">
        <v>2901</v>
      </c>
      <c r="AF240">
        <v>0</v>
      </c>
      <c r="AG240">
        <v>6</v>
      </c>
      <c r="AS240" t="s">
        <v>538</v>
      </c>
    </row>
    <row r="241" spans="1:66" x14ac:dyDescent="0.25">
      <c r="A241" t="s">
        <v>525</v>
      </c>
      <c r="B241">
        <v>2020</v>
      </c>
      <c r="C241" t="str">
        <f t="shared" si="3"/>
        <v>Navarro-Gonzalez et al. 2020</v>
      </c>
      <c r="D241" t="s">
        <v>35</v>
      </c>
      <c r="E241" t="s">
        <v>158</v>
      </c>
      <c r="F241" t="s">
        <v>526</v>
      </c>
      <c r="G241" t="s">
        <v>35</v>
      </c>
      <c r="H241" t="s">
        <v>3503</v>
      </c>
      <c r="I241" t="s">
        <v>852</v>
      </c>
      <c r="J241" t="s">
        <v>3625</v>
      </c>
      <c r="K241" t="s">
        <v>28</v>
      </c>
      <c r="L241" t="s">
        <v>28</v>
      </c>
      <c r="N241" t="s">
        <v>28</v>
      </c>
      <c r="O241" t="s">
        <v>744</v>
      </c>
      <c r="P241" t="s">
        <v>3901</v>
      </c>
      <c r="Q241" t="s">
        <v>4009</v>
      </c>
      <c r="R241" t="s">
        <v>4077</v>
      </c>
      <c r="S241" t="s">
        <v>4186</v>
      </c>
      <c r="T241" t="s">
        <v>610</v>
      </c>
      <c r="U241" t="s">
        <v>611</v>
      </c>
      <c r="W241" t="s">
        <v>40</v>
      </c>
      <c r="X241" t="s">
        <v>825</v>
      </c>
      <c r="Y241" t="s">
        <v>3618</v>
      </c>
      <c r="AA241" t="s">
        <v>80</v>
      </c>
      <c r="AB241" t="s">
        <v>35</v>
      </c>
      <c r="AC241" t="s">
        <v>2901</v>
      </c>
      <c r="AF241">
        <v>0</v>
      </c>
      <c r="AG241">
        <v>1</v>
      </c>
      <c r="AS241" t="s">
        <v>538</v>
      </c>
    </row>
    <row r="242" spans="1:66" x14ac:dyDescent="0.25">
      <c r="A242" t="s">
        <v>525</v>
      </c>
      <c r="B242">
        <v>2020</v>
      </c>
      <c r="C242" t="str">
        <f t="shared" si="3"/>
        <v>Navarro-Gonzalez et al. 2020</v>
      </c>
      <c r="D242" t="s">
        <v>35</v>
      </c>
      <c r="E242" t="s">
        <v>158</v>
      </c>
      <c r="F242" t="s">
        <v>526</v>
      </c>
      <c r="G242" t="s">
        <v>35</v>
      </c>
      <c r="H242" t="s">
        <v>3503</v>
      </c>
      <c r="I242" t="s">
        <v>852</v>
      </c>
      <c r="J242" t="s">
        <v>3625</v>
      </c>
      <c r="K242" t="s">
        <v>28</v>
      </c>
      <c r="L242" t="s">
        <v>28</v>
      </c>
      <c r="N242" t="s">
        <v>28</v>
      </c>
      <c r="O242" t="s">
        <v>744</v>
      </c>
      <c r="P242" t="s">
        <v>3901</v>
      </c>
      <c r="Q242" t="s">
        <v>4009</v>
      </c>
      <c r="R242" t="s">
        <v>4077</v>
      </c>
      <c r="S242" t="s">
        <v>4186</v>
      </c>
      <c r="T242" t="s">
        <v>524</v>
      </c>
      <c r="U242" t="s">
        <v>612</v>
      </c>
      <c r="W242" t="s">
        <v>40</v>
      </c>
      <c r="X242" t="s">
        <v>825</v>
      </c>
      <c r="Y242" t="s">
        <v>3618</v>
      </c>
      <c r="AA242" t="s">
        <v>80</v>
      </c>
      <c r="AB242" t="s">
        <v>35</v>
      </c>
      <c r="AC242" t="s">
        <v>2901</v>
      </c>
      <c r="AF242">
        <v>0</v>
      </c>
      <c r="AG242">
        <v>47</v>
      </c>
      <c r="AS242" t="s">
        <v>538</v>
      </c>
    </row>
    <row r="243" spans="1:66" x14ac:dyDescent="0.25">
      <c r="A243" t="s">
        <v>635</v>
      </c>
      <c r="B243">
        <v>2004</v>
      </c>
      <c r="C243" t="str">
        <f t="shared" si="3"/>
        <v>Nielsen et al. 2004</v>
      </c>
      <c r="D243" t="s">
        <v>35</v>
      </c>
      <c r="E243" t="s">
        <v>25</v>
      </c>
      <c r="F243" t="s">
        <v>636</v>
      </c>
      <c r="G243" t="s">
        <v>2901</v>
      </c>
      <c r="H243" t="s">
        <v>3504</v>
      </c>
      <c r="I243" t="s">
        <v>637</v>
      </c>
      <c r="J243" t="s">
        <v>3625</v>
      </c>
      <c r="K243" t="s">
        <v>28</v>
      </c>
      <c r="L243" t="s">
        <v>28</v>
      </c>
      <c r="N243" t="s">
        <v>28</v>
      </c>
      <c r="O243" t="s">
        <v>744</v>
      </c>
      <c r="P243" t="s">
        <v>3901</v>
      </c>
      <c r="Q243" t="s">
        <v>4009</v>
      </c>
      <c r="U243" t="s">
        <v>638</v>
      </c>
      <c r="V243" t="s">
        <v>2588</v>
      </c>
      <c r="W243" t="s">
        <v>40</v>
      </c>
      <c r="X243" t="s">
        <v>2169</v>
      </c>
      <c r="Y243" t="s">
        <v>3617</v>
      </c>
      <c r="AB243" t="s">
        <v>35</v>
      </c>
      <c r="AC243" t="s">
        <v>2901</v>
      </c>
      <c r="AF243">
        <v>4</v>
      </c>
      <c r="AG243">
        <v>244</v>
      </c>
    </row>
    <row r="244" spans="1:66" x14ac:dyDescent="0.25">
      <c r="A244" t="s">
        <v>357</v>
      </c>
      <c r="B244">
        <v>2016</v>
      </c>
      <c r="C244" t="str">
        <f t="shared" si="3"/>
        <v>Pearson et al. 2016</v>
      </c>
      <c r="D244" t="s">
        <v>35</v>
      </c>
      <c r="E244" t="s">
        <v>226</v>
      </c>
      <c r="F244" t="s">
        <v>358</v>
      </c>
      <c r="G244" t="s">
        <v>2901</v>
      </c>
      <c r="H244" t="s">
        <v>3501</v>
      </c>
      <c r="I244" t="s">
        <v>251</v>
      </c>
      <c r="J244" t="s">
        <v>2117</v>
      </c>
      <c r="K244" t="s">
        <v>28</v>
      </c>
      <c r="L244" t="s">
        <v>28</v>
      </c>
      <c r="N244" t="s">
        <v>277</v>
      </c>
      <c r="O244" t="s">
        <v>744</v>
      </c>
      <c r="P244" t="s">
        <v>3901</v>
      </c>
      <c r="Q244" t="s">
        <v>4009</v>
      </c>
      <c r="R244" s="12" t="s">
        <v>4097</v>
      </c>
      <c r="S244" s="12" t="s">
        <v>4096</v>
      </c>
      <c r="T244" t="s">
        <v>343</v>
      </c>
      <c r="U244" t="s">
        <v>267</v>
      </c>
      <c r="W244" t="s">
        <v>40</v>
      </c>
      <c r="X244" t="s">
        <v>212</v>
      </c>
      <c r="Y244" t="s">
        <v>212</v>
      </c>
      <c r="AA244" t="s">
        <v>304</v>
      </c>
      <c r="AB244" t="s">
        <v>35</v>
      </c>
      <c r="AC244" t="s">
        <v>2901</v>
      </c>
      <c r="AF244">
        <v>173</v>
      </c>
      <c r="AG244">
        <v>473</v>
      </c>
    </row>
    <row r="245" spans="1:66" x14ac:dyDescent="0.25">
      <c r="A245" t="s">
        <v>641</v>
      </c>
      <c r="B245">
        <v>1998</v>
      </c>
      <c r="C245" t="str">
        <f t="shared" si="3"/>
        <v>Pennycott et al. 1998</v>
      </c>
      <c r="D245" t="s">
        <v>35</v>
      </c>
      <c r="E245" t="s">
        <v>25</v>
      </c>
      <c r="F245" t="s">
        <v>647</v>
      </c>
      <c r="G245" t="s">
        <v>2901</v>
      </c>
      <c r="H245" t="s">
        <v>3504</v>
      </c>
      <c r="I245" t="s">
        <v>643</v>
      </c>
      <c r="J245" t="s">
        <v>2117</v>
      </c>
      <c r="K245" t="s">
        <v>28</v>
      </c>
      <c r="L245" t="s">
        <v>28</v>
      </c>
      <c r="N245" t="s">
        <v>28</v>
      </c>
      <c r="O245" t="s">
        <v>744</v>
      </c>
      <c r="P245" t="s">
        <v>3901</v>
      </c>
      <c r="Q245" t="s">
        <v>4009</v>
      </c>
      <c r="R245" t="s">
        <v>4011</v>
      </c>
      <c r="S245" t="s">
        <v>4072</v>
      </c>
      <c r="T245" t="s">
        <v>2599</v>
      </c>
      <c r="U245" t="s">
        <v>649</v>
      </c>
      <c r="W245" t="s">
        <v>40</v>
      </c>
      <c r="X245" t="s">
        <v>645</v>
      </c>
      <c r="Y245" t="s">
        <v>3613</v>
      </c>
      <c r="AA245" t="s">
        <v>2080</v>
      </c>
      <c r="AB245" t="s">
        <v>35</v>
      </c>
      <c r="AC245" t="s">
        <v>2901</v>
      </c>
      <c r="AF245" t="s">
        <v>119</v>
      </c>
      <c r="AG245">
        <v>2</v>
      </c>
    </row>
    <row r="246" spans="1:66" x14ac:dyDescent="0.25">
      <c r="A246" t="s">
        <v>641</v>
      </c>
      <c r="B246">
        <v>1998</v>
      </c>
      <c r="C246" t="str">
        <f t="shared" si="3"/>
        <v>Pennycott et al. 1998</v>
      </c>
      <c r="D246" t="s">
        <v>35</v>
      </c>
      <c r="E246" t="s">
        <v>25</v>
      </c>
      <c r="F246" t="s">
        <v>648</v>
      </c>
      <c r="G246" t="s">
        <v>2901</v>
      </c>
      <c r="H246" t="s">
        <v>3504</v>
      </c>
      <c r="I246" t="s">
        <v>643</v>
      </c>
      <c r="J246" t="s">
        <v>2117</v>
      </c>
      <c r="K246" t="s">
        <v>28</v>
      </c>
      <c r="L246" t="s">
        <v>28</v>
      </c>
      <c r="N246" t="s">
        <v>28</v>
      </c>
      <c r="O246" t="s">
        <v>744</v>
      </c>
      <c r="P246" t="s">
        <v>3901</v>
      </c>
      <c r="Q246" t="s">
        <v>4009</v>
      </c>
      <c r="R246" t="s">
        <v>4011</v>
      </c>
      <c r="S246" t="s">
        <v>4072</v>
      </c>
      <c r="T246" t="s">
        <v>2599</v>
      </c>
      <c r="U246" t="s">
        <v>649</v>
      </c>
      <c r="W246" t="s">
        <v>40</v>
      </c>
      <c r="X246" t="s">
        <v>645</v>
      </c>
      <c r="Y246" t="s">
        <v>3613</v>
      </c>
      <c r="AA246" t="s">
        <v>2080</v>
      </c>
      <c r="AB246" t="s">
        <v>35</v>
      </c>
      <c r="AC246" t="s">
        <v>2901</v>
      </c>
      <c r="AF246">
        <v>1</v>
      </c>
      <c r="AG246">
        <v>4</v>
      </c>
    </row>
    <row r="247" spans="1:66" x14ac:dyDescent="0.25">
      <c r="A247" t="s">
        <v>641</v>
      </c>
      <c r="B247">
        <v>1998</v>
      </c>
      <c r="C247" t="str">
        <f t="shared" si="3"/>
        <v>Pennycott et al. 1998</v>
      </c>
      <c r="D247" t="s">
        <v>35</v>
      </c>
      <c r="E247" t="s">
        <v>25</v>
      </c>
      <c r="F247" t="s">
        <v>648</v>
      </c>
      <c r="G247" t="s">
        <v>2901</v>
      </c>
      <c r="H247" t="s">
        <v>3504</v>
      </c>
      <c r="I247" t="s">
        <v>643</v>
      </c>
      <c r="J247" t="s">
        <v>2117</v>
      </c>
      <c r="K247" t="s">
        <v>28</v>
      </c>
      <c r="L247" t="s">
        <v>28</v>
      </c>
      <c r="N247" t="s">
        <v>28</v>
      </c>
      <c r="O247" t="s">
        <v>744</v>
      </c>
      <c r="P247" t="s">
        <v>3901</v>
      </c>
      <c r="Q247" t="s">
        <v>4009</v>
      </c>
      <c r="R247" t="s">
        <v>4011</v>
      </c>
      <c r="S247" t="s">
        <v>4072</v>
      </c>
      <c r="T247" t="s">
        <v>2599</v>
      </c>
      <c r="U247" t="s">
        <v>649</v>
      </c>
      <c r="W247" t="s">
        <v>40</v>
      </c>
      <c r="X247" t="s">
        <v>645</v>
      </c>
      <c r="Y247" t="s">
        <v>3613</v>
      </c>
      <c r="AA247" t="s">
        <v>2080</v>
      </c>
      <c r="AB247" t="s">
        <v>35</v>
      </c>
      <c r="AC247" t="s">
        <v>2901</v>
      </c>
      <c r="AF247">
        <v>1</v>
      </c>
      <c r="AG247">
        <v>1</v>
      </c>
    </row>
    <row r="248" spans="1:66" x14ac:dyDescent="0.25">
      <c r="A248" t="s">
        <v>641</v>
      </c>
      <c r="B248">
        <v>1998</v>
      </c>
      <c r="C248" t="str">
        <f t="shared" si="3"/>
        <v>Pennycott et al. 1998</v>
      </c>
      <c r="D248" t="s">
        <v>35</v>
      </c>
      <c r="E248" t="s">
        <v>25</v>
      </c>
      <c r="F248" t="s">
        <v>642</v>
      </c>
      <c r="G248" t="s">
        <v>2901</v>
      </c>
      <c r="H248" t="s">
        <v>3504</v>
      </c>
      <c r="I248" t="s">
        <v>643</v>
      </c>
      <c r="J248" t="s">
        <v>2117</v>
      </c>
      <c r="K248" t="s">
        <v>28</v>
      </c>
      <c r="L248" t="s">
        <v>28</v>
      </c>
      <c r="N248" t="s">
        <v>28</v>
      </c>
      <c r="O248" t="s">
        <v>744</v>
      </c>
      <c r="P248" t="s">
        <v>3901</v>
      </c>
      <c r="Q248" t="s">
        <v>4009</v>
      </c>
      <c r="R248" t="s">
        <v>4011</v>
      </c>
      <c r="S248" t="s">
        <v>4072</v>
      </c>
      <c r="T248" t="s">
        <v>2599</v>
      </c>
      <c r="U248" t="s">
        <v>649</v>
      </c>
      <c r="W248" t="s">
        <v>40</v>
      </c>
      <c r="X248" t="s">
        <v>645</v>
      </c>
      <c r="Y248" t="s">
        <v>3613</v>
      </c>
      <c r="AA248" t="s">
        <v>2080</v>
      </c>
      <c r="AB248" t="s">
        <v>35</v>
      </c>
      <c r="AC248" t="s">
        <v>2901</v>
      </c>
      <c r="AF248">
        <v>2</v>
      </c>
      <c r="AG248">
        <v>6</v>
      </c>
    </row>
    <row r="249" spans="1:66" x14ac:dyDescent="0.25">
      <c r="A249" t="s">
        <v>641</v>
      </c>
      <c r="B249">
        <v>1998</v>
      </c>
      <c r="C249" t="str">
        <f t="shared" si="3"/>
        <v>Pennycott et al. 1998</v>
      </c>
      <c r="D249" t="s">
        <v>35</v>
      </c>
      <c r="E249" t="s">
        <v>25</v>
      </c>
      <c r="F249" t="s">
        <v>647</v>
      </c>
      <c r="G249" t="s">
        <v>2901</v>
      </c>
      <c r="H249" t="s">
        <v>3504</v>
      </c>
      <c r="I249" t="s">
        <v>643</v>
      </c>
      <c r="J249" t="s">
        <v>2117</v>
      </c>
      <c r="K249" t="s">
        <v>28</v>
      </c>
      <c r="L249" t="s">
        <v>28</v>
      </c>
      <c r="N249" t="s">
        <v>28</v>
      </c>
      <c r="O249" t="s">
        <v>744</v>
      </c>
      <c r="P249" t="s">
        <v>3901</v>
      </c>
      <c r="Q249" t="s">
        <v>4009</v>
      </c>
      <c r="R249" t="s">
        <v>4011</v>
      </c>
      <c r="S249" t="s">
        <v>4086</v>
      </c>
      <c r="T249" t="s">
        <v>3777</v>
      </c>
      <c r="U249" t="s">
        <v>644</v>
      </c>
      <c r="W249" t="s">
        <v>40</v>
      </c>
      <c r="X249" t="s">
        <v>645</v>
      </c>
      <c r="Y249" t="s">
        <v>3613</v>
      </c>
      <c r="AA249" t="s">
        <v>2080</v>
      </c>
      <c r="AB249" t="s">
        <v>35</v>
      </c>
      <c r="AC249" t="s">
        <v>2901</v>
      </c>
      <c r="AF249" t="s">
        <v>119</v>
      </c>
      <c r="AG249">
        <v>2</v>
      </c>
    </row>
    <row r="250" spans="1:66" x14ac:dyDescent="0.25">
      <c r="A250" t="s">
        <v>641</v>
      </c>
      <c r="B250">
        <v>1998</v>
      </c>
      <c r="C250" t="str">
        <f t="shared" si="3"/>
        <v>Pennycott et al. 1998</v>
      </c>
      <c r="D250" t="s">
        <v>35</v>
      </c>
      <c r="E250" t="s">
        <v>25</v>
      </c>
      <c r="F250" t="s">
        <v>642</v>
      </c>
      <c r="G250" t="s">
        <v>2901</v>
      </c>
      <c r="H250" t="s">
        <v>3504</v>
      </c>
      <c r="I250" t="s">
        <v>643</v>
      </c>
      <c r="J250" t="s">
        <v>2117</v>
      </c>
      <c r="K250" t="s">
        <v>28</v>
      </c>
      <c r="L250" t="s">
        <v>28</v>
      </c>
      <c r="N250" t="s">
        <v>28</v>
      </c>
      <c r="O250" t="s">
        <v>744</v>
      </c>
      <c r="P250" t="s">
        <v>3901</v>
      </c>
      <c r="Q250" t="s">
        <v>4009</v>
      </c>
      <c r="R250" t="s">
        <v>4011</v>
      </c>
      <c r="S250" t="s">
        <v>4086</v>
      </c>
      <c r="T250" t="s">
        <v>3777</v>
      </c>
      <c r="U250" t="s">
        <v>644</v>
      </c>
      <c r="W250" t="s">
        <v>40</v>
      </c>
      <c r="X250" t="s">
        <v>645</v>
      </c>
      <c r="Y250" t="s">
        <v>3613</v>
      </c>
      <c r="AA250" t="s">
        <v>2080</v>
      </c>
      <c r="AB250" t="s">
        <v>35</v>
      </c>
      <c r="AC250" t="s">
        <v>2901</v>
      </c>
      <c r="AF250" t="s">
        <v>119</v>
      </c>
      <c r="AG250">
        <v>2</v>
      </c>
    </row>
    <row r="251" spans="1:66" x14ac:dyDescent="0.25">
      <c r="A251" t="s">
        <v>641</v>
      </c>
      <c r="B251">
        <v>1998</v>
      </c>
      <c r="C251" t="str">
        <f t="shared" si="3"/>
        <v>Pennycott et al. 1998</v>
      </c>
      <c r="D251" t="s">
        <v>35</v>
      </c>
      <c r="E251" t="s">
        <v>25</v>
      </c>
      <c r="F251" t="s">
        <v>648</v>
      </c>
      <c r="G251" t="s">
        <v>2901</v>
      </c>
      <c r="H251" t="s">
        <v>3504</v>
      </c>
      <c r="I251" t="s">
        <v>643</v>
      </c>
      <c r="J251" t="s">
        <v>2117</v>
      </c>
      <c r="K251" t="s">
        <v>28</v>
      </c>
      <c r="L251" t="s">
        <v>28</v>
      </c>
      <c r="N251" t="s">
        <v>28</v>
      </c>
      <c r="O251" t="s">
        <v>744</v>
      </c>
      <c r="P251" t="s">
        <v>3901</v>
      </c>
      <c r="Q251" t="s">
        <v>4009</v>
      </c>
      <c r="R251" t="s">
        <v>4011</v>
      </c>
      <c r="S251" t="s">
        <v>4010</v>
      </c>
      <c r="T251" t="s">
        <v>1681</v>
      </c>
      <c r="U251" t="s">
        <v>652</v>
      </c>
      <c r="W251" t="s">
        <v>40</v>
      </c>
      <c r="X251" t="s">
        <v>645</v>
      </c>
      <c r="Y251" t="s">
        <v>3613</v>
      </c>
      <c r="AA251" t="s">
        <v>2080</v>
      </c>
      <c r="AB251" t="s">
        <v>35</v>
      </c>
      <c r="AC251" t="s">
        <v>2901</v>
      </c>
      <c r="AF251">
        <v>17</v>
      </c>
      <c r="AG251">
        <v>18</v>
      </c>
    </row>
    <row r="252" spans="1:66" x14ac:dyDescent="0.25">
      <c r="A252" t="s">
        <v>641</v>
      </c>
      <c r="B252">
        <v>1998</v>
      </c>
      <c r="C252" t="str">
        <f t="shared" si="3"/>
        <v>Pennycott et al. 1998</v>
      </c>
      <c r="D252" t="s">
        <v>35</v>
      </c>
      <c r="E252" t="s">
        <v>25</v>
      </c>
      <c r="F252" t="s">
        <v>648</v>
      </c>
      <c r="G252" t="s">
        <v>2901</v>
      </c>
      <c r="H252" t="s">
        <v>3504</v>
      </c>
      <c r="I252" t="s">
        <v>643</v>
      </c>
      <c r="J252" t="s">
        <v>2117</v>
      </c>
      <c r="K252" t="s">
        <v>28</v>
      </c>
      <c r="L252" t="s">
        <v>28</v>
      </c>
      <c r="N252" t="s">
        <v>28</v>
      </c>
      <c r="O252" t="s">
        <v>744</v>
      </c>
      <c r="P252" t="s">
        <v>3901</v>
      </c>
      <c r="Q252" t="s">
        <v>4009</v>
      </c>
      <c r="R252" t="s">
        <v>4011</v>
      </c>
      <c r="S252" t="s">
        <v>4010</v>
      </c>
      <c r="T252" t="s">
        <v>1681</v>
      </c>
      <c r="U252" t="s">
        <v>652</v>
      </c>
      <c r="W252" t="s">
        <v>40</v>
      </c>
      <c r="X252" t="s">
        <v>645</v>
      </c>
      <c r="Y252" t="s">
        <v>3613</v>
      </c>
      <c r="AA252" t="s">
        <v>2080</v>
      </c>
      <c r="AB252" t="s">
        <v>35</v>
      </c>
      <c r="AC252" t="s">
        <v>2901</v>
      </c>
      <c r="AF252">
        <v>11</v>
      </c>
      <c r="AG252">
        <v>12</v>
      </c>
    </row>
    <row r="253" spans="1:66" x14ac:dyDescent="0.25">
      <c r="A253" t="s">
        <v>641</v>
      </c>
      <c r="B253">
        <v>1998</v>
      </c>
      <c r="C253" t="str">
        <f t="shared" si="3"/>
        <v>Pennycott et al. 1998</v>
      </c>
      <c r="D253" t="s">
        <v>35</v>
      </c>
      <c r="E253" t="s">
        <v>25</v>
      </c>
      <c r="F253" t="s">
        <v>642</v>
      </c>
      <c r="G253" t="s">
        <v>2901</v>
      </c>
      <c r="H253" t="s">
        <v>3504</v>
      </c>
      <c r="I253" t="s">
        <v>643</v>
      </c>
      <c r="J253" t="s">
        <v>2117</v>
      </c>
      <c r="K253" t="s">
        <v>28</v>
      </c>
      <c r="L253" t="s">
        <v>28</v>
      </c>
      <c r="N253" t="s">
        <v>28</v>
      </c>
      <c r="O253" t="s">
        <v>744</v>
      </c>
      <c r="P253" t="s">
        <v>3901</v>
      </c>
      <c r="Q253" t="s">
        <v>4009</v>
      </c>
      <c r="R253" t="s">
        <v>4011</v>
      </c>
      <c r="S253" t="s">
        <v>4094</v>
      </c>
      <c r="T253" t="s">
        <v>2608</v>
      </c>
      <c r="U253" t="s">
        <v>650</v>
      </c>
      <c r="W253" t="s">
        <v>40</v>
      </c>
      <c r="X253" t="s">
        <v>645</v>
      </c>
      <c r="Y253" t="s">
        <v>3613</v>
      </c>
      <c r="AA253" t="s">
        <v>2080</v>
      </c>
      <c r="AB253" t="s">
        <v>35</v>
      </c>
      <c r="AC253" t="s">
        <v>2901</v>
      </c>
      <c r="AF253" t="s">
        <v>119</v>
      </c>
      <c r="AG253">
        <v>4</v>
      </c>
    </row>
    <row r="254" spans="1:66" x14ac:dyDescent="0.25">
      <c r="A254" t="s">
        <v>641</v>
      </c>
      <c r="B254">
        <v>1998</v>
      </c>
      <c r="C254" t="str">
        <f t="shared" si="3"/>
        <v>Pennycott et al. 1998</v>
      </c>
      <c r="D254" t="s">
        <v>35</v>
      </c>
      <c r="E254" t="s">
        <v>25</v>
      </c>
      <c r="F254" t="s">
        <v>647</v>
      </c>
      <c r="G254" t="s">
        <v>2901</v>
      </c>
      <c r="H254" t="s">
        <v>3504</v>
      </c>
      <c r="I254" t="s">
        <v>643</v>
      </c>
      <c r="J254" t="s">
        <v>2117</v>
      </c>
      <c r="K254" t="s">
        <v>28</v>
      </c>
      <c r="L254" t="s">
        <v>28</v>
      </c>
      <c r="N254" t="s">
        <v>28</v>
      </c>
      <c r="O254" t="s">
        <v>744</v>
      </c>
      <c r="P254" t="s">
        <v>3901</v>
      </c>
      <c r="Q254" t="s">
        <v>4009</v>
      </c>
      <c r="R254" t="s">
        <v>4011</v>
      </c>
      <c r="S254" t="s">
        <v>4095</v>
      </c>
      <c r="T254" t="s">
        <v>1788</v>
      </c>
      <c r="U254" t="s">
        <v>651</v>
      </c>
      <c r="W254" t="s">
        <v>40</v>
      </c>
      <c r="X254" t="s">
        <v>645</v>
      </c>
      <c r="Y254" t="s">
        <v>3613</v>
      </c>
      <c r="AA254" t="s">
        <v>2080</v>
      </c>
      <c r="AB254" t="s">
        <v>35</v>
      </c>
      <c r="AC254" t="s">
        <v>2901</v>
      </c>
      <c r="AF254" t="s">
        <v>119</v>
      </c>
      <c r="AG254">
        <v>71</v>
      </c>
    </row>
    <row r="255" spans="1:66" x14ac:dyDescent="0.25">
      <c r="A255" t="s">
        <v>641</v>
      </c>
      <c r="B255">
        <v>1998</v>
      </c>
      <c r="C255" t="str">
        <f t="shared" si="3"/>
        <v>Pennycott et al. 1998</v>
      </c>
      <c r="D255" t="s">
        <v>35</v>
      </c>
      <c r="E255" t="s">
        <v>25</v>
      </c>
      <c r="F255" t="s">
        <v>648</v>
      </c>
      <c r="G255" t="s">
        <v>2901</v>
      </c>
      <c r="H255" t="s">
        <v>3504</v>
      </c>
      <c r="I255" t="s">
        <v>643</v>
      </c>
      <c r="J255" t="s">
        <v>2117</v>
      </c>
      <c r="K255" t="s">
        <v>28</v>
      </c>
      <c r="L255" t="s">
        <v>28</v>
      </c>
      <c r="N255" t="s">
        <v>28</v>
      </c>
      <c r="O255" t="s">
        <v>744</v>
      </c>
      <c r="P255" t="s">
        <v>3901</v>
      </c>
      <c r="Q255" t="s">
        <v>4009</v>
      </c>
      <c r="R255" t="s">
        <v>4011</v>
      </c>
      <c r="S255" t="s">
        <v>4095</v>
      </c>
      <c r="T255" t="s">
        <v>1788</v>
      </c>
      <c r="U255" t="s">
        <v>651</v>
      </c>
      <c r="W255" t="s">
        <v>40</v>
      </c>
      <c r="X255" t="s">
        <v>645</v>
      </c>
      <c r="Y255" t="s">
        <v>3613</v>
      </c>
      <c r="AA255" t="s">
        <v>2080</v>
      </c>
      <c r="AB255" t="s">
        <v>35</v>
      </c>
      <c r="AC255" t="s">
        <v>2901</v>
      </c>
      <c r="AF255">
        <v>9</v>
      </c>
      <c r="AG255">
        <v>12</v>
      </c>
    </row>
    <row r="256" spans="1:66" x14ac:dyDescent="0.25">
      <c r="A256" t="s">
        <v>641</v>
      </c>
      <c r="B256">
        <v>1998</v>
      </c>
      <c r="C256" t="str">
        <f t="shared" si="3"/>
        <v>Pennycott et al. 1998</v>
      </c>
      <c r="D256" t="s">
        <v>35</v>
      </c>
      <c r="E256" t="s">
        <v>25</v>
      </c>
      <c r="F256" t="s">
        <v>648</v>
      </c>
      <c r="G256" t="s">
        <v>2901</v>
      </c>
      <c r="H256" t="s">
        <v>3504</v>
      </c>
      <c r="I256" t="s">
        <v>643</v>
      </c>
      <c r="J256" t="s">
        <v>2117</v>
      </c>
      <c r="K256" t="s">
        <v>28</v>
      </c>
      <c r="L256" t="s">
        <v>28</v>
      </c>
      <c r="N256" t="s">
        <v>28</v>
      </c>
      <c r="O256" t="s">
        <v>744</v>
      </c>
      <c r="P256" t="s">
        <v>3901</v>
      </c>
      <c r="Q256" t="s">
        <v>4009</v>
      </c>
      <c r="R256" t="s">
        <v>4011</v>
      </c>
      <c r="S256" t="s">
        <v>4095</v>
      </c>
      <c r="T256" t="s">
        <v>1788</v>
      </c>
      <c r="U256" t="s">
        <v>651</v>
      </c>
      <c r="W256" t="s">
        <v>40</v>
      </c>
      <c r="X256" t="s">
        <v>645</v>
      </c>
      <c r="Y256" t="s">
        <v>3613</v>
      </c>
      <c r="AA256" t="s">
        <v>2080</v>
      </c>
      <c r="AB256" t="s">
        <v>35</v>
      </c>
      <c r="AC256" t="s">
        <v>2901</v>
      </c>
      <c r="AF256">
        <v>2</v>
      </c>
      <c r="AG256">
        <v>2</v>
      </c>
      <c r="BL256" s="12"/>
      <c r="BM256" s="12"/>
      <c r="BN256" s="12"/>
    </row>
    <row r="257" spans="1:66" x14ac:dyDescent="0.25">
      <c r="A257" t="s">
        <v>641</v>
      </c>
      <c r="B257">
        <v>1998</v>
      </c>
      <c r="C257" t="str">
        <f t="shared" si="3"/>
        <v>Pennycott et al. 1998</v>
      </c>
      <c r="D257" t="s">
        <v>35</v>
      </c>
      <c r="E257" t="s">
        <v>25</v>
      </c>
      <c r="F257" t="s">
        <v>642</v>
      </c>
      <c r="G257" t="s">
        <v>2901</v>
      </c>
      <c r="H257" t="s">
        <v>3504</v>
      </c>
      <c r="I257" t="s">
        <v>643</v>
      </c>
      <c r="J257" t="s">
        <v>2117</v>
      </c>
      <c r="K257" t="s">
        <v>28</v>
      </c>
      <c r="L257" t="s">
        <v>28</v>
      </c>
      <c r="N257" t="s">
        <v>28</v>
      </c>
      <c r="O257" t="s">
        <v>744</v>
      </c>
      <c r="P257" t="s">
        <v>3901</v>
      </c>
      <c r="Q257" t="s">
        <v>4009</v>
      </c>
      <c r="R257" t="s">
        <v>4011</v>
      </c>
      <c r="S257" t="s">
        <v>4095</v>
      </c>
      <c r="T257" t="s">
        <v>1788</v>
      </c>
      <c r="U257" t="s">
        <v>651</v>
      </c>
      <c r="W257" t="s">
        <v>40</v>
      </c>
      <c r="X257" t="s">
        <v>645</v>
      </c>
      <c r="Y257" t="s">
        <v>3613</v>
      </c>
      <c r="AA257" t="s">
        <v>2080</v>
      </c>
      <c r="AB257" t="s">
        <v>35</v>
      </c>
      <c r="AC257" t="s">
        <v>2901</v>
      </c>
      <c r="AF257">
        <v>2</v>
      </c>
      <c r="AG257">
        <v>7</v>
      </c>
    </row>
    <row r="258" spans="1:66" x14ac:dyDescent="0.25">
      <c r="A258" t="s">
        <v>477</v>
      </c>
      <c r="B258">
        <v>2021</v>
      </c>
      <c r="C258" t="str">
        <f t="shared" ref="C258:C321" si="4">A258&amp;" "&amp;B258</f>
        <v>Plaza-Rodriguez et al. 2021</v>
      </c>
      <c r="D258" t="s">
        <v>478</v>
      </c>
      <c r="E258" t="s">
        <v>226</v>
      </c>
      <c r="F258" t="s">
        <v>479</v>
      </c>
      <c r="G258" t="s">
        <v>2901</v>
      </c>
      <c r="H258" t="s">
        <v>3504</v>
      </c>
      <c r="I258" t="s">
        <v>2139</v>
      </c>
      <c r="J258" t="s">
        <v>3625</v>
      </c>
      <c r="K258" t="s">
        <v>28</v>
      </c>
      <c r="L258" t="s">
        <v>28</v>
      </c>
      <c r="N258" t="s">
        <v>28</v>
      </c>
      <c r="O258" t="s">
        <v>744</v>
      </c>
      <c r="P258" t="s">
        <v>3901</v>
      </c>
      <c r="Q258" t="s">
        <v>3919</v>
      </c>
      <c r="R258" t="s">
        <v>2600</v>
      </c>
      <c r="V258" t="s">
        <v>2601</v>
      </c>
      <c r="W258" t="s">
        <v>40</v>
      </c>
      <c r="X258" t="s">
        <v>2164</v>
      </c>
      <c r="Y258" t="s">
        <v>3617</v>
      </c>
      <c r="AB258" t="s">
        <v>35</v>
      </c>
      <c r="AC258" t="s">
        <v>2901</v>
      </c>
      <c r="AF258" t="s">
        <v>119</v>
      </c>
      <c r="AG258">
        <v>95</v>
      </c>
    </row>
    <row r="259" spans="1:66" x14ac:dyDescent="0.25">
      <c r="A259" s="12" t="s">
        <v>359</v>
      </c>
      <c r="B259" s="12">
        <v>1991</v>
      </c>
      <c r="C259" t="str">
        <f t="shared" si="4"/>
        <v>Pourcher et al.  1991</v>
      </c>
      <c r="D259" s="12" t="s">
        <v>35</v>
      </c>
      <c r="E259" s="12" t="s">
        <v>25</v>
      </c>
      <c r="F259" s="12" t="s">
        <v>3511</v>
      </c>
      <c r="G259" s="12" t="s">
        <v>2901</v>
      </c>
      <c r="H259" s="12" t="s">
        <v>3504</v>
      </c>
      <c r="I259" s="12" t="s">
        <v>360</v>
      </c>
      <c r="J259" s="12" t="s">
        <v>2117</v>
      </c>
      <c r="K259" s="12">
        <v>1000</v>
      </c>
      <c r="L259" s="12" t="s">
        <v>28</v>
      </c>
      <c r="M259" s="12" t="s">
        <v>44</v>
      </c>
      <c r="N259" s="12" t="s">
        <v>361</v>
      </c>
      <c r="O259" t="s">
        <v>744</v>
      </c>
      <c r="P259" s="12" t="s">
        <v>3901</v>
      </c>
      <c r="Q259" t="s">
        <v>2614</v>
      </c>
      <c r="R259" t="s">
        <v>118</v>
      </c>
      <c r="U259" s="12"/>
      <c r="V259" s="12" t="s">
        <v>2611</v>
      </c>
      <c r="W259" s="12" t="s">
        <v>40</v>
      </c>
      <c r="X259" s="12" t="s">
        <v>212</v>
      </c>
      <c r="Y259" s="12" t="s">
        <v>212</v>
      </c>
      <c r="Z259" s="12"/>
      <c r="AA259" s="12" t="s">
        <v>137</v>
      </c>
      <c r="AB259" s="12" t="s">
        <v>2901</v>
      </c>
      <c r="AC259" s="12" t="s">
        <v>35</v>
      </c>
      <c r="AD259" s="12" t="s">
        <v>3860</v>
      </c>
      <c r="AE259" s="12" t="s">
        <v>2901</v>
      </c>
      <c r="AF259" s="12">
        <v>2</v>
      </c>
      <c r="AG259" s="12">
        <v>5</v>
      </c>
      <c r="AH259" s="12"/>
      <c r="AI259" s="12"/>
      <c r="AJ259" s="16">
        <v>2800000</v>
      </c>
      <c r="AK259" s="16"/>
      <c r="AL259" s="12"/>
      <c r="AM259" s="12"/>
      <c r="AN259" s="12"/>
      <c r="AO259" s="12"/>
      <c r="AP259" s="12"/>
      <c r="AQ259" s="12"/>
      <c r="AR259" s="12" t="s">
        <v>44</v>
      </c>
      <c r="AS259" s="12" t="s">
        <v>363</v>
      </c>
      <c r="AT259" s="12" t="s">
        <v>2998</v>
      </c>
      <c r="AU259" s="12"/>
      <c r="AV259" s="12"/>
      <c r="AW259" s="12"/>
      <c r="AX259" s="12"/>
      <c r="AY259" s="12"/>
      <c r="AZ259" s="12"/>
      <c r="BA259" s="12"/>
      <c r="BB259" s="12"/>
      <c r="BC259" s="16">
        <v>120000</v>
      </c>
      <c r="BD259" s="16">
        <v>5500000</v>
      </c>
      <c r="BE259" s="12" t="s">
        <v>3872</v>
      </c>
      <c r="BF259" s="12"/>
      <c r="BG259" s="12"/>
      <c r="BH259" s="12"/>
      <c r="BI259" s="12"/>
      <c r="BJ259" s="12"/>
      <c r="BK259" s="12"/>
      <c r="BL259" s="12"/>
      <c r="BM259" s="12"/>
      <c r="BN259" s="12"/>
    </row>
    <row r="260" spans="1:66" x14ac:dyDescent="0.25">
      <c r="A260" s="12" t="s">
        <v>359</v>
      </c>
      <c r="B260" s="12">
        <v>1991</v>
      </c>
      <c r="C260" t="str">
        <f t="shared" si="4"/>
        <v>Pourcher et al.  1991</v>
      </c>
      <c r="D260" s="12" t="s">
        <v>35</v>
      </c>
      <c r="E260" s="12" t="s">
        <v>25</v>
      </c>
      <c r="F260" s="12" t="s">
        <v>3511</v>
      </c>
      <c r="G260" s="12" t="s">
        <v>2901</v>
      </c>
      <c r="H260" s="12" t="s">
        <v>3504</v>
      </c>
      <c r="I260" s="12" t="s">
        <v>360</v>
      </c>
      <c r="J260" s="12" t="s">
        <v>2117</v>
      </c>
      <c r="K260" s="12">
        <v>1000</v>
      </c>
      <c r="L260" s="12" t="s">
        <v>28</v>
      </c>
      <c r="M260" s="12" t="s">
        <v>44</v>
      </c>
      <c r="N260" s="12" t="s">
        <v>361</v>
      </c>
      <c r="O260" t="s">
        <v>744</v>
      </c>
      <c r="P260" s="12" t="s">
        <v>3901</v>
      </c>
      <c r="Q260" t="s">
        <v>2614</v>
      </c>
      <c r="R260" t="s">
        <v>118</v>
      </c>
      <c r="U260" s="12"/>
      <c r="V260" s="12" t="s">
        <v>2611</v>
      </c>
      <c r="W260" s="12" t="s">
        <v>40</v>
      </c>
      <c r="X260" s="12" t="s">
        <v>212</v>
      </c>
      <c r="Y260" s="12" t="s">
        <v>212</v>
      </c>
      <c r="Z260" s="12"/>
      <c r="AA260" s="12" t="s">
        <v>137</v>
      </c>
      <c r="AB260" s="12" t="s">
        <v>35</v>
      </c>
      <c r="AC260" s="12" t="s">
        <v>2901</v>
      </c>
      <c r="AD260" s="12"/>
      <c r="AE260" s="12"/>
      <c r="AF260" s="12">
        <v>2</v>
      </c>
      <c r="AG260" s="12">
        <v>5</v>
      </c>
      <c r="AH260" s="12"/>
      <c r="AI260" s="12"/>
      <c r="AJ260" s="12"/>
      <c r="AK260" s="12"/>
      <c r="AL260" s="12"/>
      <c r="AM260" s="12"/>
      <c r="AN260" s="16"/>
      <c r="AO260" s="16"/>
      <c r="AP260" s="12"/>
      <c r="AQ260" s="12"/>
      <c r="AR260" s="12" t="s">
        <v>44</v>
      </c>
      <c r="AS260" s="12" t="s">
        <v>363</v>
      </c>
      <c r="AT260" s="12" t="s">
        <v>2998</v>
      </c>
      <c r="AU260" s="12"/>
      <c r="AV260" s="12"/>
      <c r="AW260" s="12"/>
      <c r="AX260" s="12"/>
      <c r="AY260" s="12"/>
      <c r="AZ260" s="12"/>
      <c r="BA260" s="12"/>
      <c r="BB260" s="12"/>
      <c r="BC260" s="12"/>
      <c r="BD260" s="12"/>
      <c r="BE260" s="12"/>
      <c r="BF260" s="12"/>
      <c r="BG260" s="12"/>
      <c r="BH260" s="12"/>
      <c r="BI260" s="12"/>
      <c r="BJ260" s="12"/>
      <c r="BK260" s="12"/>
      <c r="BL260" s="12"/>
      <c r="BM260" s="12"/>
      <c r="BN260" s="12"/>
    </row>
    <row r="261" spans="1:66" x14ac:dyDescent="0.25">
      <c r="A261" t="s">
        <v>364</v>
      </c>
      <c r="B261">
        <v>1972</v>
      </c>
      <c r="C261" t="str">
        <f t="shared" si="4"/>
        <v>Radwan and Lampky 1972</v>
      </c>
      <c r="D261" t="s">
        <v>35</v>
      </c>
      <c r="E261" t="s">
        <v>25</v>
      </c>
      <c r="F261" t="s">
        <v>371</v>
      </c>
      <c r="G261" t="s">
        <v>35</v>
      </c>
      <c r="H261" t="s">
        <v>3503</v>
      </c>
      <c r="I261" t="s">
        <v>366</v>
      </c>
      <c r="J261" t="s">
        <v>2117</v>
      </c>
      <c r="K261" t="s">
        <v>28</v>
      </c>
      <c r="L261" t="s">
        <v>28</v>
      </c>
      <c r="N261" t="s">
        <v>367</v>
      </c>
      <c r="O261" t="s">
        <v>744</v>
      </c>
      <c r="P261" t="s">
        <v>3901</v>
      </c>
      <c r="Q261" t="s">
        <v>4009</v>
      </c>
      <c r="R261" t="s">
        <v>3954</v>
      </c>
      <c r="S261" t="s">
        <v>4018</v>
      </c>
      <c r="T261" t="s">
        <v>2636</v>
      </c>
      <c r="U261" t="s">
        <v>387</v>
      </c>
      <c r="W261" t="s">
        <v>40</v>
      </c>
      <c r="X261" t="s">
        <v>212</v>
      </c>
      <c r="Y261" t="s">
        <v>212</v>
      </c>
      <c r="AA261" t="s">
        <v>370</v>
      </c>
      <c r="AB261" t="s">
        <v>35</v>
      </c>
      <c r="AC261" t="s">
        <v>2901</v>
      </c>
      <c r="AF261" t="s">
        <v>119</v>
      </c>
      <c r="AG261">
        <v>1</v>
      </c>
    </row>
    <row r="262" spans="1:66" x14ac:dyDescent="0.25">
      <c r="A262" t="s">
        <v>364</v>
      </c>
      <c r="B262">
        <v>1972</v>
      </c>
      <c r="C262" t="str">
        <f t="shared" si="4"/>
        <v>Radwan and Lampky 1972</v>
      </c>
      <c r="D262" t="s">
        <v>35</v>
      </c>
      <c r="E262" t="s">
        <v>25</v>
      </c>
      <c r="F262" t="s">
        <v>365</v>
      </c>
      <c r="G262" t="s">
        <v>35</v>
      </c>
      <c r="H262" t="s">
        <v>3503</v>
      </c>
      <c r="I262" t="s">
        <v>366</v>
      </c>
      <c r="J262" t="s">
        <v>2117</v>
      </c>
      <c r="K262" t="s">
        <v>28</v>
      </c>
      <c r="L262" t="s">
        <v>28</v>
      </c>
      <c r="N262" t="s">
        <v>367</v>
      </c>
      <c r="O262" t="s">
        <v>744</v>
      </c>
      <c r="P262" t="s">
        <v>3901</v>
      </c>
      <c r="Q262" t="s">
        <v>4009</v>
      </c>
      <c r="R262" s="12" t="s">
        <v>3938</v>
      </c>
      <c r="S262" t="s">
        <v>4049</v>
      </c>
      <c r="T262" t="s">
        <v>368</v>
      </c>
      <c r="U262" t="s">
        <v>369</v>
      </c>
      <c r="W262" t="s">
        <v>40</v>
      </c>
      <c r="X262" t="s">
        <v>212</v>
      </c>
      <c r="Y262" t="s">
        <v>212</v>
      </c>
      <c r="AA262" t="s">
        <v>370</v>
      </c>
      <c r="AB262" t="s">
        <v>35</v>
      </c>
      <c r="AC262" t="s">
        <v>2901</v>
      </c>
      <c r="AF262">
        <v>21</v>
      </c>
      <c r="AG262">
        <v>45</v>
      </c>
    </row>
    <row r="263" spans="1:66" x14ac:dyDescent="0.25">
      <c r="A263" t="s">
        <v>364</v>
      </c>
      <c r="B263">
        <v>1972</v>
      </c>
      <c r="C263" t="str">
        <f t="shared" si="4"/>
        <v>Radwan and Lampky 1972</v>
      </c>
      <c r="D263" t="s">
        <v>35</v>
      </c>
      <c r="E263" t="s">
        <v>25</v>
      </c>
      <c r="F263" t="s">
        <v>371</v>
      </c>
      <c r="G263" t="s">
        <v>35</v>
      </c>
      <c r="H263" t="s">
        <v>3503</v>
      </c>
      <c r="I263" t="s">
        <v>366</v>
      </c>
      <c r="J263" t="s">
        <v>2117</v>
      </c>
      <c r="K263" t="s">
        <v>28</v>
      </c>
      <c r="L263" t="s">
        <v>28</v>
      </c>
      <c r="N263" t="s">
        <v>367</v>
      </c>
      <c r="O263" t="s">
        <v>744</v>
      </c>
      <c r="P263" t="s">
        <v>3901</v>
      </c>
      <c r="Q263" s="59" t="s">
        <v>2614</v>
      </c>
      <c r="R263" s="59" t="s">
        <v>118</v>
      </c>
      <c r="S263" s="59" t="s">
        <v>3980</v>
      </c>
      <c r="T263" t="s">
        <v>373</v>
      </c>
      <c r="U263" t="s">
        <v>108</v>
      </c>
      <c r="W263" t="s">
        <v>40</v>
      </c>
      <c r="X263" t="s">
        <v>212</v>
      </c>
      <c r="Y263" t="s">
        <v>212</v>
      </c>
      <c r="AA263" t="s">
        <v>370</v>
      </c>
      <c r="AB263" t="s">
        <v>35</v>
      </c>
      <c r="AC263" t="s">
        <v>2901</v>
      </c>
      <c r="AF263">
        <v>1</v>
      </c>
      <c r="AG263">
        <v>1</v>
      </c>
    </row>
    <row r="264" spans="1:66" x14ac:dyDescent="0.25">
      <c r="A264" t="s">
        <v>364</v>
      </c>
      <c r="B264">
        <v>1972</v>
      </c>
      <c r="C264" t="str">
        <f t="shared" si="4"/>
        <v>Radwan and Lampky 1972</v>
      </c>
      <c r="D264" t="s">
        <v>35</v>
      </c>
      <c r="E264" t="s">
        <v>25</v>
      </c>
      <c r="F264" t="s">
        <v>371</v>
      </c>
      <c r="G264" t="s">
        <v>35</v>
      </c>
      <c r="H264" t="s">
        <v>3503</v>
      </c>
      <c r="I264" t="s">
        <v>366</v>
      </c>
      <c r="J264" t="s">
        <v>2117</v>
      </c>
      <c r="K264" t="s">
        <v>28</v>
      </c>
      <c r="L264" t="s">
        <v>28</v>
      </c>
      <c r="N264" t="s">
        <v>367</v>
      </c>
      <c r="O264" t="s">
        <v>744</v>
      </c>
      <c r="P264" t="s">
        <v>3901</v>
      </c>
      <c r="Q264" t="s">
        <v>4009</v>
      </c>
      <c r="R264" t="s">
        <v>4120</v>
      </c>
      <c r="S264" t="s">
        <v>4119</v>
      </c>
      <c r="T264" t="s">
        <v>346</v>
      </c>
      <c r="U264" t="s">
        <v>347</v>
      </c>
      <c r="W264" t="s">
        <v>40</v>
      </c>
      <c r="X264" t="s">
        <v>212</v>
      </c>
      <c r="Y264" t="s">
        <v>212</v>
      </c>
      <c r="AA264" t="s">
        <v>370</v>
      </c>
      <c r="AB264" t="s">
        <v>35</v>
      </c>
      <c r="AC264" t="s">
        <v>2901</v>
      </c>
      <c r="AF264" t="s">
        <v>119</v>
      </c>
      <c r="AG264">
        <v>1</v>
      </c>
    </row>
    <row r="265" spans="1:66" x14ac:dyDescent="0.25">
      <c r="A265" t="s">
        <v>364</v>
      </c>
      <c r="B265">
        <v>1972</v>
      </c>
      <c r="C265" t="str">
        <f t="shared" si="4"/>
        <v>Radwan and Lampky 1972</v>
      </c>
      <c r="D265" t="s">
        <v>35</v>
      </c>
      <c r="E265" t="s">
        <v>25</v>
      </c>
      <c r="F265" t="s">
        <v>371</v>
      </c>
      <c r="G265" t="s">
        <v>35</v>
      </c>
      <c r="H265" t="s">
        <v>3503</v>
      </c>
      <c r="I265" t="s">
        <v>366</v>
      </c>
      <c r="J265" t="s">
        <v>2117</v>
      </c>
      <c r="K265" t="s">
        <v>28</v>
      </c>
      <c r="L265" t="s">
        <v>28</v>
      </c>
      <c r="N265" t="s">
        <v>367</v>
      </c>
      <c r="O265" t="s">
        <v>744</v>
      </c>
      <c r="P265" t="s">
        <v>3901</v>
      </c>
      <c r="Q265" t="s">
        <v>2614</v>
      </c>
      <c r="R265" t="s">
        <v>3903</v>
      </c>
      <c r="S265" t="s">
        <v>4126</v>
      </c>
      <c r="T265" t="s">
        <v>374</v>
      </c>
      <c r="U265" t="s">
        <v>2789</v>
      </c>
      <c r="W265" t="s">
        <v>40</v>
      </c>
      <c r="X265" t="s">
        <v>212</v>
      </c>
      <c r="Y265" t="s">
        <v>212</v>
      </c>
      <c r="AA265" t="s">
        <v>370</v>
      </c>
      <c r="AB265" t="s">
        <v>35</v>
      </c>
      <c r="AC265" t="s">
        <v>2901</v>
      </c>
      <c r="AF265">
        <v>3</v>
      </c>
      <c r="AG265">
        <v>3</v>
      </c>
    </row>
    <row r="266" spans="1:66" x14ac:dyDescent="0.25">
      <c r="A266" t="s">
        <v>364</v>
      </c>
      <c r="B266">
        <v>1972</v>
      </c>
      <c r="C266" t="str">
        <f t="shared" si="4"/>
        <v>Radwan and Lampky 1972</v>
      </c>
      <c r="D266" t="s">
        <v>35</v>
      </c>
      <c r="E266" t="s">
        <v>25</v>
      </c>
      <c r="F266" t="s">
        <v>371</v>
      </c>
      <c r="G266" t="s">
        <v>35</v>
      </c>
      <c r="H266" t="s">
        <v>3503</v>
      </c>
      <c r="I266" t="s">
        <v>366</v>
      </c>
      <c r="J266" t="s">
        <v>2117</v>
      </c>
      <c r="K266" t="s">
        <v>28</v>
      </c>
      <c r="L266" t="s">
        <v>28</v>
      </c>
      <c r="N266" t="s">
        <v>367</v>
      </c>
      <c r="O266" t="s">
        <v>744</v>
      </c>
      <c r="P266" t="s">
        <v>3901</v>
      </c>
      <c r="Q266" t="s">
        <v>4009</v>
      </c>
      <c r="R266" t="s">
        <v>4040</v>
      </c>
      <c r="S266" t="s">
        <v>4140</v>
      </c>
      <c r="T266" t="s">
        <v>3104</v>
      </c>
      <c r="U266" t="s">
        <v>1330</v>
      </c>
      <c r="W266" t="s">
        <v>40</v>
      </c>
      <c r="X266" t="s">
        <v>212</v>
      </c>
      <c r="Y266" t="s">
        <v>212</v>
      </c>
      <c r="AA266" t="s">
        <v>370</v>
      </c>
      <c r="AB266" t="s">
        <v>35</v>
      </c>
      <c r="AC266" t="s">
        <v>2901</v>
      </c>
      <c r="AF266" t="s">
        <v>119</v>
      </c>
      <c r="AG266">
        <v>1</v>
      </c>
    </row>
    <row r="267" spans="1:66" x14ac:dyDescent="0.25">
      <c r="A267" t="s">
        <v>364</v>
      </c>
      <c r="B267">
        <v>1972</v>
      </c>
      <c r="C267" t="str">
        <f t="shared" si="4"/>
        <v>Radwan and Lampky 1972</v>
      </c>
      <c r="D267" t="s">
        <v>35</v>
      </c>
      <c r="E267" t="s">
        <v>25</v>
      </c>
      <c r="F267" t="s">
        <v>371</v>
      </c>
      <c r="G267" t="s">
        <v>35</v>
      </c>
      <c r="H267" t="s">
        <v>3503</v>
      </c>
      <c r="I267" t="s">
        <v>366</v>
      </c>
      <c r="J267" t="s">
        <v>2117</v>
      </c>
      <c r="K267" t="s">
        <v>28</v>
      </c>
      <c r="L267" t="s">
        <v>28</v>
      </c>
      <c r="N267" t="s">
        <v>367</v>
      </c>
      <c r="O267" t="s">
        <v>744</v>
      </c>
      <c r="P267" t="s">
        <v>3901</v>
      </c>
      <c r="Q267" t="s">
        <v>4009</v>
      </c>
      <c r="R267" t="s">
        <v>4077</v>
      </c>
      <c r="S267" t="s">
        <v>4147</v>
      </c>
      <c r="T267" t="s">
        <v>375</v>
      </c>
      <c r="U267" t="s">
        <v>2619</v>
      </c>
      <c r="W267" t="s">
        <v>40</v>
      </c>
      <c r="X267" t="s">
        <v>212</v>
      </c>
      <c r="Y267" t="s">
        <v>212</v>
      </c>
      <c r="AA267" t="s">
        <v>370</v>
      </c>
      <c r="AB267" t="s">
        <v>35</v>
      </c>
      <c r="AC267" t="s">
        <v>2901</v>
      </c>
      <c r="AF267">
        <v>1</v>
      </c>
      <c r="AG267">
        <v>1</v>
      </c>
    </row>
    <row r="268" spans="1:66" x14ac:dyDescent="0.25">
      <c r="A268" t="s">
        <v>364</v>
      </c>
      <c r="B268">
        <v>1972</v>
      </c>
      <c r="C268" t="str">
        <f t="shared" si="4"/>
        <v>Radwan and Lampky 1972</v>
      </c>
      <c r="D268" t="s">
        <v>35</v>
      </c>
      <c r="E268" t="s">
        <v>25</v>
      </c>
      <c r="F268" t="s">
        <v>377</v>
      </c>
      <c r="G268" t="s">
        <v>35</v>
      </c>
      <c r="H268" t="s">
        <v>3503</v>
      </c>
      <c r="I268" t="s">
        <v>366</v>
      </c>
      <c r="J268" t="s">
        <v>2117</v>
      </c>
      <c r="K268" t="s">
        <v>28</v>
      </c>
      <c r="L268" t="s">
        <v>28</v>
      </c>
      <c r="N268" t="s">
        <v>367</v>
      </c>
      <c r="O268" t="s">
        <v>744</v>
      </c>
      <c r="P268" t="s">
        <v>3901</v>
      </c>
      <c r="Q268" t="s">
        <v>4009</v>
      </c>
      <c r="R268" t="s">
        <v>3938</v>
      </c>
      <c r="S268" t="s">
        <v>4152</v>
      </c>
      <c r="T268" t="s">
        <v>517</v>
      </c>
      <c r="U268" t="s">
        <v>379</v>
      </c>
      <c r="W268" t="s">
        <v>40</v>
      </c>
      <c r="X268" t="s">
        <v>212</v>
      </c>
      <c r="Y268" t="s">
        <v>212</v>
      </c>
      <c r="AA268" t="s">
        <v>370</v>
      </c>
      <c r="AB268" t="s">
        <v>35</v>
      </c>
      <c r="AC268" t="s">
        <v>2901</v>
      </c>
      <c r="AF268">
        <v>2</v>
      </c>
      <c r="AG268">
        <v>3</v>
      </c>
    </row>
    <row r="269" spans="1:66" x14ac:dyDescent="0.25">
      <c r="A269" t="s">
        <v>364</v>
      </c>
      <c r="B269">
        <v>1972</v>
      </c>
      <c r="C269" t="str">
        <f t="shared" si="4"/>
        <v>Radwan and Lampky 1972</v>
      </c>
      <c r="D269" t="s">
        <v>35</v>
      </c>
      <c r="E269" t="s">
        <v>25</v>
      </c>
      <c r="F269" t="s">
        <v>371</v>
      </c>
      <c r="G269" t="s">
        <v>35</v>
      </c>
      <c r="H269" t="s">
        <v>3503</v>
      </c>
      <c r="I269" t="s">
        <v>366</v>
      </c>
      <c r="J269" t="s">
        <v>2117</v>
      </c>
      <c r="K269" t="s">
        <v>28</v>
      </c>
      <c r="L269" t="s">
        <v>28</v>
      </c>
      <c r="N269" t="s">
        <v>367</v>
      </c>
      <c r="O269" t="s">
        <v>744</v>
      </c>
      <c r="P269" t="s">
        <v>3901</v>
      </c>
      <c r="Q269" t="s">
        <v>4083</v>
      </c>
      <c r="R269" t="s">
        <v>4082</v>
      </c>
      <c r="S269" t="s">
        <v>4153</v>
      </c>
      <c r="T269" t="s">
        <v>380</v>
      </c>
      <c r="U269" t="s">
        <v>381</v>
      </c>
      <c r="W269" t="s">
        <v>40</v>
      </c>
      <c r="X269" t="s">
        <v>212</v>
      </c>
      <c r="Y269" t="s">
        <v>212</v>
      </c>
      <c r="AA269" t="s">
        <v>370</v>
      </c>
      <c r="AB269" t="s">
        <v>35</v>
      </c>
      <c r="AC269" t="s">
        <v>2901</v>
      </c>
      <c r="AF269" t="s">
        <v>119</v>
      </c>
      <c r="AG269">
        <v>1</v>
      </c>
    </row>
    <row r="270" spans="1:66" x14ac:dyDescent="0.25">
      <c r="A270" t="s">
        <v>364</v>
      </c>
      <c r="B270">
        <v>1972</v>
      </c>
      <c r="C270" t="str">
        <f t="shared" si="4"/>
        <v>Radwan and Lampky 1972</v>
      </c>
      <c r="D270" t="s">
        <v>35</v>
      </c>
      <c r="E270" t="s">
        <v>25</v>
      </c>
      <c r="F270" t="s">
        <v>382</v>
      </c>
      <c r="G270" t="s">
        <v>35</v>
      </c>
      <c r="H270" t="s">
        <v>3503</v>
      </c>
      <c r="I270" t="s">
        <v>366</v>
      </c>
      <c r="J270" t="s">
        <v>2117</v>
      </c>
      <c r="K270" t="s">
        <v>28</v>
      </c>
      <c r="L270" t="s">
        <v>28</v>
      </c>
      <c r="N270" t="s">
        <v>367</v>
      </c>
      <c r="O270" t="s">
        <v>744</v>
      </c>
      <c r="P270" t="s">
        <v>3901</v>
      </c>
      <c r="Q270" t="s">
        <v>4164</v>
      </c>
      <c r="R270" t="s">
        <v>4163</v>
      </c>
      <c r="S270" t="s">
        <v>4162</v>
      </c>
      <c r="T270" t="s">
        <v>383</v>
      </c>
      <c r="U270" t="s">
        <v>384</v>
      </c>
      <c r="W270" t="s">
        <v>40</v>
      </c>
      <c r="X270" t="s">
        <v>212</v>
      </c>
      <c r="Y270" t="s">
        <v>212</v>
      </c>
      <c r="AA270" t="s">
        <v>370</v>
      </c>
      <c r="AB270" t="s">
        <v>35</v>
      </c>
      <c r="AC270" t="s">
        <v>2901</v>
      </c>
      <c r="AF270" t="s">
        <v>119</v>
      </c>
      <c r="AG270">
        <v>1</v>
      </c>
    </row>
    <row r="271" spans="1:66" x14ac:dyDescent="0.25">
      <c r="A271" t="s">
        <v>364</v>
      </c>
      <c r="B271">
        <v>1972</v>
      </c>
      <c r="C271" t="str">
        <f t="shared" si="4"/>
        <v>Radwan and Lampky 1972</v>
      </c>
      <c r="D271" t="s">
        <v>35</v>
      </c>
      <c r="E271" t="s">
        <v>25</v>
      </c>
      <c r="F271" t="s">
        <v>371</v>
      </c>
      <c r="G271" t="s">
        <v>35</v>
      </c>
      <c r="H271" t="s">
        <v>3503</v>
      </c>
      <c r="I271" t="s">
        <v>366</v>
      </c>
      <c r="J271" t="s">
        <v>2117</v>
      </c>
      <c r="K271" t="s">
        <v>28</v>
      </c>
      <c r="L271" t="s">
        <v>28</v>
      </c>
      <c r="N271" t="s">
        <v>367</v>
      </c>
      <c r="O271" t="s">
        <v>744</v>
      </c>
      <c r="P271" t="s">
        <v>3901</v>
      </c>
      <c r="Q271" t="s">
        <v>4059</v>
      </c>
      <c r="R271" t="s">
        <v>4167</v>
      </c>
      <c r="S271" t="s">
        <v>4166</v>
      </c>
      <c r="T271" t="s">
        <v>385</v>
      </c>
      <c r="U271" t="s">
        <v>386</v>
      </c>
      <c r="W271" t="s">
        <v>40</v>
      </c>
      <c r="X271" t="s">
        <v>212</v>
      </c>
      <c r="Y271" t="s">
        <v>212</v>
      </c>
      <c r="AA271" t="s">
        <v>370</v>
      </c>
      <c r="AB271" t="s">
        <v>35</v>
      </c>
      <c r="AC271" t="s">
        <v>2901</v>
      </c>
      <c r="AF271" t="s">
        <v>119</v>
      </c>
      <c r="AG271">
        <v>1</v>
      </c>
    </row>
    <row r="272" spans="1:66" x14ac:dyDescent="0.25">
      <c r="A272" t="s">
        <v>749</v>
      </c>
      <c r="B272">
        <v>1997</v>
      </c>
      <c r="C272" t="str">
        <f t="shared" si="4"/>
        <v>Rahn et al. 1997</v>
      </c>
      <c r="D272" t="s">
        <v>35</v>
      </c>
      <c r="E272" t="s">
        <v>25</v>
      </c>
      <c r="F272" t="s">
        <v>750</v>
      </c>
      <c r="G272" t="s">
        <v>2901</v>
      </c>
      <c r="H272" t="s">
        <v>3503</v>
      </c>
      <c r="I272" t="s">
        <v>751</v>
      </c>
      <c r="J272" t="s">
        <v>3625</v>
      </c>
      <c r="K272" t="s">
        <v>28</v>
      </c>
      <c r="L272" t="s">
        <v>28</v>
      </c>
      <c r="N272" t="s">
        <v>28</v>
      </c>
      <c r="O272" t="s">
        <v>744</v>
      </c>
      <c r="P272" t="s">
        <v>3901</v>
      </c>
      <c r="V272" t="s">
        <v>2649</v>
      </c>
      <c r="W272" t="s">
        <v>40</v>
      </c>
      <c r="X272" t="s">
        <v>726</v>
      </c>
      <c r="Y272" t="s">
        <v>3618</v>
      </c>
      <c r="AA272" t="s">
        <v>80</v>
      </c>
      <c r="AB272" t="s">
        <v>35</v>
      </c>
      <c r="AC272" t="s">
        <v>2901</v>
      </c>
      <c r="AF272">
        <v>0</v>
      </c>
      <c r="AG272">
        <v>27</v>
      </c>
    </row>
    <row r="273" spans="1:45" x14ac:dyDescent="0.25">
      <c r="A273" t="s">
        <v>755</v>
      </c>
      <c r="B273">
        <v>2003</v>
      </c>
      <c r="C273" t="str">
        <f t="shared" si="4"/>
        <v>Renter et al. 2003</v>
      </c>
      <c r="D273" t="s">
        <v>35</v>
      </c>
      <c r="E273" t="s">
        <v>226</v>
      </c>
      <c r="F273" t="s">
        <v>756</v>
      </c>
      <c r="G273" t="s">
        <v>35</v>
      </c>
      <c r="H273" t="s">
        <v>3503</v>
      </c>
      <c r="I273" t="s">
        <v>757</v>
      </c>
      <c r="J273" t="s">
        <v>3625</v>
      </c>
      <c r="K273" t="s">
        <v>28</v>
      </c>
      <c r="L273" t="s">
        <v>28</v>
      </c>
      <c r="N273" t="s">
        <v>248</v>
      </c>
      <c r="O273" t="s">
        <v>744</v>
      </c>
      <c r="P273" t="s">
        <v>3901</v>
      </c>
      <c r="V273" t="s">
        <v>2649</v>
      </c>
      <c r="W273" t="s">
        <v>40</v>
      </c>
      <c r="X273" t="s">
        <v>726</v>
      </c>
      <c r="Y273" t="s">
        <v>3618</v>
      </c>
      <c r="AA273" t="s">
        <v>759</v>
      </c>
      <c r="AB273" t="s">
        <v>35</v>
      </c>
      <c r="AC273" t="s">
        <v>2901</v>
      </c>
      <c r="AF273" t="s">
        <v>119</v>
      </c>
      <c r="AG273">
        <v>9</v>
      </c>
    </row>
    <row r="274" spans="1:45" x14ac:dyDescent="0.25">
      <c r="A274" t="s">
        <v>714</v>
      </c>
      <c r="B274">
        <v>2016</v>
      </c>
      <c r="C274" t="str">
        <f t="shared" si="4"/>
        <v>Rivadeneira et al. 2016</v>
      </c>
      <c r="D274" t="s">
        <v>301</v>
      </c>
      <c r="E274" t="s">
        <v>226</v>
      </c>
      <c r="F274" t="s">
        <v>715</v>
      </c>
      <c r="G274" t="s">
        <v>35</v>
      </c>
      <c r="H274" t="s">
        <v>3503</v>
      </c>
      <c r="I274" t="s">
        <v>785</v>
      </c>
      <c r="J274" t="s">
        <v>3626</v>
      </c>
      <c r="K274" t="s">
        <v>28</v>
      </c>
      <c r="L274" t="s">
        <v>28</v>
      </c>
      <c r="N274" t="s">
        <v>28</v>
      </c>
      <c r="O274" t="s">
        <v>744</v>
      </c>
      <c r="P274" t="s">
        <v>3901</v>
      </c>
      <c r="Q274" t="s">
        <v>4009</v>
      </c>
      <c r="R274" s="12" t="s">
        <v>3938</v>
      </c>
      <c r="S274" t="s">
        <v>4049</v>
      </c>
      <c r="T274" t="s">
        <v>368</v>
      </c>
      <c r="U274" t="s">
        <v>369</v>
      </c>
      <c r="W274" t="s">
        <v>40</v>
      </c>
      <c r="X274" t="s">
        <v>726</v>
      </c>
      <c r="Y274" t="s">
        <v>3618</v>
      </c>
      <c r="AA274" t="s">
        <v>80</v>
      </c>
      <c r="AB274" t="s">
        <v>35</v>
      </c>
      <c r="AC274" t="s">
        <v>2901</v>
      </c>
      <c r="AF274" t="s">
        <v>119</v>
      </c>
      <c r="AG274">
        <v>11</v>
      </c>
    </row>
    <row r="275" spans="1:45" x14ac:dyDescent="0.25">
      <c r="A275" t="s">
        <v>714</v>
      </c>
      <c r="B275">
        <v>2016</v>
      </c>
      <c r="C275" t="str">
        <f t="shared" si="4"/>
        <v>Rivadeneira et al. 2016</v>
      </c>
      <c r="D275" t="s">
        <v>301</v>
      </c>
      <c r="E275" t="s">
        <v>226</v>
      </c>
      <c r="F275" t="s">
        <v>715</v>
      </c>
      <c r="G275" t="s">
        <v>35</v>
      </c>
      <c r="H275" t="s">
        <v>3503</v>
      </c>
      <c r="I275" t="s">
        <v>785</v>
      </c>
      <c r="J275" t="s">
        <v>3626</v>
      </c>
      <c r="K275" t="s">
        <v>28</v>
      </c>
      <c r="L275" t="s">
        <v>28</v>
      </c>
      <c r="N275" t="s">
        <v>28</v>
      </c>
      <c r="O275" t="s">
        <v>744</v>
      </c>
      <c r="P275" t="s">
        <v>3901</v>
      </c>
      <c r="Q275" t="s">
        <v>4009</v>
      </c>
      <c r="R275" t="s">
        <v>4008</v>
      </c>
      <c r="S275" t="s">
        <v>3931</v>
      </c>
      <c r="T275" t="s">
        <v>508</v>
      </c>
      <c r="U275" t="s">
        <v>718</v>
      </c>
      <c r="W275" t="s">
        <v>40</v>
      </c>
      <c r="X275" t="s">
        <v>726</v>
      </c>
      <c r="Y275" t="s">
        <v>3618</v>
      </c>
      <c r="AA275" t="s">
        <v>80</v>
      </c>
      <c r="AB275" t="s">
        <v>35</v>
      </c>
      <c r="AC275" t="s">
        <v>2901</v>
      </c>
      <c r="AF275" t="s">
        <v>119</v>
      </c>
      <c r="AG275">
        <v>4</v>
      </c>
    </row>
    <row r="276" spans="1:45" x14ac:dyDescent="0.25">
      <c r="A276" t="s">
        <v>714</v>
      </c>
      <c r="B276">
        <v>2016</v>
      </c>
      <c r="C276" t="str">
        <f t="shared" si="4"/>
        <v>Rivadeneira et al. 2016</v>
      </c>
      <c r="D276" t="s">
        <v>301</v>
      </c>
      <c r="E276" t="s">
        <v>226</v>
      </c>
      <c r="F276" t="s">
        <v>715</v>
      </c>
      <c r="G276" t="s">
        <v>35</v>
      </c>
      <c r="H276" t="s">
        <v>3503</v>
      </c>
      <c r="I276" t="s">
        <v>785</v>
      </c>
      <c r="J276" t="s">
        <v>3626</v>
      </c>
      <c r="K276" t="s">
        <v>28</v>
      </c>
      <c r="L276" t="s">
        <v>28</v>
      </c>
      <c r="N276" t="s">
        <v>28</v>
      </c>
      <c r="O276" t="s">
        <v>744</v>
      </c>
      <c r="P276" t="s">
        <v>3901</v>
      </c>
      <c r="Q276" t="s">
        <v>3993</v>
      </c>
      <c r="R276" t="s">
        <v>4023</v>
      </c>
      <c r="S276" t="s">
        <v>4088</v>
      </c>
      <c r="T276" t="s">
        <v>510</v>
      </c>
      <c r="U276" t="s">
        <v>719</v>
      </c>
      <c r="W276" t="s">
        <v>40</v>
      </c>
      <c r="X276" t="s">
        <v>726</v>
      </c>
      <c r="Y276" t="s">
        <v>3618</v>
      </c>
      <c r="AA276" t="s">
        <v>80</v>
      </c>
      <c r="AB276" t="s">
        <v>35</v>
      </c>
      <c r="AC276" t="s">
        <v>2901</v>
      </c>
      <c r="AF276" t="s">
        <v>119</v>
      </c>
      <c r="AG276">
        <v>21</v>
      </c>
    </row>
    <row r="277" spans="1:45" x14ac:dyDescent="0.25">
      <c r="A277" t="s">
        <v>714</v>
      </c>
      <c r="B277">
        <v>2016</v>
      </c>
      <c r="C277" t="str">
        <f t="shared" si="4"/>
        <v>Rivadeneira et al. 2016</v>
      </c>
      <c r="D277" t="s">
        <v>301</v>
      </c>
      <c r="E277" t="s">
        <v>226</v>
      </c>
      <c r="F277" t="s">
        <v>715</v>
      </c>
      <c r="G277" t="s">
        <v>35</v>
      </c>
      <c r="H277" t="s">
        <v>3503</v>
      </c>
      <c r="I277" t="s">
        <v>785</v>
      </c>
      <c r="J277" t="s">
        <v>3626</v>
      </c>
      <c r="K277" t="s">
        <v>28</v>
      </c>
      <c r="L277" t="s">
        <v>28</v>
      </c>
      <c r="N277" t="s">
        <v>28</v>
      </c>
      <c r="O277" t="s">
        <v>744</v>
      </c>
      <c r="P277" t="s">
        <v>3901</v>
      </c>
      <c r="Q277" t="s">
        <v>4009</v>
      </c>
      <c r="R277" s="12" t="s">
        <v>4097</v>
      </c>
      <c r="S277" s="12" t="s">
        <v>4096</v>
      </c>
      <c r="T277" t="s">
        <v>343</v>
      </c>
      <c r="U277" t="s">
        <v>267</v>
      </c>
      <c r="W277" t="s">
        <v>40</v>
      </c>
      <c r="X277" t="s">
        <v>726</v>
      </c>
      <c r="Y277" t="s">
        <v>3618</v>
      </c>
      <c r="AA277" t="s">
        <v>80</v>
      </c>
      <c r="AB277" t="s">
        <v>35</v>
      </c>
      <c r="AC277" t="s">
        <v>2901</v>
      </c>
      <c r="AF277" t="s">
        <v>119</v>
      </c>
      <c r="AG277">
        <v>1</v>
      </c>
    </row>
    <row r="278" spans="1:45" x14ac:dyDescent="0.25">
      <c r="A278" t="s">
        <v>714</v>
      </c>
      <c r="B278">
        <v>2016</v>
      </c>
      <c r="C278" t="str">
        <f t="shared" si="4"/>
        <v>Rivadeneira et al. 2016</v>
      </c>
      <c r="D278" t="s">
        <v>301</v>
      </c>
      <c r="E278" t="s">
        <v>226</v>
      </c>
      <c r="F278" t="s">
        <v>715</v>
      </c>
      <c r="G278" t="s">
        <v>35</v>
      </c>
      <c r="H278" t="s">
        <v>3503</v>
      </c>
      <c r="I278" t="s">
        <v>785</v>
      </c>
      <c r="J278" t="s">
        <v>3626</v>
      </c>
      <c r="K278" t="s">
        <v>28</v>
      </c>
      <c r="L278" t="s">
        <v>28</v>
      </c>
      <c r="N278" t="s">
        <v>28</v>
      </c>
      <c r="O278" t="s">
        <v>744</v>
      </c>
      <c r="P278" t="s">
        <v>3901</v>
      </c>
      <c r="Q278" t="s">
        <v>4009</v>
      </c>
      <c r="R278" t="s">
        <v>3938</v>
      </c>
      <c r="S278" t="s">
        <v>4152</v>
      </c>
      <c r="T278" t="s">
        <v>517</v>
      </c>
      <c r="U278" t="s">
        <v>450</v>
      </c>
      <c r="W278" t="s">
        <v>40</v>
      </c>
      <c r="X278" t="s">
        <v>726</v>
      </c>
      <c r="Y278" t="s">
        <v>3618</v>
      </c>
      <c r="AA278" t="s">
        <v>80</v>
      </c>
      <c r="AB278" t="s">
        <v>35</v>
      </c>
      <c r="AC278" t="s">
        <v>2901</v>
      </c>
      <c r="AF278" t="s">
        <v>119</v>
      </c>
      <c r="AG278">
        <v>66</v>
      </c>
    </row>
    <row r="279" spans="1:45" x14ac:dyDescent="0.25">
      <c r="A279" t="s">
        <v>714</v>
      </c>
      <c r="B279">
        <v>2016</v>
      </c>
      <c r="C279" t="str">
        <f t="shared" si="4"/>
        <v>Rivadeneira et al. 2016</v>
      </c>
      <c r="D279" t="s">
        <v>301</v>
      </c>
      <c r="E279" t="s">
        <v>226</v>
      </c>
      <c r="F279" t="s">
        <v>715</v>
      </c>
      <c r="G279" t="s">
        <v>35</v>
      </c>
      <c r="H279" t="s">
        <v>3503</v>
      </c>
      <c r="I279" t="s">
        <v>716</v>
      </c>
      <c r="J279" t="s">
        <v>3625</v>
      </c>
      <c r="K279" t="s">
        <v>28</v>
      </c>
      <c r="L279" t="s">
        <v>28</v>
      </c>
      <c r="N279" t="s">
        <v>28</v>
      </c>
      <c r="O279" t="s">
        <v>744</v>
      </c>
      <c r="P279" t="s">
        <v>3901</v>
      </c>
      <c r="Q279" t="s">
        <v>4009</v>
      </c>
      <c r="R279" s="12" t="s">
        <v>3938</v>
      </c>
      <c r="S279" t="s">
        <v>4049</v>
      </c>
      <c r="T279" t="s">
        <v>368</v>
      </c>
      <c r="U279" t="s">
        <v>369</v>
      </c>
      <c r="W279" t="s">
        <v>40</v>
      </c>
      <c r="X279" t="s">
        <v>717</v>
      </c>
      <c r="Y279" t="s">
        <v>3617</v>
      </c>
      <c r="AA279" t="s">
        <v>80</v>
      </c>
      <c r="AB279" t="s">
        <v>35</v>
      </c>
      <c r="AC279" t="s">
        <v>2901</v>
      </c>
      <c r="AF279">
        <v>3</v>
      </c>
      <c r="AG279">
        <v>11</v>
      </c>
    </row>
    <row r="280" spans="1:45" x14ac:dyDescent="0.25">
      <c r="A280" t="s">
        <v>714</v>
      </c>
      <c r="B280">
        <v>2016</v>
      </c>
      <c r="C280" t="str">
        <f t="shared" si="4"/>
        <v>Rivadeneira et al. 2016</v>
      </c>
      <c r="D280" t="s">
        <v>301</v>
      </c>
      <c r="E280" t="s">
        <v>226</v>
      </c>
      <c r="F280" t="s">
        <v>715</v>
      </c>
      <c r="G280" t="s">
        <v>35</v>
      </c>
      <c r="H280" t="s">
        <v>3503</v>
      </c>
      <c r="I280" t="s">
        <v>716</v>
      </c>
      <c r="J280" t="s">
        <v>3625</v>
      </c>
      <c r="K280" t="s">
        <v>28</v>
      </c>
      <c r="L280" t="s">
        <v>28</v>
      </c>
      <c r="N280" t="s">
        <v>28</v>
      </c>
      <c r="O280" t="s">
        <v>744</v>
      </c>
      <c r="P280" t="s">
        <v>3901</v>
      </c>
      <c r="Q280" t="s">
        <v>4009</v>
      </c>
      <c r="R280" t="s">
        <v>4008</v>
      </c>
      <c r="S280" t="s">
        <v>3931</v>
      </c>
      <c r="T280" t="s">
        <v>508</v>
      </c>
      <c r="U280" t="s">
        <v>718</v>
      </c>
      <c r="W280" t="s">
        <v>40</v>
      </c>
      <c r="X280" t="s">
        <v>717</v>
      </c>
      <c r="Y280" t="s">
        <v>3617</v>
      </c>
      <c r="AA280" t="s">
        <v>80</v>
      </c>
      <c r="AB280" t="s">
        <v>35</v>
      </c>
      <c r="AC280" t="s">
        <v>2901</v>
      </c>
      <c r="AF280" t="s">
        <v>119</v>
      </c>
      <c r="AG280">
        <v>4</v>
      </c>
    </row>
    <row r="281" spans="1:45" x14ac:dyDescent="0.25">
      <c r="A281" t="s">
        <v>714</v>
      </c>
      <c r="B281">
        <v>2016</v>
      </c>
      <c r="C281" t="str">
        <f t="shared" si="4"/>
        <v>Rivadeneira et al. 2016</v>
      </c>
      <c r="D281" t="s">
        <v>301</v>
      </c>
      <c r="E281" t="s">
        <v>226</v>
      </c>
      <c r="F281" t="s">
        <v>715</v>
      </c>
      <c r="G281" t="s">
        <v>35</v>
      </c>
      <c r="H281" t="s">
        <v>3503</v>
      </c>
      <c r="I281" t="s">
        <v>716</v>
      </c>
      <c r="J281" t="s">
        <v>3625</v>
      </c>
      <c r="K281" t="s">
        <v>28</v>
      </c>
      <c r="L281" t="s">
        <v>28</v>
      </c>
      <c r="N281" t="s">
        <v>28</v>
      </c>
      <c r="O281" t="s">
        <v>744</v>
      </c>
      <c r="P281" t="s">
        <v>3901</v>
      </c>
      <c r="Q281" t="s">
        <v>3993</v>
      </c>
      <c r="R281" t="s">
        <v>4023</v>
      </c>
      <c r="S281" t="s">
        <v>4088</v>
      </c>
      <c r="T281" t="s">
        <v>510</v>
      </c>
      <c r="U281" t="s">
        <v>719</v>
      </c>
      <c r="W281" t="s">
        <v>40</v>
      </c>
      <c r="X281" t="s">
        <v>717</v>
      </c>
      <c r="Y281" t="s">
        <v>3617</v>
      </c>
      <c r="AA281" t="s">
        <v>80</v>
      </c>
      <c r="AB281" t="s">
        <v>35</v>
      </c>
      <c r="AC281" t="s">
        <v>2901</v>
      </c>
      <c r="AF281" t="s">
        <v>119</v>
      </c>
      <c r="AG281">
        <v>21</v>
      </c>
    </row>
    <row r="282" spans="1:45" x14ac:dyDescent="0.25">
      <c r="A282" t="s">
        <v>714</v>
      </c>
      <c r="B282">
        <v>2016</v>
      </c>
      <c r="C282" t="str">
        <f t="shared" si="4"/>
        <v>Rivadeneira et al. 2016</v>
      </c>
      <c r="D282" t="s">
        <v>301</v>
      </c>
      <c r="E282" t="s">
        <v>226</v>
      </c>
      <c r="F282" t="s">
        <v>715</v>
      </c>
      <c r="G282" t="s">
        <v>35</v>
      </c>
      <c r="H282" t="s">
        <v>3503</v>
      </c>
      <c r="I282" t="s">
        <v>716</v>
      </c>
      <c r="J282" t="s">
        <v>3625</v>
      </c>
      <c r="K282" t="s">
        <v>28</v>
      </c>
      <c r="L282" t="s">
        <v>28</v>
      </c>
      <c r="N282" t="s">
        <v>28</v>
      </c>
      <c r="O282" t="s">
        <v>744</v>
      </c>
      <c r="P282" t="s">
        <v>3901</v>
      </c>
      <c r="Q282" t="s">
        <v>4009</v>
      </c>
      <c r="R282" s="12" t="s">
        <v>4097</v>
      </c>
      <c r="S282" s="12" t="s">
        <v>4096</v>
      </c>
      <c r="T282" t="s">
        <v>343</v>
      </c>
      <c r="U282" t="s">
        <v>267</v>
      </c>
      <c r="W282" t="s">
        <v>40</v>
      </c>
      <c r="X282" t="s">
        <v>717</v>
      </c>
      <c r="Y282" t="s">
        <v>3617</v>
      </c>
      <c r="AA282" t="s">
        <v>80</v>
      </c>
      <c r="AB282" t="s">
        <v>35</v>
      </c>
      <c r="AC282" t="s">
        <v>2901</v>
      </c>
      <c r="AF282" t="s">
        <v>119</v>
      </c>
      <c r="AG282">
        <v>1</v>
      </c>
    </row>
    <row r="283" spans="1:45" x14ac:dyDescent="0.25">
      <c r="A283" t="s">
        <v>714</v>
      </c>
      <c r="B283">
        <v>2016</v>
      </c>
      <c r="C283" t="str">
        <f t="shared" si="4"/>
        <v>Rivadeneira et al. 2016</v>
      </c>
      <c r="D283" t="s">
        <v>301</v>
      </c>
      <c r="E283" t="s">
        <v>226</v>
      </c>
      <c r="F283" t="s">
        <v>715</v>
      </c>
      <c r="G283" t="s">
        <v>35</v>
      </c>
      <c r="H283" t="s">
        <v>3503</v>
      </c>
      <c r="I283" t="s">
        <v>716</v>
      </c>
      <c r="J283" t="s">
        <v>3625</v>
      </c>
      <c r="K283" t="s">
        <v>28</v>
      </c>
      <c r="L283" t="s">
        <v>28</v>
      </c>
      <c r="N283" t="s">
        <v>28</v>
      </c>
      <c r="O283" t="s">
        <v>744</v>
      </c>
      <c r="P283" t="s">
        <v>3901</v>
      </c>
      <c r="Q283" t="s">
        <v>4009</v>
      </c>
      <c r="R283" t="s">
        <v>3938</v>
      </c>
      <c r="S283" t="s">
        <v>4152</v>
      </c>
      <c r="T283" t="s">
        <v>517</v>
      </c>
      <c r="U283" t="s">
        <v>450</v>
      </c>
      <c r="W283" t="s">
        <v>40</v>
      </c>
      <c r="X283" t="s">
        <v>717</v>
      </c>
      <c r="Y283" t="s">
        <v>3617</v>
      </c>
      <c r="AA283" t="s">
        <v>80</v>
      </c>
      <c r="AB283" t="s">
        <v>35</v>
      </c>
      <c r="AC283" t="s">
        <v>2901</v>
      </c>
      <c r="AF283">
        <v>2</v>
      </c>
      <c r="AG283">
        <v>66</v>
      </c>
    </row>
    <row r="284" spans="1:45" x14ac:dyDescent="0.25">
      <c r="A284" t="s">
        <v>903</v>
      </c>
      <c r="B284">
        <v>2010</v>
      </c>
      <c r="C284" t="str">
        <f t="shared" si="4"/>
        <v>Robinson et al. 2010</v>
      </c>
      <c r="D284" t="s">
        <v>35</v>
      </c>
      <c r="E284" t="s">
        <v>25</v>
      </c>
      <c r="F284" t="s">
        <v>324</v>
      </c>
      <c r="G284" t="s">
        <v>2901</v>
      </c>
      <c r="H284" t="s">
        <v>3504</v>
      </c>
      <c r="I284" t="s">
        <v>2137</v>
      </c>
      <c r="J284" t="s">
        <v>3626</v>
      </c>
      <c r="K284" t="s">
        <v>28</v>
      </c>
      <c r="L284" t="s">
        <v>28</v>
      </c>
      <c r="N284" t="s">
        <v>28</v>
      </c>
      <c r="O284" t="s">
        <v>744</v>
      </c>
      <c r="P284" t="s">
        <v>3901</v>
      </c>
      <c r="Q284" t="s">
        <v>4009</v>
      </c>
      <c r="R284" t="s">
        <v>4011</v>
      </c>
      <c r="V284" t="s">
        <v>2603</v>
      </c>
      <c r="W284" t="s">
        <v>40</v>
      </c>
      <c r="X284" t="s">
        <v>3784</v>
      </c>
      <c r="Y284" t="s">
        <v>3613</v>
      </c>
      <c r="AA284" t="s">
        <v>905</v>
      </c>
      <c r="AB284" t="s">
        <v>35</v>
      </c>
      <c r="AC284" t="s">
        <v>2901</v>
      </c>
      <c r="AF284">
        <v>24</v>
      </c>
      <c r="AG284">
        <v>241</v>
      </c>
      <c r="AS284" t="s">
        <v>433</v>
      </c>
    </row>
    <row r="285" spans="1:45" x14ac:dyDescent="0.25">
      <c r="A285" t="s">
        <v>894</v>
      </c>
      <c r="B285">
        <v>2007</v>
      </c>
      <c r="C285" t="str">
        <f t="shared" si="4"/>
        <v>Santaniello et al. 2007</v>
      </c>
      <c r="D285" t="s">
        <v>35</v>
      </c>
      <c r="E285" t="s">
        <v>158</v>
      </c>
      <c r="F285" t="s">
        <v>895</v>
      </c>
      <c r="G285" t="s">
        <v>2901</v>
      </c>
      <c r="H285" t="s">
        <v>3504</v>
      </c>
      <c r="I285" t="s">
        <v>896</v>
      </c>
      <c r="J285" t="s">
        <v>3625</v>
      </c>
      <c r="K285" t="s">
        <v>28</v>
      </c>
      <c r="L285" t="s">
        <v>28</v>
      </c>
      <c r="N285" t="s">
        <v>28</v>
      </c>
      <c r="O285" t="s">
        <v>744</v>
      </c>
      <c r="P285" t="s">
        <v>3901</v>
      </c>
      <c r="Q285" t="s">
        <v>3993</v>
      </c>
      <c r="R285" t="s">
        <v>4023</v>
      </c>
      <c r="S285" t="s">
        <v>3983</v>
      </c>
      <c r="T285" t="s">
        <v>625</v>
      </c>
      <c r="U285" t="s">
        <v>195</v>
      </c>
      <c r="W285" t="s">
        <v>40</v>
      </c>
      <c r="X285" t="s">
        <v>2160</v>
      </c>
      <c r="Y285" t="s">
        <v>3618</v>
      </c>
      <c r="AA285" t="s">
        <v>897</v>
      </c>
      <c r="AB285" t="s">
        <v>35</v>
      </c>
      <c r="AC285" t="s">
        <v>2901</v>
      </c>
      <c r="AF285">
        <v>4</v>
      </c>
      <c r="AG285">
        <v>504</v>
      </c>
      <c r="AS285" t="s">
        <v>898</v>
      </c>
    </row>
    <row r="286" spans="1:45" x14ac:dyDescent="0.25">
      <c r="A286" t="s">
        <v>894</v>
      </c>
      <c r="B286">
        <v>2007</v>
      </c>
      <c r="C286" t="str">
        <f t="shared" si="4"/>
        <v>Santaniello et al. 2007</v>
      </c>
      <c r="D286" t="s">
        <v>35</v>
      </c>
      <c r="E286" t="s">
        <v>158</v>
      </c>
      <c r="F286" t="s">
        <v>895</v>
      </c>
      <c r="G286" t="s">
        <v>2901</v>
      </c>
      <c r="H286" t="s">
        <v>3504</v>
      </c>
      <c r="I286" t="s">
        <v>896</v>
      </c>
      <c r="J286" t="s">
        <v>3625</v>
      </c>
      <c r="K286" t="s">
        <v>28</v>
      </c>
      <c r="L286" t="s">
        <v>28</v>
      </c>
      <c r="N286" t="s">
        <v>28</v>
      </c>
      <c r="O286" t="s">
        <v>744</v>
      </c>
      <c r="P286" t="s">
        <v>3901</v>
      </c>
      <c r="Q286" t="s">
        <v>3993</v>
      </c>
      <c r="R286" t="s">
        <v>4023</v>
      </c>
      <c r="S286" t="s">
        <v>3983</v>
      </c>
      <c r="T286" t="s">
        <v>625</v>
      </c>
      <c r="U286" t="s">
        <v>195</v>
      </c>
      <c r="W286" t="s">
        <v>40</v>
      </c>
      <c r="X286" t="s">
        <v>2161</v>
      </c>
      <c r="Y286" t="s">
        <v>3618</v>
      </c>
      <c r="AA286" t="s">
        <v>897</v>
      </c>
      <c r="AB286" t="s">
        <v>35</v>
      </c>
      <c r="AC286" t="s">
        <v>2901</v>
      </c>
      <c r="AF286">
        <v>2</v>
      </c>
      <c r="AG286">
        <v>504</v>
      </c>
    </row>
    <row r="287" spans="1:45" x14ac:dyDescent="0.25">
      <c r="A287" t="s">
        <v>894</v>
      </c>
      <c r="B287">
        <v>2007</v>
      </c>
      <c r="C287" t="str">
        <f t="shared" si="4"/>
        <v>Santaniello et al. 2007</v>
      </c>
      <c r="D287" t="s">
        <v>35</v>
      </c>
      <c r="E287" t="s">
        <v>158</v>
      </c>
      <c r="F287" t="s">
        <v>895</v>
      </c>
      <c r="G287" t="s">
        <v>2901</v>
      </c>
      <c r="H287" t="s">
        <v>3504</v>
      </c>
      <c r="I287" t="s">
        <v>896</v>
      </c>
      <c r="J287" t="s">
        <v>3625</v>
      </c>
      <c r="K287" t="s">
        <v>28</v>
      </c>
      <c r="L287" t="s">
        <v>28</v>
      </c>
      <c r="N287" t="s">
        <v>28</v>
      </c>
      <c r="O287" t="s">
        <v>744</v>
      </c>
      <c r="P287" t="s">
        <v>3901</v>
      </c>
      <c r="Q287" t="s">
        <v>3993</v>
      </c>
      <c r="R287" t="s">
        <v>4023</v>
      </c>
      <c r="S287" t="s">
        <v>3983</v>
      </c>
      <c r="T287" t="s">
        <v>625</v>
      </c>
      <c r="U287" t="s">
        <v>195</v>
      </c>
      <c r="W287" t="s">
        <v>40</v>
      </c>
      <c r="X287" t="s">
        <v>2162</v>
      </c>
      <c r="Y287" t="s">
        <v>3618</v>
      </c>
      <c r="AA287" t="s">
        <v>897</v>
      </c>
      <c r="AB287" t="s">
        <v>35</v>
      </c>
      <c r="AC287" t="s">
        <v>2901</v>
      </c>
      <c r="AF287">
        <v>1</v>
      </c>
      <c r="AG287">
        <v>504</v>
      </c>
    </row>
    <row r="288" spans="1:45" x14ac:dyDescent="0.25">
      <c r="A288" t="s">
        <v>468</v>
      </c>
      <c r="B288">
        <v>2000</v>
      </c>
      <c r="C288" t="str">
        <f t="shared" si="4"/>
        <v>Schmidt et al. 2000</v>
      </c>
      <c r="D288" t="s">
        <v>35</v>
      </c>
      <c r="E288" t="s">
        <v>25</v>
      </c>
      <c r="F288" t="s">
        <v>492</v>
      </c>
      <c r="G288" t="s">
        <v>2901</v>
      </c>
      <c r="H288" t="s">
        <v>3504</v>
      </c>
      <c r="I288" t="s">
        <v>493</v>
      </c>
      <c r="J288" t="s">
        <v>3625</v>
      </c>
      <c r="K288" t="s">
        <v>494</v>
      </c>
      <c r="L288" t="s">
        <v>28</v>
      </c>
      <c r="N288" t="s">
        <v>28</v>
      </c>
      <c r="O288" t="s">
        <v>744</v>
      </c>
      <c r="P288" t="s">
        <v>3901</v>
      </c>
      <c r="Q288" t="s">
        <v>3993</v>
      </c>
      <c r="R288" t="s">
        <v>4023</v>
      </c>
      <c r="S288" t="s">
        <v>3983</v>
      </c>
      <c r="T288" t="s">
        <v>194</v>
      </c>
      <c r="U288" t="s">
        <v>195</v>
      </c>
      <c r="W288" t="s">
        <v>40</v>
      </c>
      <c r="X288" t="s">
        <v>2163</v>
      </c>
      <c r="Y288" t="s">
        <v>3618</v>
      </c>
      <c r="Z288" t="s">
        <v>3613</v>
      </c>
      <c r="AB288" t="s">
        <v>35</v>
      </c>
      <c r="AC288" t="s">
        <v>2901</v>
      </c>
      <c r="AF288">
        <v>7</v>
      </c>
      <c r="AG288">
        <v>19</v>
      </c>
      <c r="AH288" s="7"/>
      <c r="AI288" s="7"/>
    </row>
    <row r="289" spans="1:46" x14ac:dyDescent="0.25">
      <c r="A289" t="s">
        <v>468</v>
      </c>
      <c r="B289">
        <v>2000</v>
      </c>
      <c r="C289" t="str">
        <f t="shared" si="4"/>
        <v>Schmidt et al. 2000</v>
      </c>
      <c r="D289" t="s">
        <v>35</v>
      </c>
      <c r="E289" t="s">
        <v>25</v>
      </c>
      <c r="F289" t="s">
        <v>492</v>
      </c>
      <c r="G289" t="s">
        <v>2901</v>
      </c>
      <c r="H289" t="s">
        <v>3504</v>
      </c>
      <c r="I289" t="s">
        <v>493</v>
      </c>
      <c r="J289" t="s">
        <v>3625</v>
      </c>
      <c r="K289" t="s">
        <v>494</v>
      </c>
      <c r="L289" t="s">
        <v>28</v>
      </c>
      <c r="N289" t="s">
        <v>28</v>
      </c>
      <c r="O289" t="s">
        <v>744</v>
      </c>
      <c r="P289" t="s">
        <v>3901</v>
      </c>
      <c r="Q289" t="s">
        <v>3993</v>
      </c>
      <c r="R289" t="s">
        <v>4023</v>
      </c>
      <c r="S289" t="s">
        <v>3983</v>
      </c>
      <c r="T289" t="s">
        <v>194</v>
      </c>
      <c r="U289" t="s">
        <v>195</v>
      </c>
      <c r="W289" t="s">
        <v>40</v>
      </c>
      <c r="X289" t="s">
        <v>2167</v>
      </c>
      <c r="Y289" t="s">
        <v>3617</v>
      </c>
      <c r="AA289" t="s">
        <v>80</v>
      </c>
      <c r="AB289" t="s">
        <v>35</v>
      </c>
      <c r="AC289" t="s">
        <v>2901</v>
      </c>
      <c r="AF289">
        <v>2</v>
      </c>
      <c r="AG289">
        <v>19</v>
      </c>
      <c r="AH289" s="7">
        <v>0.125</v>
      </c>
      <c r="AI289" s="7"/>
      <c r="AS289" t="s">
        <v>906</v>
      </c>
    </row>
    <row r="290" spans="1:46" x14ac:dyDescent="0.25">
      <c r="A290" t="s">
        <v>854</v>
      </c>
      <c r="B290">
        <v>1998</v>
      </c>
      <c r="C290" t="str">
        <f t="shared" si="4"/>
        <v>Shere et al. 1998</v>
      </c>
      <c r="D290" t="s">
        <v>35</v>
      </c>
      <c r="E290" t="s">
        <v>25</v>
      </c>
      <c r="F290" t="s">
        <v>855</v>
      </c>
      <c r="G290" t="s">
        <v>35</v>
      </c>
      <c r="H290" t="s">
        <v>3503</v>
      </c>
      <c r="I290" t="s">
        <v>856</v>
      </c>
      <c r="J290" t="s">
        <v>3625</v>
      </c>
      <c r="K290" t="s">
        <v>28</v>
      </c>
      <c r="L290" t="s">
        <v>28</v>
      </c>
      <c r="N290" t="s">
        <v>485</v>
      </c>
      <c r="O290" t="s">
        <v>744</v>
      </c>
      <c r="P290" t="s">
        <v>3901</v>
      </c>
      <c r="V290" t="s">
        <v>2591</v>
      </c>
      <c r="W290" t="s">
        <v>40</v>
      </c>
      <c r="X290" t="s">
        <v>825</v>
      </c>
      <c r="Y290" t="s">
        <v>3618</v>
      </c>
      <c r="AA290" t="s">
        <v>304</v>
      </c>
      <c r="AB290" t="s">
        <v>35</v>
      </c>
      <c r="AC290" t="s">
        <v>2901</v>
      </c>
      <c r="AF290">
        <v>1</v>
      </c>
      <c r="AG290">
        <v>99</v>
      </c>
      <c r="AS290" t="s">
        <v>858</v>
      </c>
    </row>
    <row r="291" spans="1:46" x14ac:dyDescent="0.25">
      <c r="A291" t="s">
        <v>859</v>
      </c>
      <c r="B291">
        <v>2011</v>
      </c>
      <c r="C291" t="str">
        <f t="shared" si="4"/>
        <v>Siembieda et al. 2011</v>
      </c>
      <c r="D291" t="s">
        <v>35</v>
      </c>
      <c r="E291" t="s">
        <v>226</v>
      </c>
      <c r="F291" t="s">
        <v>860</v>
      </c>
      <c r="G291" t="s">
        <v>35</v>
      </c>
      <c r="H291" t="s">
        <v>3503</v>
      </c>
      <c r="I291" t="s">
        <v>861</v>
      </c>
      <c r="J291" t="s">
        <v>2117</v>
      </c>
      <c r="K291" t="s">
        <v>28</v>
      </c>
      <c r="L291" t="s">
        <v>28</v>
      </c>
      <c r="N291" t="s">
        <v>862</v>
      </c>
      <c r="O291" t="s">
        <v>744</v>
      </c>
      <c r="P291" t="s">
        <v>3901</v>
      </c>
      <c r="Q291" t="s">
        <v>4007</v>
      </c>
      <c r="R291" t="s">
        <v>4006</v>
      </c>
      <c r="S291" t="s">
        <v>4005</v>
      </c>
      <c r="T291" t="s">
        <v>863</v>
      </c>
      <c r="W291" t="s">
        <v>40</v>
      </c>
      <c r="X291" t="s">
        <v>825</v>
      </c>
      <c r="Y291" t="s">
        <v>3618</v>
      </c>
      <c r="AA291" t="s">
        <v>80</v>
      </c>
      <c r="AB291" t="s">
        <v>35</v>
      </c>
      <c r="AC291" t="s">
        <v>2901</v>
      </c>
      <c r="AF291" t="s">
        <v>119</v>
      </c>
      <c r="AG291">
        <v>2</v>
      </c>
      <c r="AS291" t="s">
        <v>864</v>
      </c>
      <c r="AT291" t="s">
        <v>865</v>
      </c>
    </row>
    <row r="292" spans="1:46" x14ac:dyDescent="0.25">
      <c r="A292" t="s">
        <v>859</v>
      </c>
      <c r="B292">
        <v>2011</v>
      </c>
      <c r="C292" t="str">
        <f t="shared" si="4"/>
        <v>Siembieda et al. 2011</v>
      </c>
      <c r="D292" t="s">
        <v>35</v>
      </c>
      <c r="E292" t="s">
        <v>226</v>
      </c>
      <c r="F292" t="s">
        <v>860</v>
      </c>
      <c r="G292" t="s">
        <v>35</v>
      </c>
      <c r="H292" t="s">
        <v>3503</v>
      </c>
      <c r="I292" t="s">
        <v>861</v>
      </c>
      <c r="J292" t="s">
        <v>2117</v>
      </c>
      <c r="K292" t="s">
        <v>28</v>
      </c>
      <c r="L292" t="s">
        <v>28</v>
      </c>
      <c r="N292" t="s">
        <v>862</v>
      </c>
      <c r="O292" t="s">
        <v>744</v>
      </c>
      <c r="P292" t="s">
        <v>3901</v>
      </c>
      <c r="Q292" t="s">
        <v>4009</v>
      </c>
      <c r="R292" t="s">
        <v>4008</v>
      </c>
      <c r="S292" t="s">
        <v>3931</v>
      </c>
      <c r="T292" t="s">
        <v>866</v>
      </c>
      <c r="W292" t="s">
        <v>40</v>
      </c>
      <c r="X292" t="s">
        <v>825</v>
      </c>
      <c r="Y292" t="s">
        <v>3618</v>
      </c>
      <c r="AA292" t="s">
        <v>80</v>
      </c>
      <c r="AB292" t="s">
        <v>35</v>
      </c>
      <c r="AC292" t="s">
        <v>2901</v>
      </c>
      <c r="AF292" t="s">
        <v>119</v>
      </c>
      <c r="AG292">
        <v>12</v>
      </c>
      <c r="AS292" t="s">
        <v>864</v>
      </c>
      <c r="AT292" t="s">
        <v>865</v>
      </c>
    </row>
    <row r="293" spans="1:46" x14ac:dyDescent="0.25">
      <c r="A293" t="s">
        <v>859</v>
      </c>
      <c r="B293">
        <v>2011</v>
      </c>
      <c r="C293" t="str">
        <f t="shared" si="4"/>
        <v>Siembieda et al. 2011</v>
      </c>
      <c r="D293" t="s">
        <v>35</v>
      </c>
      <c r="E293" t="s">
        <v>226</v>
      </c>
      <c r="F293" t="s">
        <v>860</v>
      </c>
      <c r="G293" t="s">
        <v>35</v>
      </c>
      <c r="H293" t="s">
        <v>3503</v>
      </c>
      <c r="I293" t="s">
        <v>861</v>
      </c>
      <c r="J293" t="s">
        <v>2117</v>
      </c>
      <c r="K293" t="s">
        <v>28</v>
      </c>
      <c r="L293" t="s">
        <v>28</v>
      </c>
      <c r="N293" t="s">
        <v>862</v>
      </c>
      <c r="O293" t="s">
        <v>744</v>
      </c>
      <c r="P293" t="s">
        <v>3901</v>
      </c>
      <c r="Q293" t="s">
        <v>4013</v>
      </c>
      <c r="R293" t="s">
        <v>4012</v>
      </c>
      <c r="S293" t="s">
        <v>3953</v>
      </c>
      <c r="T293" t="s">
        <v>867</v>
      </c>
      <c r="W293" t="s">
        <v>40</v>
      </c>
      <c r="X293" t="s">
        <v>825</v>
      </c>
      <c r="Y293" t="s">
        <v>3618</v>
      </c>
      <c r="AA293" t="s">
        <v>80</v>
      </c>
      <c r="AB293" t="s">
        <v>35</v>
      </c>
      <c r="AC293" t="s">
        <v>2901</v>
      </c>
      <c r="AF293" t="s">
        <v>119</v>
      </c>
      <c r="AG293">
        <v>6</v>
      </c>
      <c r="AS293" t="s">
        <v>864</v>
      </c>
      <c r="AT293" t="s">
        <v>865</v>
      </c>
    </row>
    <row r="294" spans="1:46" x14ac:dyDescent="0.25">
      <c r="A294" t="s">
        <v>859</v>
      </c>
      <c r="B294">
        <v>2011</v>
      </c>
      <c r="C294" t="str">
        <f t="shared" si="4"/>
        <v>Siembieda et al. 2011</v>
      </c>
      <c r="D294" t="s">
        <v>35</v>
      </c>
      <c r="E294" t="s">
        <v>226</v>
      </c>
      <c r="F294" t="s">
        <v>860</v>
      </c>
      <c r="G294" t="s">
        <v>35</v>
      </c>
      <c r="H294" t="s">
        <v>3503</v>
      </c>
      <c r="I294" t="s">
        <v>861</v>
      </c>
      <c r="J294" t="s">
        <v>2117</v>
      </c>
      <c r="K294" t="s">
        <v>28</v>
      </c>
      <c r="L294" t="s">
        <v>28</v>
      </c>
      <c r="N294" t="s">
        <v>862</v>
      </c>
      <c r="O294" t="s">
        <v>744</v>
      </c>
      <c r="P294" t="s">
        <v>3901</v>
      </c>
      <c r="Q294" t="s">
        <v>4009</v>
      </c>
      <c r="R294" t="s">
        <v>4017</v>
      </c>
      <c r="S294" t="s">
        <v>4016</v>
      </c>
      <c r="T294" t="s">
        <v>341</v>
      </c>
      <c r="W294" t="s">
        <v>40</v>
      </c>
      <c r="X294" t="s">
        <v>825</v>
      </c>
      <c r="Y294" t="s">
        <v>3618</v>
      </c>
      <c r="AA294" t="s">
        <v>80</v>
      </c>
      <c r="AB294" t="s">
        <v>35</v>
      </c>
      <c r="AC294" t="s">
        <v>2901</v>
      </c>
      <c r="AF294" t="s">
        <v>119</v>
      </c>
      <c r="AG294">
        <v>13</v>
      </c>
      <c r="AS294" t="s">
        <v>864</v>
      </c>
      <c r="AT294" t="s">
        <v>865</v>
      </c>
    </row>
    <row r="295" spans="1:46" x14ac:dyDescent="0.25">
      <c r="A295" t="s">
        <v>859</v>
      </c>
      <c r="B295">
        <v>2011</v>
      </c>
      <c r="C295" t="str">
        <f t="shared" si="4"/>
        <v>Siembieda et al. 2011</v>
      </c>
      <c r="D295" t="s">
        <v>35</v>
      </c>
      <c r="E295" t="s">
        <v>226</v>
      </c>
      <c r="F295" t="s">
        <v>860</v>
      </c>
      <c r="G295" t="s">
        <v>35</v>
      </c>
      <c r="H295" t="s">
        <v>3503</v>
      </c>
      <c r="I295" t="s">
        <v>861</v>
      </c>
      <c r="J295" t="s">
        <v>2117</v>
      </c>
      <c r="K295" t="s">
        <v>28</v>
      </c>
      <c r="L295" t="s">
        <v>28</v>
      </c>
      <c r="N295" t="s">
        <v>862</v>
      </c>
      <c r="O295" t="s">
        <v>744</v>
      </c>
      <c r="P295" t="s">
        <v>3901</v>
      </c>
      <c r="Q295" s="12" t="s">
        <v>3993</v>
      </c>
      <c r="R295" s="12" t="s">
        <v>4023</v>
      </c>
      <c r="S295" s="12" t="s">
        <v>4022</v>
      </c>
      <c r="T295" t="s">
        <v>2561</v>
      </c>
      <c r="U295" t="s">
        <v>4021</v>
      </c>
      <c r="W295" t="s">
        <v>40</v>
      </c>
      <c r="X295" t="s">
        <v>825</v>
      </c>
      <c r="Y295" t="s">
        <v>3618</v>
      </c>
      <c r="AA295" t="s">
        <v>80</v>
      </c>
      <c r="AB295" t="s">
        <v>35</v>
      </c>
      <c r="AC295" t="s">
        <v>2901</v>
      </c>
      <c r="AF295" t="s">
        <v>119</v>
      </c>
      <c r="AG295">
        <v>2</v>
      </c>
      <c r="AS295" t="s">
        <v>864</v>
      </c>
      <c r="AT295" t="s">
        <v>865</v>
      </c>
    </row>
    <row r="296" spans="1:46" x14ac:dyDescent="0.25">
      <c r="A296" t="s">
        <v>859</v>
      </c>
      <c r="B296">
        <v>2011</v>
      </c>
      <c r="C296" t="str">
        <f t="shared" si="4"/>
        <v>Siembieda et al. 2011</v>
      </c>
      <c r="D296" t="s">
        <v>35</v>
      </c>
      <c r="E296" t="s">
        <v>226</v>
      </c>
      <c r="F296" t="s">
        <v>860</v>
      </c>
      <c r="G296" t="s">
        <v>35</v>
      </c>
      <c r="H296" t="s">
        <v>3503</v>
      </c>
      <c r="I296" t="s">
        <v>861</v>
      </c>
      <c r="J296" t="s">
        <v>2117</v>
      </c>
      <c r="K296" t="s">
        <v>28</v>
      </c>
      <c r="L296" t="s">
        <v>28</v>
      </c>
      <c r="N296" t="s">
        <v>862</v>
      </c>
      <c r="O296" t="s">
        <v>744</v>
      </c>
      <c r="P296" t="s">
        <v>3901</v>
      </c>
      <c r="Q296" t="s">
        <v>4026</v>
      </c>
      <c r="R296" t="s">
        <v>4025</v>
      </c>
      <c r="V296" t="s">
        <v>1381</v>
      </c>
      <c r="W296" t="s">
        <v>40</v>
      </c>
      <c r="X296" t="s">
        <v>825</v>
      </c>
      <c r="Y296" t="s">
        <v>3618</v>
      </c>
      <c r="AA296" t="s">
        <v>80</v>
      </c>
      <c r="AB296" t="s">
        <v>35</v>
      </c>
      <c r="AC296" t="s">
        <v>2901</v>
      </c>
      <c r="AF296" t="s">
        <v>119</v>
      </c>
      <c r="AG296">
        <v>5</v>
      </c>
      <c r="AS296" t="s">
        <v>864</v>
      </c>
      <c r="AT296" t="s">
        <v>865</v>
      </c>
    </row>
    <row r="297" spans="1:46" x14ac:dyDescent="0.25">
      <c r="A297" t="s">
        <v>859</v>
      </c>
      <c r="B297">
        <v>2011</v>
      </c>
      <c r="C297" t="str">
        <f t="shared" si="4"/>
        <v>Siembieda et al. 2011</v>
      </c>
      <c r="D297" t="s">
        <v>35</v>
      </c>
      <c r="E297" t="s">
        <v>226</v>
      </c>
      <c r="F297" t="s">
        <v>860</v>
      </c>
      <c r="G297" t="s">
        <v>35</v>
      </c>
      <c r="H297" t="s">
        <v>3503</v>
      </c>
      <c r="I297" t="s">
        <v>861</v>
      </c>
      <c r="J297" t="s">
        <v>2117</v>
      </c>
      <c r="K297" t="s">
        <v>28</v>
      </c>
      <c r="L297" t="s">
        <v>28</v>
      </c>
      <c r="N297" t="s">
        <v>862</v>
      </c>
      <c r="O297" t="s">
        <v>744</v>
      </c>
      <c r="P297" t="s">
        <v>3901</v>
      </c>
      <c r="V297" t="s">
        <v>876</v>
      </c>
      <c r="W297" t="s">
        <v>40</v>
      </c>
      <c r="X297" t="s">
        <v>825</v>
      </c>
      <c r="Y297" t="s">
        <v>3618</v>
      </c>
      <c r="AA297" t="s">
        <v>80</v>
      </c>
      <c r="AB297" t="s">
        <v>35</v>
      </c>
      <c r="AC297" t="s">
        <v>2901</v>
      </c>
      <c r="AF297" t="s">
        <v>119</v>
      </c>
      <c r="AG297">
        <v>2</v>
      </c>
      <c r="AS297" t="s">
        <v>864</v>
      </c>
      <c r="AT297" t="s">
        <v>865</v>
      </c>
    </row>
    <row r="298" spans="1:46" x14ac:dyDescent="0.25">
      <c r="A298" t="s">
        <v>859</v>
      </c>
      <c r="B298">
        <v>2011</v>
      </c>
      <c r="C298" t="str">
        <f t="shared" si="4"/>
        <v>Siembieda et al. 2011</v>
      </c>
      <c r="D298" t="s">
        <v>35</v>
      </c>
      <c r="E298" t="s">
        <v>226</v>
      </c>
      <c r="F298" t="s">
        <v>860</v>
      </c>
      <c r="G298" t="s">
        <v>35</v>
      </c>
      <c r="H298" t="s">
        <v>3503</v>
      </c>
      <c r="I298" t="s">
        <v>861</v>
      </c>
      <c r="J298" t="s">
        <v>2117</v>
      </c>
      <c r="K298" t="s">
        <v>28</v>
      </c>
      <c r="L298" t="s">
        <v>28</v>
      </c>
      <c r="N298" t="s">
        <v>862</v>
      </c>
      <c r="O298" t="s">
        <v>744</v>
      </c>
      <c r="P298" t="s">
        <v>3901</v>
      </c>
      <c r="Q298" t="s">
        <v>4041</v>
      </c>
      <c r="R298" t="s">
        <v>4042</v>
      </c>
      <c r="S298" t="s">
        <v>4043</v>
      </c>
      <c r="T298" t="s">
        <v>869</v>
      </c>
      <c r="W298" t="s">
        <v>40</v>
      </c>
      <c r="X298" t="s">
        <v>825</v>
      </c>
      <c r="Y298" t="s">
        <v>3618</v>
      </c>
      <c r="AA298" t="s">
        <v>80</v>
      </c>
      <c r="AB298" t="s">
        <v>35</v>
      </c>
      <c r="AC298" t="s">
        <v>2901</v>
      </c>
      <c r="AF298" t="s">
        <v>119</v>
      </c>
      <c r="AG298">
        <v>16</v>
      </c>
      <c r="AS298" t="s">
        <v>864</v>
      </c>
      <c r="AT298" t="s">
        <v>865</v>
      </c>
    </row>
    <row r="299" spans="1:46" x14ac:dyDescent="0.25">
      <c r="A299" t="s">
        <v>859</v>
      </c>
      <c r="B299">
        <v>2011</v>
      </c>
      <c r="C299" t="str">
        <f t="shared" si="4"/>
        <v>Siembieda et al. 2011</v>
      </c>
      <c r="D299" t="s">
        <v>35</v>
      </c>
      <c r="E299" t="s">
        <v>226</v>
      </c>
      <c r="F299" t="s">
        <v>860</v>
      </c>
      <c r="G299" t="s">
        <v>35</v>
      </c>
      <c r="H299" t="s">
        <v>3503</v>
      </c>
      <c r="I299" t="s">
        <v>861</v>
      </c>
      <c r="J299" t="s">
        <v>2117</v>
      </c>
      <c r="K299" t="s">
        <v>28</v>
      </c>
      <c r="L299" t="s">
        <v>28</v>
      </c>
      <c r="N299" t="s">
        <v>862</v>
      </c>
      <c r="O299" t="s">
        <v>744</v>
      </c>
      <c r="P299" t="s">
        <v>3901</v>
      </c>
      <c r="Q299" t="s">
        <v>4041</v>
      </c>
      <c r="R299" t="s">
        <v>4048</v>
      </c>
      <c r="S299" t="s">
        <v>4047</v>
      </c>
      <c r="T299" t="s">
        <v>870</v>
      </c>
      <c r="W299" t="s">
        <v>40</v>
      </c>
      <c r="X299" t="s">
        <v>825</v>
      </c>
      <c r="Y299" t="s">
        <v>3618</v>
      </c>
      <c r="AA299" t="s">
        <v>80</v>
      </c>
      <c r="AB299" t="s">
        <v>35</v>
      </c>
      <c r="AC299" t="s">
        <v>2901</v>
      </c>
      <c r="AF299" t="s">
        <v>119</v>
      </c>
      <c r="AG299">
        <v>6</v>
      </c>
      <c r="AS299" t="s">
        <v>864</v>
      </c>
      <c r="AT299" t="s">
        <v>865</v>
      </c>
    </row>
    <row r="300" spans="1:46" x14ac:dyDescent="0.25">
      <c r="A300" t="s">
        <v>859</v>
      </c>
      <c r="B300">
        <v>2011</v>
      </c>
      <c r="C300" t="str">
        <f t="shared" si="4"/>
        <v>Siembieda et al. 2011</v>
      </c>
      <c r="D300" t="s">
        <v>35</v>
      </c>
      <c r="E300" t="s">
        <v>226</v>
      </c>
      <c r="F300" t="s">
        <v>860</v>
      </c>
      <c r="G300" t="s">
        <v>35</v>
      </c>
      <c r="H300" t="s">
        <v>3503</v>
      </c>
      <c r="I300" t="s">
        <v>861</v>
      </c>
      <c r="J300" t="s">
        <v>2117</v>
      </c>
      <c r="K300" t="s">
        <v>28</v>
      </c>
      <c r="L300" t="s">
        <v>28</v>
      </c>
      <c r="N300" t="s">
        <v>862</v>
      </c>
      <c r="O300" t="s">
        <v>744</v>
      </c>
      <c r="P300" t="s">
        <v>3901</v>
      </c>
      <c r="Q300" t="s">
        <v>3919</v>
      </c>
      <c r="R300" t="s">
        <v>2600</v>
      </c>
      <c r="S300" t="s">
        <v>3977</v>
      </c>
      <c r="T300" s="12" t="s">
        <v>631</v>
      </c>
      <c r="U300" t="s">
        <v>79</v>
      </c>
      <c r="W300" t="s">
        <v>40</v>
      </c>
      <c r="X300" t="s">
        <v>825</v>
      </c>
      <c r="Y300" t="s">
        <v>3618</v>
      </c>
      <c r="AA300" t="s">
        <v>80</v>
      </c>
      <c r="AB300" t="s">
        <v>35</v>
      </c>
      <c r="AC300" t="s">
        <v>2901</v>
      </c>
      <c r="AF300" t="s">
        <v>119</v>
      </c>
      <c r="AG300">
        <v>13</v>
      </c>
      <c r="AS300" t="s">
        <v>864</v>
      </c>
      <c r="AT300" t="s">
        <v>865</v>
      </c>
    </row>
    <row r="301" spans="1:46" x14ac:dyDescent="0.25">
      <c r="A301" t="s">
        <v>859</v>
      </c>
      <c r="B301">
        <v>2011</v>
      </c>
      <c r="C301" t="str">
        <f t="shared" si="4"/>
        <v>Siembieda et al. 2011</v>
      </c>
      <c r="D301" t="s">
        <v>35</v>
      </c>
      <c r="E301" t="s">
        <v>226</v>
      </c>
      <c r="F301" t="s">
        <v>860</v>
      </c>
      <c r="G301" t="s">
        <v>35</v>
      </c>
      <c r="H301" t="s">
        <v>3503</v>
      </c>
      <c r="I301" t="s">
        <v>861</v>
      </c>
      <c r="J301" t="s">
        <v>2117</v>
      </c>
      <c r="K301" t="s">
        <v>28</v>
      </c>
      <c r="L301" t="s">
        <v>28</v>
      </c>
      <c r="N301" t="s">
        <v>862</v>
      </c>
      <c r="O301" t="s">
        <v>744</v>
      </c>
      <c r="P301" t="s">
        <v>3901</v>
      </c>
      <c r="Q301" t="s">
        <v>2614</v>
      </c>
      <c r="V301" t="s">
        <v>875</v>
      </c>
      <c r="W301" t="s">
        <v>40</v>
      </c>
      <c r="X301" t="s">
        <v>825</v>
      </c>
      <c r="Y301" t="s">
        <v>3618</v>
      </c>
      <c r="AA301" t="s">
        <v>80</v>
      </c>
      <c r="AB301" t="s">
        <v>35</v>
      </c>
      <c r="AC301" t="s">
        <v>2901</v>
      </c>
      <c r="AF301" t="s">
        <v>119</v>
      </c>
      <c r="AG301">
        <v>2</v>
      </c>
      <c r="AS301" t="s">
        <v>864</v>
      </c>
      <c r="AT301" t="s">
        <v>865</v>
      </c>
    </row>
    <row r="302" spans="1:46" x14ac:dyDescent="0.25">
      <c r="A302" t="s">
        <v>859</v>
      </c>
      <c r="B302">
        <v>2011</v>
      </c>
      <c r="C302" t="str">
        <f t="shared" si="4"/>
        <v>Siembieda et al. 2011</v>
      </c>
      <c r="D302" t="s">
        <v>35</v>
      </c>
      <c r="E302" t="s">
        <v>226</v>
      </c>
      <c r="F302" t="s">
        <v>860</v>
      </c>
      <c r="G302" t="s">
        <v>35</v>
      </c>
      <c r="H302" t="s">
        <v>3503</v>
      </c>
      <c r="I302" t="s">
        <v>861</v>
      </c>
      <c r="J302" t="s">
        <v>2117</v>
      </c>
      <c r="K302" t="s">
        <v>28</v>
      </c>
      <c r="L302" t="s">
        <v>28</v>
      </c>
      <c r="N302" t="s">
        <v>862</v>
      </c>
      <c r="O302" t="s">
        <v>744</v>
      </c>
      <c r="P302" t="s">
        <v>3901</v>
      </c>
      <c r="Q302" t="s">
        <v>4071</v>
      </c>
      <c r="R302" t="s">
        <v>4070</v>
      </c>
      <c r="S302" t="s">
        <v>4069</v>
      </c>
      <c r="T302" t="s">
        <v>3758</v>
      </c>
      <c r="U302" t="s">
        <v>4068</v>
      </c>
      <c r="W302" t="s">
        <v>40</v>
      </c>
      <c r="X302" t="s">
        <v>825</v>
      </c>
      <c r="Y302" t="s">
        <v>3618</v>
      </c>
      <c r="AA302" t="s">
        <v>80</v>
      </c>
      <c r="AB302" t="s">
        <v>35</v>
      </c>
      <c r="AC302" t="s">
        <v>2901</v>
      </c>
      <c r="AF302" t="s">
        <v>119</v>
      </c>
      <c r="AG302">
        <v>6</v>
      </c>
      <c r="AS302" t="s">
        <v>864</v>
      </c>
      <c r="AT302" t="s">
        <v>865</v>
      </c>
    </row>
    <row r="303" spans="1:46" x14ac:dyDescent="0.25">
      <c r="A303" t="s">
        <v>859</v>
      </c>
      <c r="B303">
        <v>2011</v>
      </c>
      <c r="C303" t="str">
        <f t="shared" si="4"/>
        <v>Siembieda et al. 2011</v>
      </c>
      <c r="D303" t="s">
        <v>35</v>
      </c>
      <c r="E303" t="s">
        <v>226</v>
      </c>
      <c r="F303" t="s">
        <v>860</v>
      </c>
      <c r="G303" t="s">
        <v>35</v>
      </c>
      <c r="H303" t="s">
        <v>3503</v>
      </c>
      <c r="I303" t="s">
        <v>861</v>
      </c>
      <c r="J303" t="s">
        <v>2117</v>
      </c>
      <c r="K303" t="s">
        <v>28</v>
      </c>
      <c r="L303" t="s">
        <v>28</v>
      </c>
      <c r="N303" t="s">
        <v>862</v>
      </c>
      <c r="O303" t="s">
        <v>744</v>
      </c>
      <c r="P303" t="s">
        <v>3901</v>
      </c>
      <c r="Q303" t="s">
        <v>2614</v>
      </c>
      <c r="R303" t="s">
        <v>2566</v>
      </c>
      <c r="S303" t="s">
        <v>4075</v>
      </c>
      <c r="T303" t="s">
        <v>871</v>
      </c>
      <c r="W303" t="s">
        <v>40</v>
      </c>
      <c r="X303" t="s">
        <v>825</v>
      </c>
      <c r="Y303" t="s">
        <v>3618</v>
      </c>
      <c r="AA303" t="s">
        <v>80</v>
      </c>
      <c r="AB303" t="s">
        <v>35</v>
      </c>
      <c r="AC303" t="s">
        <v>2901</v>
      </c>
      <c r="AF303" t="s">
        <v>119</v>
      </c>
      <c r="AG303">
        <v>31</v>
      </c>
      <c r="AS303" t="s">
        <v>864</v>
      </c>
      <c r="AT303" t="s">
        <v>865</v>
      </c>
    </row>
    <row r="304" spans="1:46" x14ac:dyDescent="0.25">
      <c r="A304" t="s">
        <v>859</v>
      </c>
      <c r="B304">
        <v>2011</v>
      </c>
      <c r="C304" t="str">
        <f t="shared" si="4"/>
        <v>Siembieda et al. 2011</v>
      </c>
      <c r="D304" t="s">
        <v>35</v>
      </c>
      <c r="E304" t="s">
        <v>226</v>
      </c>
      <c r="F304" t="s">
        <v>860</v>
      </c>
      <c r="G304" t="s">
        <v>35</v>
      </c>
      <c r="H304" t="s">
        <v>3503</v>
      </c>
      <c r="I304" t="s">
        <v>861</v>
      </c>
      <c r="J304" t="s">
        <v>2117</v>
      </c>
      <c r="K304" t="s">
        <v>28</v>
      </c>
      <c r="L304" t="s">
        <v>28</v>
      </c>
      <c r="N304" t="s">
        <v>862</v>
      </c>
      <c r="O304" t="s">
        <v>744</v>
      </c>
      <c r="P304" t="s">
        <v>3901</v>
      </c>
      <c r="Q304" s="13" t="s">
        <v>3919</v>
      </c>
      <c r="R304" t="s">
        <v>2600</v>
      </c>
      <c r="V304" t="s">
        <v>877</v>
      </c>
      <c r="W304" t="s">
        <v>40</v>
      </c>
      <c r="X304" t="s">
        <v>825</v>
      </c>
      <c r="Y304" t="s">
        <v>3618</v>
      </c>
      <c r="AA304" t="s">
        <v>80</v>
      </c>
      <c r="AB304" t="s">
        <v>35</v>
      </c>
      <c r="AC304" t="s">
        <v>2901</v>
      </c>
      <c r="AF304" t="s">
        <v>119</v>
      </c>
      <c r="AG304">
        <v>6</v>
      </c>
      <c r="AS304" t="s">
        <v>864</v>
      </c>
      <c r="AT304" t="s">
        <v>865</v>
      </c>
    </row>
    <row r="305" spans="1:46" x14ac:dyDescent="0.25">
      <c r="A305" t="s">
        <v>859</v>
      </c>
      <c r="B305">
        <v>2011</v>
      </c>
      <c r="C305" t="str">
        <f t="shared" si="4"/>
        <v>Siembieda et al. 2011</v>
      </c>
      <c r="D305" t="s">
        <v>35</v>
      </c>
      <c r="E305" t="s">
        <v>226</v>
      </c>
      <c r="F305" t="s">
        <v>860</v>
      </c>
      <c r="G305" t="s">
        <v>35</v>
      </c>
      <c r="H305" t="s">
        <v>3503</v>
      </c>
      <c r="I305" t="s">
        <v>861</v>
      </c>
      <c r="J305" t="s">
        <v>2117</v>
      </c>
      <c r="K305" t="s">
        <v>28</v>
      </c>
      <c r="L305" t="s">
        <v>28</v>
      </c>
      <c r="N305" t="s">
        <v>862</v>
      </c>
      <c r="O305" t="s">
        <v>744</v>
      </c>
      <c r="P305" t="s">
        <v>3901</v>
      </c>
      <c r="Q305" t="s">
        <v>2614</v>
      </c>
      <c r="R305" t="s">
        <v>118</v>
      </c>
      <c r="S305" t="s">
        <v>3980</v>
      </c>
      <c r="T305" t="s">
        <v>874</v>
      </c>
      <c r="U305" s="58" t="s">
        <v>68</v>
      </c>
      <c r="W305" t="s">
        <v>40</v>
      </c>
      <c r="X305" t="s">
        <v>825</v>
      </c>
      <c r="Y305" t="s">
        <v>3618</v>
      </c>
      <c r="AA305" t="s">
        <v>80</v>
      </c>
      <c r="AB305" t="s">
        <v>35</v>
      </c>
      <c r="AC305" t="s">
        <v>2901</v>
      </c>
      <c r="AF305" t="s">
        <v>119</v>
      </c>
      <c r="AG305">
        <v>1</v>
      </c>
      <c r="AS305" t="s">
        <v>864</v>
      </c>
      <c r="AT305" t="s">
        <v>865</v>
      </c>
    </row>
    <row r="306" spans="1:46" x14ac:dyDescent="0.25">
      <c r="A306" t="s">
        <v>859</v>
      </c>
      <c r="B306">
        <v>2011</v>
      </c>
      <c r="C306" t="str">
        <f t="shared" si="4"/>
        <v>Siembieda et al. 2011</v>
      </c>
      <c r="D306" t="s">
        <v>35</v>
      </c>
      <c r="E306" t="s">
        <v>226</v>
      </c>
      <c r="F306" t="s">
        <v>860</v>
      </c>
      <c r="G306" t="s">
        <v>35</v>
      </c>
      <c r="H306" t="s">
        <v>3503</v>
      </c>
      <c r="I306" t="s">
        <v>861</v>
      </c>
      <c r="J306" t="s">
        <v>2117</v>
      </c>
      <c r="K306" t="s">
        <v>28</v>
      </c>
      <c r="L306" t="s">
        <v>28</v>
      </c>
      <c r="N306" t="s">
        <v>862</v>
      </c>
      <c r="O306" t="s">
        <v>744</v>
      </c>
      <c r="P306" t="s">
        <v>3901</v>
      </c>
      <c r="Q306" t="s">
        <v>4026</v>
      </c>
      <c r="R306" t="s">
        <v>4052</v>
      </c>
      <c r="S306" t="s">
        <v>4108</v>
      </c>
      <c r="T306" t="s">
        <v>2610</v>
      </c>
      <c r="W306" t="s">
        <v>40</v>
      </c>
      <c r="X306" t="s">
        <v>825</v>
      </c>
      <c r="Y306" t="s">
        <v>3618</v>
      </c>
      <c r="AA306" t="s">
        <v>80</v>
      </c>
      <c r="AB306" t="s">
        <v>35</v>
      </c>
      <c r="AC306" t="s">
        <v>2901</v>
      </c>
      <c r="AF306" t="s">
        <v>119</v>
      </c>
      <c r="AG306">
        <v>6</v>
      </c>
      <c r="AS306" t="s">
        <v>864</v>
      </c>
      <c r="AT306" t="s">
        <v>865</v>
      </c>
    </row>
    <row r="307" spans="1:46" x14ac:dyDescent="0.25">
      <c r="A307" t="s">
        <v>859</v>
      </c>
      <c r="B307">
        <v>2011</v>
      </c>
      <c r="C307" t="str">
        <f t="shared" si="4"/>
        <v>Siembieda et al. 2011</v>
      </c>
      <c r="D307" t="s">
        <v>35</v>
      </c>
      <c r="E307" t="s">
        <v>226</v>
      </c>
      <c r="F307" t="s">
        <v>860</v>
      </c>
      <c r="G307" t="s">
        <v>35</v>
      </c>
      <c r="H307" t="s">
        <v>3503</v>
      </c>
      <c r="I307" t="s">
        <v>861</v>
      </c>
      <c r="J307" t="s">
        <v>2117</v>
      </c>
      <c r="K307" t="s">
        <v>28</v>
      </c>
      <c r="L307" t="s">
        <v>28</v>
      </c>
      <c r="N307" t="s">
        <v>862</v>
      </c>
      <c r="O307" t="s">
        <v>744</v>
      </c>
      <c r="P307" t="s">
        <v>3901</v>
      </c>
      <c r="Q307" t="s">
        <v>4071</v>
      </c>
      <c r="R307" t="s">
        <v>4070</v>
      </c>
      <c r="V307" t="s">
        <v>2602</v>
      </c>
      <c r="W307" t="s">
        <v>40</v>
      </c>
      <c r="X307" t="s">
        <v>825</v>
      </c>
      <c r="Y307" t="s">
        <v>3618</v>
      </c>
      <c r="AA307" t="s">
        <v>80</v>
      </c>
      <c r="AB307" t="s">
        <v>35</v>
      </c>
      <c r="AC307" t="s">
        <v>2901</v>
      </c>
      <c r="AF307" t="s">
        <v>119</v>
      </c>
      <c r="AG307">
        <v>3</v>
      </c>
      <c r="AS307" t="s">
        <v>864</v>
      </c>
      <c r="AT307" t="s">
        <v>865</v>
      </c>
    </row>
    <row r="308" spans="1:46" x14ac:dyDescent="0.25">
      <c r="A308" t="s">
        <v>859</v>
      </c>
      <c r="B308">
        <v>2011</v>
      </c>
      <c r="C308" t="str">
        <f t="shared" si="4"/>
        <v>Siembieda et al. 2011</v>
      </c>
      <c r="D308" t="s">
        <v>35</v>
      </c>
      <c r="E308" t="s">
        <v>226</v>
      </c>
      <c r="F308" t="s">
        <v>860</v>
      </c>
      <c r="G308" t="s">
        <v>35</v>
      </c>
      <c r="H308" t="s">
        <v>3503</v>
      </c>
      <c r="I308" t="s">
        <v>861</v>
      </c>
      <c r="J308" t="s">
        <v>2117</v>
      </c>
      <c r="K308" t="s">
        <v>28</v>
      </c>
      <c r="L308" t="s">
        <v>28</v>
      </c>
      <c r="N308" t="s">
        <v>862</v>
      </c>
      <c r="O308" t="s">
        <v>744</v>
      </c>
      <c r="P308" t="s">
        <v>3901</v>
      </c>
      <c r="Q308" t="s">
        <v>4041</v>
      </c>
      <c r="R308" t="s">
        <v>4066</v>
      </c>
      <c r="S308" t="s">
        <v>4111</v>
      </c>
      <c r="T308" t="s">
        <v>513</v>
      </c>
      <c r="U308" t="s">
        <v>562</v>
      </c>
      <c r="W308" t="s">
        <v>40</v>
      </c>
      <c r="X308" t="s">
        <v>825</v>
      </c>
      <c r="Y308" t="s">
        <v>3618</v>
      </c>
      <c r="AA308" t="s">
        <v>80</v>
      </c>
      <c r="AB308" t="s">
        <v>35</v>
      </c>
      <c r="AC308" t="s">
        <v>2901</v>
      </c>
      <c r="AF308" t="s">
        <v>119</v>
      </c>
      <c r="AG308">
        <v>8</v>
      </c>
      <c r="AS308" t="s">
        <v>864</v>
      </c>
      <c r="AT308" t="s">
        <v>865</v>
      </c>
    </row>
    <row r="309" spans="1:46" x14ac:dyDescent="0.25">
      <c r="A309" t="s">
        <v>859</v>
      </c>
      <c r="B309">
        <v>2011</v>
      </c>
      <c r="C309" t="str">
        <f t="shared" si="4"/>
        <v>Siembieda et al. 2011</v>
      </c>
      <c r="D309" t="s">
        <v>35</v>
      </c>
      <c r="E309" t="s">
        <v>226</v>
      </c>
      <c r="F309" t="s">
        <v>860</v>
      </c>
      <c r="G309" t="s">
        <v>35</v>
      </c>
      <c r="H309" t="s">
        <v>3503</v>
      </c>
      <c r="I309" t="s">
        <v>861</v>
      </c>
      <c r="J309" t="s">
        <v>2117</v>
      </c>
      <c r="K309" t="s">
        <v>28</v>
      </c>
      <c r="L309" t="s">
        <v>28</v>
      </c>
      <c r="N309" t="s">
        <v>862</v>
      </c>
      <c r="O309" t="s">
        <v>744</v>
      </c>
      <c r="P309" t="s">
        <v>3901</v>
      </c>
      <c r="Q309" t="s">
        <v>4133</v>
      </c>
      <c r="R309" t="s">
        <v>4132</v>
      </c>
      <c r="S309" t="s">
        <v>4131</v>
      </c>
      <c r="V309" t="s">
        <v>872</v>
      </c>
      <c r="W309" t="s">
        <v>40</v>
      </c>
      <c r="X309" t="s">
        <v>825</v>
      </c>
      <c r="Y309" t="s">
        <v>3618</v>
      </c>
      <c r="AA309" t="s">
        <v>80</v>
      </c>
      <c r="AB309" t="s">
        <v>35</v>
      </c>
      <c r="AC309" t="s">
        <v>2901</v>
      </c>
      <c r="AF309" t="s">
        <v>119</v>
      </c>
      <c r="AG309">
        <v>9</v>
      </c>
      <c r="AS309" t="s">
        <v>864</v>
      </c>
      <c r="AT309" t="s">
        <v>865</v>
      </c>
    </row>
    <row r="310" spans="1:46" x14ac:dyDescent="0.25">
      <c r="A310" t="s">
        <v>859</v>
      </c>
      <c r="B310">
        <v>2011</v>
      </c>
      <c r="C310" t="str">
        <f t="shared" si="4"/>
        <v>Siembieda et al. 2011</v>
      </c>
      <c r="D310" t="s">
        <v>35</v>
      </c>
      <c r="E310" t="s">
        <v>226</v>
      </c>
      <c r="F310" t="s">
        <v>860</v>
      </c>
      <c r="G310" t="s">
        <v>35</v>
      </c>
      <c r="H310" t="s">
        <v>3503</v>
      </c>
      <c r="I310" t="s">
        <v>861</v>
      </c>
      <c r="J310" t="s">
        <v>2117</v>
      </c>
      <c r="K310" t="s">
        <v>28</v>
      </c>
      <c r="L310" t="s">
        <v>28</v>
      </c>
      <c r="N310" t="s">
        <v>862</v>
      </c>
      <c r="O310" t="s">
        <v>744</v>
      </c>
      <c r="P310" t="s">
        <v>3901</v>
      </c>
      <c r="Q310" t="s">
        <v>3919</v>
      </c>
      <c r="R310" t="s">
        <v>2600</v>
      </c>
      <c r="S310" t="s">
        <v>3982</v>
      </c>
      <c r="T310" t="s">
        <v>2616</v>
      </c>
      <c r="W310" t="s">
        <v>40</v>
      </c>
      <c r="X310" t="s">
        <v>825</v>
      </c>
      <c r="Y310" t="s">
        <v>3618</v>
      </c>
      <c r="AA310" t="s">
        <v>80</v>
      </c>
      <c r="AB310" t="s">
        <v>35</v>
      </c>
      <c r="AC310" t="s">
        <v>2901</v>
      </c>
      <c r="AF310" t="s">
        <v>119</v>
      </c>
      <c r="AG310">
        <v>12</v>
      </c>
      <c r="AS310" t="s">
        <v>864</v>
      </c>
      <c r="AT310" t="s">
        <v>865</v>
      </c>
    </row>
    <row r="311" spans="1:46" x14ac:dyDescent="0.25">
      <c r="A311" t="s">
        <v>859</v>
      </c>
      <c r="B311">
        <v>2011</v>
      </c>
      <c r="C311" t="str">
        <f t="shared" si="4"/>
        <v>Siembieda et al. 2011</v>
      </c>
      <c r="D311" t="s">
        <v>35</v>
      </c>
      <c r="E311" t="s">
        <v>226</v>
      </c>
      <c r="F311" t="s">
        <v>860</v>
      </c>
      <c r="G311" t="s">
        <v>35</v>
      </c>
      <c r="H311" t="s">
        <v>3503</v>
      </c>
      <c r="I311" t="s">
        <v>861</v>
      </c>
      <c r="J311" t="s">
        <v>2117</v>
      </c>
      <c r="K311" t="s">
        <v>28</v>
      </c>
      <c r="L311" t="s">
        <v>28</v>
      </c>
      <c r="N311" t="s">
        <v>862</v>
      </c>
      <c r="O311" t="s">
        <v>744</v>
      </c>
      <c r="P311" t="s">
        <v>3901</v>
      </c>
      <c r="Q311" t="s">
        <v>3993</v>
      </c>
      <c r="R311" t="s">
        <v>4023</v>
      </c>
      <c r="S311" t="s">
        <v>4137</v>
      </c>
      <c r="T311" t="s">
        <v>515</v>
      </c>
      <c r="W311" t="s">
        <v>40</v>
      </c>
      <c r="X311" t="s">
        <v>825</v>
      </c>
      <c r="Y311" t="s">
        <v>3618</v>
      </c>
      <c r="AA311" t="s">
        <v>80</v>
      </c>
      <c r="AB311" t="s">
        <v>35</v>
      </c>
      <c r="AC311" t="s">
        <v>2901</v>
      </c>
      <c r="AF311" t="s">
        <v>119</v>
      </c>
      <c r="AG311">
        <v>14</v>
      </c>
      <c r="AS311" t="s">
        <v>864</v>
      </c>
      <c r="AT311" t="s">
        <v>865</v>
      </c>
    </row>
    <row r="312" spans="1:46" x14ac:dyDescent="0.25">
      <c r="A312" t="s">
        <v>859</v>
      </c>
      <c r="B312">
        <v>2011</v>
      </c>
      <c r="C312" t="str">
        <f t="shared" si="4"/>
        <v>Siembieda et al. 2011</v>
      </c>
      <c r="D312" t="s">
        <v>35</v>
      </c>
      <c r="E312" t="s">
        <v>226</v>
      </c>
      <c r="F312" t="s">
        <v>860</v>
      </c>
      <c r="G312" t="s">
        <v>35</v>
      </c>
      <c r="H312" t="s">
        <v>3503</v>
      </c>
      <c r="I312" t="s">
        <v>861</v>
      </c>
      <c r="J312" t="s">
        <v>2117</v>
      </c>
      <c r="K312" t="s">
        <v>28</v>
      </c>
      <c r="L312" t="s">
        <v>28</v>
      </c>
      <c r="N312" t="s">
        <v>862</v>
      </c>
      <c r="O312" t="s">
        <v>744</v>
      </c>
      <c r="P312" t="s">
        <v>3901</v>
      </c>
      <c r="Q312" t="s">
        <v>4159</v>
      </c>
      <c r="R312" t="s">
        <v>4158</v>
      </c>
      <c r="S312" t="s">
        <v>4157</v>
      </c>
      <c r="T312" t="s">
        <v>2800</v>
      </c>
      <c r="U312" t="s">
        <v>4156</v>
      </c>
      <c r="W312" t="s">
        <v>40</v>
      </c>
      <c r="X312" t="s">
        <v>825</v>
      </c>
      <c r="Y312" t="s">
        <v>3618</v>
      </c>
      <c r="AA312" t="s">
        <v>80</v>
      </c>
      <c r="AB312" t="s">
        <v>35</v>
      </c>
      <c r="AC312" t="s">
        <v>2901</v>
      </c>
      <c r="AF312" t="s">
        <v>119</v>
      </c>
      <c r="AG312">
        <v>5</v>
      </c>
      <c r="AS312" t="s">
        <v>864</v>
      </c>
      <c r="AT312" t="s">
        <v>865</v>
      </c>
    </row>
    <row r="313" spans="1:46" x14ac:dyDescent="0.25">
      <c r="A313" t="s">
        <v>859</v>
      </c>
      <c r="B313">
        <v>2011</v>
      </c>
      <c r="C313" t="str">
        <f t="shared" si="4"/>
        <v>Siembieda et al. 2011</v>
      </c>
      <c r="D313" t="s">
        <v>35</v>
      </c>
      <c r="E313" t="s">
        <v>226</v>
      </c>
      <c r="F313" t="s">
        <v>860</v>
      </c>
      <c r="G313" t="s">
        <v>35</v>
      </c>
      <c r="H313" t="s">
        <v>3503</v>
      </c>
      <c r="I313" t="s">
        <v>861</v>
      </c>
      <c r="J313" t="s">
        <v>2117</v>
      </c>
      <c r="K313" t="s">
        <v>28</v>
      </c>
      <c r="L313" t="s">
        <v>28</v>
      </c>
      <c r="N313" t="s">
        <v>862</v>
      </c>
      <c r="O313" t="s">
        <v>744</v>
      </c>
      <c r="P313" t="s">
        <v>3901</v>
      </c>
      <c r="Q313" t="s">
        <v>3919</v>
      </c>
      <c r="R313" t="s">
        <v>2600</v>
      </c>
      <c r="S313" t="s">
        <v>4165</v>
      </c>
      <c r="T313" t="s">
        <v>2631</v>
      </c>
      <c r="U313" t="s">
        <v>2880</v>
      </c>
      <c r="W313" t="s">
        <v>40</v>
      </c>
      <c r="X313" t="s">
        <v>825</v>
      </c>
      <c r="Y313" t="s">
        <v>3618</v>
      </c>
      <c r="AA313" t="s">
        <v>80</v>
      </c>
      <c r="AB313" t="s">
        <v>35</v>
      </c>
      <c r="AC313" t="s">
        <v>2901</v>
      </c>
      <c r="AF313" t="s">
        <v>119</v>
      </c>
      <c r="AG313">
        <v>5</v>
      </c>
      <c r="AS313" t="s">
        <v>864</v>
      </c>
      <c r="AT313" t="s">
        <v>865</v>
      </c>
    </row>
    <row r="314" spans="1:46" x14ac:dyDescent="0.25">
      <c r="A314" t="s">
        <v>859</v>
      </c>
      <c r="B314">
        <v>2011</v>
      </c>
      <c r="C314" t="str">
        <f t="shared" si="4"/>
        <v>Siembieda et al. 2011</v>
      </c>
      <c r="D314" t="s">
        <v>35</v>
      </c>
      <c r="E314" t="s">
        <v>226</v>
      </c>
      <c r="F314" t="s">
        <v>860</v>
      </c>
      <c r="G314" t="s">
        <v>35</v>
      </c>
      <c r="H314" t="s">
        <v>3503</v>
      </c>
      <c r="I314" t="s">
        <v>861</v>
      </c>
      <c r="J314" t="s">
        <v>2117</v>
      </c>
      <c r="K314" t="s">
        <v>28</v>
      </c>
      <c r="L314" t="s">
        <v>28</v>
      </c>
      <c r="N314" t="s">
        <v>862</v>
      </c>
      <c r="O314" t="s">
        <v>744</v>
      </c>
      <c r="P314" t="s">
        <v>3901</v>
      </c>
      <c r="Q314" t="s">
        <v>4041</v>
      </c>
      <c r="R314" t="s">
        <v>4066</v>
      </c>
      <c r="S314" t="s">
        <v>4179</v>
      </c>
      <c r="T314" t="s">
        <v>2633</v>
      </c>
      <c r="U314" t="s">
        <v>434</v>
      </c>
      <c r="W314" t="s">
        <v>40</v>
      </c>
      <c r="X314" t="s">
        <v>825</v>
      </c>
      <c r="Y314" t="s">
        <v>3618</v>
      </c>
      <c r="AA314" t="s">
        <v>80</v>
      </c>
      <c r="AB314" t="s">
        <v>35</v>
      </c>
      <c r="AC314" t="s">
        <v>2901</v>
      </c>
      <c r="AF314" t="s">
        <v>119</v>
      </c>
      <c r="AG314">
        <v>7</v>
      </c>
      <c r="AS314" t="s">
        <v>864</v>
      </c>
      <c r="AT314" t="s">
        <v>865</v>
      </c>
    </row>
    <row r="315" spans="1:46" x14ac:dyDescent="0.25">
      <c r="A315" t="s">
        <v>859</v>
      </c>
      <c r="B315">
        <v>2011</v>
      </c>
      <c r="C315" t="str">
        <f t="shared" si="4"/>
        <v>Siembieda et al. 2011</v>
      </c>
      <c r="D315" t="s">
        <v>35</v>
      </c>
      <c r="E315" t="s">
        <v>226</v>
      </c>
      <c r="F315" t="s">
        <v>860</v>
      </c>
      <c r="G315" t="s">
        <v>35</v>
      </c>
      <c r="H315" t="s">
        <v>3503</v>
      </c>
      <c r="I315" t="s">
        <v>861</v>
      </c>
      <c r="J315" t="s">
        <v>2117</v>
      </c>
      <c r="K315" t="s">
        <v>28</v>
      </c>
      <c r="L315" t="s">
        <v>28</v>
      </c>
      <c r="N315" t="s">
        <v>862</v>
      </c>
      <c r="O315" t="s">
        <v>744</v>
      </c>
      <c r="P315" t="s">
        <v>3901</v>
      </c>
      <c r="Q315" t="s">
        <v>3985</v>
      </c>
      <c r="R315" t="s">
        <v>3986</v>
      </c>
      <c r="S315" t="s">
        <v>4181</v>
      </c>
      <c r="T315" t="s">
        <v>878</v>
      </c>
      <c r="U315" t="s">
        <v>4180</v>
      </c>
      <c r="W315" t="s">
        <v>40</v>
      </c>
      <c r="X315" t="s">
        <v>825</v>
      </c>
      <c r="Y315" t="s">
        <v>3618</v>
      </c>
      <c r="AA315" t="s">
        <v>80</v>
      </c>
      <c r="AB315" t="s">
        <v>35</v>
      </c>
      <c r="AC315" t="s">
        <v>2901</v>
      </c>
      <c r="AF315" t="s">
        <v>119</v>
      </c>
      <c r="AG315">
        <v>1</v>
      </c>
      <c r="AS315" t="s">
        <v>864</v>
      </c>
      <c r="AT315" t="s">
        <v>865</v>
      </c>
    </row>
    <row r="316" spans="1:46" x14ac:dyDescent="0.25">
      <c r="A316" t="s">
        <v>859</v>
      </c>
      <c r="B316">
        <v>2011</v>
      </c>
      <c r="C316" t="str">
        <f t="shared" si="4"/>
        <v>Siembieda et al. 2011</v>
      </c>
      <c r="D316" t="s">
        <v>35</v>
      </c>
      <c r="E316" t="s">
        <v>226</v>
      </c>
      <c r="F316" t="s">
        <v>860</v>
      </c>
      <c r="G316" t="s">
        <v>35</v>
      </c>
      <c r="H316" t="s">
        <v>3503</v>
      </c>
      <c r="I316" t="s">
        <v>861</v>
      </c>
      <c r="J316" t="s">
        <v>2117</v>
      </c>
      <c r="K316" t="s">
        <v>28</v>
      </c>
      <c r="L316" t="s">
        <v>28</v>
      </c>
      <c r="N316" t="s">
        <v>862</v>
      </c>
      <c r="O316" t="s">
        <v>744</v>
      </c>
      <c r="P316" t="s">
        <v>3901</v>
      </c>
      <c r="Q316" t="s">
        <v>3919</v>
      </c>
      <c r="R316" t="s">
        <v>2600</v>
      </c>
      <c r="S316" t="s">
        <v>4185</v>
      </c>
      <c r="T316" t="s">
        <v>879</v>
      </c>
      <c r="U316" t="s">
        <v>4199</v>
      </c>
      <c r="W316" t="s">
        <v>40</v>
      </c>
      <c r="X316" t="s">
        <v>825</v>
      </c>
      <c r="Y316" t="s">
        <v>3618</v>
      </c>
      <c r="AA316" t="s">
        <v>80</v>
      </c>
      <c r="AB316" t="s">
        <v>35</v>
      </c>
      <c r="AC316" t="s">
        <v>2901</v>
      </c>
      <c r="AF316" t="s">
        <v>119</v>
      </c>
      <c r="AG316">
        <v>8</v>
      </c>
      <c r="AS316" t="s">
        <v>864</v>
      </c>
      <c r="AT316" t="s">
        <v>865</v>
      </c>
    </row>
    <row r="317" spans="1:46" x14ac:dyDescent="0.25">
      <c r="A317" t="s">
        <v>859</v>
      </c>
      <c r="B317">
        <v>2011</v>
      </c>
      <c r="C317" t="str">
        <f t="shared" si="4"/>
        <v>Siembieda et al. 2011</v>
      </c>
      <c r="D317" t="s">
        <v>35</v>
      </c>
      <c r="E317" t="s">
        <v>226</v>
      </c>
      <c r="F317" t="s">
        <v>860</v>
      </c>
      <c r="G317" t="s">
        <v>35</v>
      </c>
      <c r="H317" t="s">
        <v>3503</v>
      </c>
      <c r="I317" t="s">
        <v>861</v>
      </c>
      <c r="J317" t="s">
        <v>2117</v>
      </c>
      <c r="K317" t="s">
        <v>28</v>
      </c>
      <c r="L317" t="s">
        <v>28</v>
      </c>
      <c r="N317" t="s">
        <v>862</v>
      </c>
      <c r="O317" t="s">
        <v>744</v>
      </c>
      <c r="P317" t="s">
        <v>3901</v>
      </c>
      <c r="Q317" t="s">
        <v>4159</v>
      </c>
      <c r="R317" t="s">
        <v>4189</v>
      </c>
      <c r="S317" t="s">
        <v>4188</v>
      </c>
      <c r="T317" t="s">
        <v>880</v>
      </c>
      <c r="U317" t="s">
        <v>419</v>
      </c>
      <c r="W317" t="s">
        <v>40</v>
      </c>
      <c r="X317" t="s">
        <v>825</v>
      </c>
      <c r="Y317" t="s">
        <v>3618</v>
      </c>
      <c r="AA317" t="s">
        <v>80</v>
      </c>
      <c r="AB317" t="s">
        <v>35</v>
      </c>
      <c r="AC317" t="s">
        <v>2901</v>
      </c>
      <c r="AF317" t="s">
        <v>119</v>
      </c>
      <c r="AG317">
        <v>3</v>
      </c>
      <c r="AS317" t="s">
        <v>864</v>
      </c>
      <c r="AT317" t="s">
        <v>865</v>
      </c>
    </row>
    <row r="318" spans="1:46" x14ac:dyDescent="0.25">
      <c r="A318" t="s">
        <v>859</v>
      </c>
      <c r="B318">
        <v>2011</v>
      </c>
      <c r="C318" t="str">
        <f t="shared" si="4"/>
        <v>Siembieda et al. 2011</v>
      </c>
      <c r="D318" t="s">
        <v>35</v>
      </c>
      <c r="E318" t="s">
        <v>226</v>
      </c>
      <c r="F318" t="s">
        <v>860</v>
      </c>
      <c r="G318" t="s">
        <v>35</v>
      </c>
      <c r="H318" t="s">
        <v>3503</v>
      </c>
      <c r="I318" t="s">
        <v>861</v>
      </c>
      <c r="J318" t="s">
        <v>2117</v>
      </c>
      <c r="K318" t="s">
        <v>28</v>
      </c>
      <c r="L318" t="s">
        <v>28</v>
      </c>
      <c r="N318" t="s">
        <v>862</v>
      </c>
      <c r="O318" t="s">
        <v>744</v>
      </c>
      <c r="P318" t="s">
        <v>3901</v>
      </c>
      <c r="Q318" t="s">
        <v>4007</v>
      </c>
      <c r="R318" t="s">
        <v>4006</v>
      </c>
      <c r="S318" t="s">
        <v>4195</v>
      </c>
      <c r="T318" t="s">
        <v>881</v>
      </c>
      <c r="U318" t="s">
        <v>4194</v>
      </c>
      <c r="W318" t="s">
        <v>40</v>
      </c>
      <c r="X318" t="s">
        <v>825</v>
      </c>
      <c r="Y318" t="s">
        <v>3618</v>
      </c>
      <c r="AA318" t="s">
        <v>80</v>
      </c>
      <c r="AB318" t="s">
        <v>35</v>
      </c>
      <c r="AC318" t="s">
        <v>2901</v>
      </c>
      <c r="AF318" t="s">
        <v>119</v>
      </c>
      <c r="AG318">
        <v>1</v>
      </c>
      <c r="AS318" t="s">
        <v>864</v>
      </c>
      <c r="AT318" t="s">
        <v>865</v>
      </c>
    </row>
    <row r="319" spans="1:46" x14ac:dyDescent="0.25">
      <c r="A319" t="s">
        <v>859</v>
      </c>
      <c r="B319">
        <v>2011</v>
      </c>
      <c r="C319" t="str">
        <f t="shared" si="4"/>
        <v>Siembieda et al. 2011</v>
      </c>
      <c r="D319" t="s">
        <v>35</v>
      </c>
      <c r="E319" t="s">
        <v>226</v>
      </c>
      <c r="F319" t="s">
        <v>860</v>
      </c>
      <c r="G319" t="s">
        <v>35</v>
      </c>
      <c r="H319" t="s">
        <v>3503</v>
      </c>
      <c r="I319" t="s">
        <v>861</v>
      </c>
      <c r="J319" t="s">
        <v>2117</v>
      </c>
      <c r="K319" t="s">
        <v>28</v>
      </c>
      <c r="L319" t="s">
        <v>28</v>
      </c>
      <c r="N319" t="s">
        <v>862</v>
      </c>
      <c r="O319" t="s">
        <v>744</v>
      </c>
      <c r="P319" t="s">
        <v>3901</v>
      </c>
      <c r="Q319" t="s">
        <v>4070</v>
      </c>
      <c r="R319" t="s">
        <v>4069</v>
      </c>
      <c r="S319" t="s">
        <v>4200</v>
      </c>
      <c r="T319" t="s">
        <v>882</v>
      </c>
      <c r="W319" t="s">
        <v>40</v>
      </c>
      <c r="X319" t="s">
        <v>825</v>
      </c>
      <c r="Y319" t="s">
        <v>3618</v>
      </c>
      <c r="AA319" t="s">
        <v>80</v>
      </c>
      <c r="AB319" t="s">
        <v>35</v>
      </c>
      <c r="AC319" t="s">
        <v>2901</v>
      </c>
      <c r="AF319" t="s">
        <v>119</v>
      </c>
      <c r="AG319">
        <v>11</v>
      </c>
      <c r="AS319" t="s">
        <v>864</v>
      </c>
      <c r="AT319" t="s">
        <v>865</v>
      </c>
    </row>
    <row r="320" spans="1:46" x14ac:dyDescent="0.25">
      <c r="A320" t="s">
        <v>859</v>
      </c>
      <c r="B320">
        <v>2011</v>
      </c>
      <c r="C320" t="str">
        <f t="shared" si="4"/>
        <v>Siembieda et al. 2011</v>
      </c>
      <c r="D320" t="s">
        <v>35</v>
      </c>
      <c r="E320" t="s">
        <v>226</v>
      </c>
      <c r="F320" t="s">
        <v>860</v>
      </c>
      <c r="G320" t="s">
        <v>35</v>
      </c>
      <c r="H320" t="s">
        <v>3503</v>
      </c>
      <c r="I320" t="s">
        <v>861</v>
      </c>
      <c r="J320" t="s">
        <v>2117</v>
      </c>
      <c r="K320" t="s">
        <v>28</v>
      </c>
      <c r="L320" t="s">
        <v>28</v>
      </c>
      <c r="N320" t="s">
        <v>862</v>
      </c>
      <c r="O320" t="s">
        <v>744</v>
      </c>
      <c r="P320" t="s">
        <v>3901</v>
      </c>
      <c r="Q320" t="s">
        <v>2614</v>
      </c>
      <c r="R320" t="s">
        <v>118</v>
      </c>
      <c r="S320" t="s">
        <v>3980</v>
      </c>
      <c r="T320" t="s">
        <v>2637</v>
      </c>
      <c r="U320" t="s">
        <v>4201</v>
      </c>
      <c r="W320" t="s">
        <v>40</v>
      </c>
      <c r="X320" t="s">
        <v>825</v>
      </c>
      <c r="Y320" t="s">
        <v>3618</v>
      </c>
      <c r="AA320" t="s">
        <v>80</v>
      </c>
      <c r="AB320" t="s">
        <v>35</v>
      </c>
      <c r="AC320" t="s">
        <v>2901</v>
      </c>
      <c r="AF320" t="s">
        <v>119</v>
      </c>
      <c r="AG320">
        <v>7</v>
      </c>
      <c r="AS320" t="s">
        <v>864</v>
      </c>
      <c r="AT320" t="s">
        <v>865</v>
      </c>
    </row>
    <row r="321" spans="1:66" x14ac:dyDescent="0.25">
      <c r="A321" t="s">
        <v>859</v>
      </c>
      <c r="B321">
        <v>2011</v>
      </c>
      <c r="C321" t="str">
        <f t="shared" si="4"/>
        <v>Siembieda et al. 2011</v>
      </c>
      <c r="D321" t="s">
        <v>35</v>
      </c>
      <c r="E321" t="s">
        <v>226</v>
      </c>
      <c r="F321" t="s">
        <v>860</v>
      </c>
      <c r="G321" t="s">
        <v>35</v>
      </c>
      <c r="H321" t="s">
        <v>3503</v>
      </c>
      <c r="I321" t="s">
        <v>861</v>
      </c>
      <c r="J321" t="s">
        <v>2117</v>
      </c>
      <c r="K321" t="s">
        <v>28</v>
      </c>
      <c r="L321" t="s">
        <v>28</v>
      </c>
      <c r="N321" t="s">
        <v>862</v>
      </c>
      <c r="O321" t="s">
        <v>744</v>
      </c>
      <c r="P321" t="s">
        <v>3901</v>
      </c>
      <c r="Q321" t="s">
        <v>4052</v>
      </c>
      <c r="R321" t="s">
        <v>4204</v>
      </c>
      <c r="S321" t="s">
        <v>4203</v>
      </c>
      <c r="T321" t="s">
        <v>2638</v>
      </c>
      <c r="W321" t="s">
        <v>40</v>
      </c>
      <c r="X321" t="s">
        <v>825</v>
      </c>
      <c r="Y321" t="s">
        <v>3618</v>
      </c>
      <c r="AA321" t="s">
        <v>80</v>
      </c>
      <c r="AB321" t="s">
        <v>35</v>
      </c>
      <c r="AC321" t="s">
        <v>2901</v>
      </c>
      <c r="AF321" t="s">
        <v>119</v>
      </c>
      <c r="AG321">
        <v>3</v>
      </c>
      <c r="AS321" t="s">
        <v>864</v>
      </c>
      <c r="AT321" t="s">
        <v>865</v>
      </c>
    </row>
    <row r="322" spans="1:66" x14ac:dyDescent="0.25">
      <c r="A322" t="s">
        <v>859</v>
      </c>
      <c r="B322">
        <v>2011</v>
      </c>
      <c r="C322" t="str">
        <f t="shared" ref="C322:C385" si="5">A322&amp;" "&amp;B322</f>
        <v>Siembieda et al. 2011</v>
      </c>
      <c r="D322" t="s">
        <v>35</v>
      </c>
      <c r="E322" t="s">
        <v>226</v>
      </c>
      <c r="F322" t="s">
        <v>860</v>
      </c>
      <c r="G322" t="s">
        <v>35</v>
      </c>
      <c r="H322" t="s">
        <v>3503</v>
      </c>
      <c r="I322" t="s">
        <v>861</v>
      </c>
      <c r="J322" t="s">
        <v>2117</v>
      </c>
      <c r="K322" t="s">
        <v>28</v>
      </c>
      <c r="L322" t="s">
        <v>28</v>
      </c>
      <c r="N322" t="s">
        <v>862</v>
      </c>
      <c r="O322" t="s">
        <v>744</v>
      </c>
      <c r="P322" t="s">
        <v>3901</v>
      </c>
      <c r="Q322" t="s">
        <v>4009</v>
      </c>
      <c r="R322" t="s">
        <v>4008</v>
      </c>
      <c r="S322" t="s">
        <v>4061</v>
      </c>
      <c r="T322" t="s">
        <v>2639</v>
      </c>
      <c r="W322" t="s">
        <v>40</v>
      </c>
      <c r="X322" t="s">
        <v>825</v>
      </c>
      <c r="Y322" t="s">
        <v>3618</v>
      </c>
      <c r="AA322" t="s">
        <v>80</v>
      </c>
      <c r="AB322" t="s">
        <v>35</v>
      </c>
      <c r="AC322" t="s">
        <v>2901</v>
      </c>
      <c r="AF322" t="s">
        <v>119</v>
      </c>
      <c r="AG322">
        <v>12</v>
      </c>
      <c r="AS322" t="s">
        <v>864</v>
      </c>
      <c r="AT322" t="s">
        <v>865</v>
      </c>
    </row>
    <row r="323" spans="1:66" x14ac:dyDescent="0.25">
      <c r="A323" t="s">
        <v>615</v>
      </c>
      <c r="B323">
        <v>2020</v>
      </c>
      <c r="C323" t="str">
        <f t="shared" si="5"/>
        <v>Smith et al. 2020</v>
      </c>
      <c r="D323" t="s">
        <v>35</v>
      </c>
      <c r="E323" t="s">
        <v>25</v>
      </c>
      <c r="F323" t="s">
        <v>616</v>
      </c>
      <c r="G323" t="s">
        <v>35</v>
      </c>
      <c r="H323" t="s">
        <v>3503</v>
      </c>
      <c r="I323" t="s">
        <v>617</v>
      </c>
      <c r="J323" t="s">
        <v>3625</v>
      </c>
      <c r="K323" t="s">
        <v>28</v>
      </c>
      <c r="L323" t="s">
        <v>28</v>
      </c>
      <c r="N323" t="s">
        <v>28</v>
      </c>
      <c r="O323" t="s">
        <v>744</v>
      </c>
      <c r="P323" t="s">
        <v>3901</v>
      </c>
      <c r="V323" t="s">
        <v>2587</v>
      </c>
      <c r="W323" t="s">
        <v>40</v>
      </c>
      <c r="X323" t="s">
        <v>2164</v>
      </c>
      <c r="Y323" t="s">
        <v>3617</v>
      </c>
      <c r="AA323" t="s">
        <v>80</v>
      </c>
      <c r="AB323" t="s">
        <v>35</v>
      </c>
      <c r="AC323" t="s">
        <v>2901</v>
      </c>
      <c r="AF323">
        <v>1</v>
      </c>
      <c r="AG323">
        <v>2024</v>
      </c>
    </row>
    <row r="324" spans="1:66" x14ac:dyDescent="0.25">
      <c r="A324" t="s">
        <v>388</v>
      </c>
      <c r="B324">
        <v>2005</v>
      </c>
      <c r="C324" t="str">
        <f t="shared" si="5"/>
        <v>Steel et al. 2005</v>
      </c>
      <c r="D324" t="s">
        <v>35</v>
      </c>
      <c r="E324" t="s">
        <v>226</v>
      </c>
      <c r="F324" t="s">
        <v>389</v>
      </c>
      <c r="G324" t="s">
        <v>35</v>
      </c>
      <c r="H324" t="s">
        <v>3503</v>
      </c>
      <c r="I324" t="s">
        <v>2074</v>
      </c>
      <c r="J324" t="s">
        <v>2117</v>
      </c>
      <c r="K324" t="s">
        <v>28</v>
      </c>
      <c r="L324" t="s">
        <v>28</v>
      </c>
      <c r="N324" t="s">
        <v>277</v>
      </c>
      <c r="O324" t="s">
        <v>744</v>
      </c>
      <c r="P324" t="s">
        <v>3901</v>
      </c>
      <c r="Q324" t="s">
        <v>2614</v>
      </c>
      <c r="R324" t="s">
        <v>2566</v>
      </c>
      <c r="U324" t="s">
        <v>390</v>
      </c>
      <c r="V324" t="s">
        <v>2565</v>
      </c>
      <c r="W324" t="s">
        <v>40</v>
      </c>
      <c r="X324" t="s">
        <v>212</v>
      </c>
      <c r="Y324" t="s">
        <v>212</v>
      </c>
      <c r="AA324" t="s">
        <v>304</v>
      </c>
      <c r="AB324" t="s">
        <v>35</v>
      </c>
      <c r="AC324" t="s">
        <v>2901</v>
      </c>
      <c r="AF324">
        <v>24</v>
      </c>
      <c r="AG324">
        <v>28</v>
      </c>
      <c r="AH324" s="7"/>
      <c r="AI324" s="7"/>
    </row>
    <row r="325" spans="1:66" x14ac:dyDescent="0.25">
      <c r="A325" t="s">
        <v>388</v>
      </c>
      <c r="B325">
        <v>2005</v>
      </c>
      <c r="C325" t="str">
        <f t="shared" si="5"/>
        <v>Steel et al. 2005</v>
      </c>
      <c r="D325" t="s">
        <v>35</v>
      </c>
      <c r="E325" t="s">
        <v>226</v>
      </c>
      <c r="F325" t="s">
        <v>389</v>
      </c>
      <c r="G325" t="s">
        <v>35</v>
      </c>
      <c r="H325" t="s">
        <v>3503</v>
      </c>
      <c r="I325" t="s">
        <v>2074</v>
      </c>
      <c r="J325" t="s">
        <v>2117</v>
      </c>
      <c r="K325" t="s">
        <v>28</v>
      </c>
      <c r="L325" t="s">
        <v>28</v>
      </c>
      <c r="N325" t="s">
        <v>277</v>
      </c>
      <c r="O325" t="s">
        <v>744</v>
      </c>
      <c r="P325" t="s">
        <v>3901</v>
      </c>
      <c r="U325" t="s">
        <v>393</v>
      </c>
      <c r="V325" t="s">
        <v>2607</v>
      </c>
      <c r="W325" t="s">
        <v>40</v>
      </c>
      <c r="X325" t="s">
        <v>212</v>
      </c>
      <c r="Y325" t="s">
        <v>212</v>
      </c>
      <c r="AA325" t="s">
        <v>304</v>
      </c>
      <c r="AB325" t="s">
        <v>35</v>
      </c>
      <c r="AC325" t="s">
        <v>2901</v>
      </c>
      <c r="AF325">
        <v>6</v>
      </c>
      <c r="AG325">
        <v>6</v>
      </c>
      <c r="AH325" s="7"/>
      <c r="AI325" s="7"/>
    </row>
    <row r="326" spans="1:66" x14ac:dyDescent="0.25">
      <c r="A326" t="s">
        <v>388</v>
      </c>
      <c r="B326">
        <v>2005</v>
      </c>
      <c r="C326" t="str">
        <f t="shared" si="5"/>
        <v>Steel et al. 2005</v>
      </c>
      <c r="D326" t="s">
        <v>35</v>
      </c>
      <c r="E326" t="s">
        <v>226</v>
      </c>
      <c r="F326" t="s">
        <v>389</v>
      </c>
      <c r="G326" t="s">
        <v>35</v>
      </c>
      <c r="H326" t="s">
        <v>3503</v>
      </c>
      <c r="I326" t="s">
        <v>2074</v>
      </c>
      <c r="J326" t="s">
        <v>2117</v>
      </c>
      <c r="K326" t="s">
        <v>28</v>
      </c>
      <c r="L326" t="s">
        <v>28</v>
      </c>
      <c r="N326" t="s">
        <v>277</v>
      </c>
      <c r="O326" t="s">
        <v>744</v>
      </c>
      <c r="P326" t="s">
        <v>3901</v>
      </c>
      <c r="Q326" t="s">
        <v>4071</v>
      </c>
      <c r="R326" t="s">
        <v>4070</v>
      </c>
      <c r="U326" t="s">
        <v>396</v>
      </c>
      <c r="V326" t="s">
        <v>2620</v>
      </c>
      <c r="W326" t="s">
        <v>40</v>
      </c>
      <c r="X326" t="s">
        <v>212</v>
      </c>
      <c r="Y326" t="s">
        <v>212</v>
      </c>
      <c r="AA326" t="s">
        <v>304</v>
      </c>
      <c r="AB326" t="s">
        <v>35</v>
      </c>
      <c r="AC326" t="s">
        <v>2901</v>
      </c>
      <c r="AF326">
        <v>2</v>
      </c>
      <c r="AG326">
        <v>6</v>
      </c>
      <c r="AH326" s="7"/>
      <c r="AI326" s="7"/>
    </row>
    <row r="327" spans="1:66" x14ac:dyDescent="0.25">
      <c r="A327" t="s">
        <v>388</v>
      </c>
      <c r="B327">
        <v>2005</v>
      </c>
      <c r="C327" t="str">
        <f t="shared" si="5"/>
        <v>Steel et al. 2005</v>
      </c>
      <c r="D327" t="s">
        <v>35</v>
      </c>
      <c r="E327" t="s">
        <v>226</v>
      </c>
      <c r="F327" t="s">
        <v>389</v>
      </c>
      <c r="G327" t="s">
        <v>35</v>
      </c>
      <c r="H327" t="s">
        <v>3503</v>
      </c>
      <c r="I327" t="s">
        <v>2074</v>
      </c>
      <c r="J327" t="s">
        <v>2117</v>
      </c>
      <c r="K327" t="s">
        <v>28</v>
      </c>
      <c r="L327" t="s">
        <v>28</v>
      </c>
      <c r="N327" t="s">
        <v>277</v>
      </c>
      <c r="O327" t="s">
        <v>744</v>
      </c>
      <c r="P327" t="s">
        <v>3901</v>
      </c>
      <c r="Q327" t="s">
        <v>2614</v>
      </c>
      <c r="R327" t="s">
        <v>118</v>
      </c>
      <c r="U327" t="s">
        <v>394</v>
      </c>
      <c r="V327" t="s">
        <v>2615</v>
      </c>
      <c r="W327" t="s">
        <v>40</v>
      </c>
      <c r="X327" t="s">
        <v>212</v>
      </c>
      <c r="Y327" t="s">
        <v>212</v>
      </c>
      <c r="AA327" t="s">
        <v>304</v>
      </c>
      <c r="AB327" t="s">
        <v>35</v>
      </c>
      <c r="AC327" t="s">
        <v>2901</v>
      </c>
      <c r="AF327">
        <v>47</v>
      </c>
      <c r="AG327">
        <v>49</v>
      </c>
      <c r="AH327" s="7"/>
      <c r="AI327" s="7"/>
    </row>
    <row r="328" spans="1:66" x14ac:dyDescent="0.25">
      <c r="A328" t="s">
        <v>397</v>
      </c>
      <c r="B328">
        <v>2014</v>
      </c>
      <c r="C328" t="str">
        <f t="shared" si="5"/>
        <v>Stenkat et al. 2014</v>
      </c>
      <c r="D328" t="s">
        <v>35</v>
      </c>
      <c r="E328" t="s">
        <v>158</v>
      </c>
      <c r="F328" t="s">
        <v>398</v>
      </c>
      <c r="G328" t="s">
        <v>2901</v>
      </c>
      <c r="H328" t="s">
        <v>3504</v>
      </c>
      <c r="I328" t="s">
        <v>399</v>
      </c>
      <c r="J328" t="s">
        <v>2117</v>
      </c>
      <c r="K328" t="s">
        <v>400</v>
      </c>
      <c r="L328" t="s">
        <v>28</v>
      </c>
      <c r="N328" t="s">
        <v>277</v>
      </c>
      <c r="O328" t="s">
        <v>744</v>
      </c>
      <c r="P328" t="s">
        <v>3901</v>
      </c>
      <c r="Q328" t="s">
        <v>4009</v>
      </c>
      <c r="R328" t="s">
        <v>4028</v>
      </c>
      <c r="S328" t="s">
        <v>4027</v>
      </c>
      <c r="T328" t="s">
        <v>401</v>
      </c>
      <c r="U328" t="s">
        <v>402</v>
      </c>
      <c r="W328" t="s">
        <v>40</v>
      </c>
      <c r="X328" t="s">
        <v>212</v>
      </c>
      <c r="Y328" t="s">
        <v>212</v>
      </c>
      <c r="AA328" t="s">
        <v>403</v>
      </c>
      <c r="AB328" t="s">
        <v>35</v>
      </c>
      <c r="AC328" t="s">
        <v>2901</v>
      </c>
      <c r="AF328">
        <v>0</v>
      </c>
      <c r="AG328">
        <v>33</v>
      </c>
      <c r="AH328" s="7">
        <v>0</v>
      </c>
      <c r="AI328" s="7"/>
      <c r="AS328" t="s">
        <v>404</v>
      </c>
    </row>
    <row r="329" spans="1:66" x14ac:dyDescent="0.25">
      <c r="A329" t="s">
        <v>397</v>
      </c>
      <c r="B329">
        <v>2014</v>
      </c>
      <c r="C329" t="str">
        <f t="shared" si="5"/>
        <v>Stenkat et al. 2014</v>
      </c>
      <c r="D329" t="s">
        <v>35</v>
      </c>
      <c r="E329" t="s">
        <v>158</v>
      </c>
      <c r="F329" t="s">
        <v>407</v>
      </c>
      <c r="G329" t="s">
        <v>2901</v>
      </c>
      <c r="H329" t="s">
        <v>3504</v>
      </c>
      <c r="I329" t="s">
        <v>399</v>
      </c>
      <c r="J329" t="s">
        <v>2117</v>
      </c>
      <c r="K329" t="s">
        <v>400</v>
      </c>
      <c r="L329" t="s">
        <v>28</v>
      </c>
      <c r="N329" t="s">
        <v>277</v>
      </c>
      <c r="O329" t="s">
        <v>744</v>
      </c>
      <c r="P329" t="s">
        <v>3901</v>
      </c>
      <c r="Q329" t="s">
        <v>4009</v>
      </c>
      <c r="R329" t="s">
        <v>4090</v>
      </c>
      <c r="S329" t="s">
        <v>4089</v>
      </c>
      <c r="T329" t="s">
        <v>408</v>
      </c>
      <c r="U329" t="s">
        <v>409</v>
      </c>
      <c r="W329" t="s">
        <v>40</v>
      </c>
      <c r="X329" t="s">
        <v>212</v>
      </c>
      <c r="Y329" t="s">
        <v>212</v>
      </c>
      <c r="AA329" t="s">
        <v>403</v>
      </c>
      <c r="AB329" t="s">
        <v>35</v>
      </c>
      <c r="AC329" t="s">
        <v>2901</v>
      </c>
      <c r="AF329">
        <v>2</v>
      </c>
      <c r="AG329">
        <v>14</v>
      </c>
      <c r="AH329" s="7">
        <v>0.14299999999999999</v>
      </c>
      <c r="AI329" s="7"/>
      <c r="AS329" t="s">
        <v>404</v>
      </c>
    </row>
    <row r="330" spans="1:66" x14ac:dyDescent="0.25">
      <c r="A330" t="s">
        <v>397</v>
      </c>
      <c r="B330">
        <v>2014</v>
      </c>
      <c r="C330" t="str">
        <f t="shared" si="5"/>
        <v>Stenkat et al. 2014</v>
      </c>
      <c r="D330" t="s">
        <v>35</v>
      </c>
      <c r="E330" t="s">
        <v>158</v>
      </c>
      <c r="F330" t="s">
        <v>405</v>
      </c>
      <c r="G330" t="s">
        <v>2901</v>
      </c>
      <c r="H330" t="s">
        <v>3504</v>
      </c>
      <c r="I330" t="s">
        <v>399</v>
      </c>
      <c r="J330" t="s">
        <v>2117</v>
      </c>
      <c r="K330" t="s">
        <v>400</v>
      </c>
      <c r="L330" t="s">
        <v>28</v>
      </c>
      <c r="N330" t="s">
        <v>277</v>
      </c>
      <c r="O330" t="s">
        <v>744</v>
      </c>
      <c r="P330" t="s">
        <v>3901</v>
      </c>
      <c r="Q330" t="s">
        <v>4080</v>
      </c>
      <c r="R330" t="s">
        <v>4079</v>
      </c>
      <c r="S330" t="s">
        <v>4078</v>
      </c>
      <c r="T330" t="s">
        <v>2475</v>
      </c>
      <c r="U330" t="s">
        <v>406</v>
      </c>
      <c r="W330" t="s">
        <v>40</v>
      </c>
      <c r="X330" t="s">
        <v>212</v>
      </c>
      <c r="Y330" t="s">
        <v>212</v>
      </c>
      <c r="AA330" t="s">
        <v>403</v>
      </c>
      <c r="AB330" t="s">
        <v>35</v>
      </c>
      <c r="AC330" t="s">
        <v>2901</v>
      </c>
      <c r="AF330">
        <v>7</v>
      </c>
      <c r="AG330">
        <v>43</v>
      </c>
      <c r="AH330" s="7">
        <v>0.16300000000000001</v>
      </c>
      <c r="AI330" s="7"/>
      <c r="AS330" t="s">
        <v>404</v>
      </c>
    </row>
    <row r="331" spans="1:66" x14ac:dyDescent="0.25">
      <c r="A331" t="s">
        <v>397</v>
      </c>
      <c r="B331">
        <v>2014</v>
      </c>
      <c r="C331" t="str">
        <f t="shared" si="5"/>
        <v>Stenkat et al. 2014</v>
      </c>
      <c r="D331" t="s">
        <v>35</v>
      </c>
      <c r="E331" t="s">
        <v>158</v>
      </c>
      <c r="F331" t="s">
        <v>410</v>
      </c>
      <c r="G331" t="s">
        <v>2901</v>
      </c>
      <c r="H331" t="s">
        <v>3504</v>
      </c>
      <c r="I331" t="s">
        <v>399</v>
      </c>
      <c r="J331" t="s">
        <v>2117</v>
      </c>
      <c r="K331" t="s">
        <v>400</v>
      </c>
      <c r="L331" t="s">
        <v>28</v>
      </c>
      <c r="N331" t="s">
        <v>277</v>
      </c>
      <c r="O331" t="s">
        <v>744</v>
      </c>
      <c r="P331" t="s">
        <v>3901</v>
      </c>
      <c r="Q331" t="s">
        <v>3919</v>
      </c>
      <c r="R331" t="s">
        <v>2600</v>
      </c>
      <c r="S331" t="s">
        <v>4004</v>
      </c>
      <c r="T331" t="s">
        <v>411</v>
      </c>
      <c r="U331" t="s">
        <v>412</v>
      </c>
      <c r="W331" t="s">
        <v>40</v>
      </c>
      <c r="X331" t="s">
        <v>212</v>
      </c>
      <c r="Y331" t="s">
        <v>212</v>
      </c>
      <c r="AA331" t="s">
        <v>403</v>
      </c>
      <c r="AB331" t="s">
        <v>35</v>
      </c>
      <c r="AC331" t="s">
        <v>2901</v>
      </c>
      <c r="AF331">
        <v>4</v>
      </c>
      <c r="AG331">
        <v>15</v>
      </c>
      <c r="AH331" s="7">
        <v>0.26700000000000002</v>
      </c>
      <c r="AI331" s="7"/>
      <c r="AS331" t="s">
        <v>404</v>
      </c>
    </row>
    <row r="332" spans="1:66" x14ac:dyDescent="0.25">
      <c r="A332" t="s">
        <v>397</v>
      </c>
      <c r="B332">
        <v>2014</v>
      </c>
      <c r="C332" t="str">
        <f t="shared" si="5"/>
        <v>Stenkat et al. 2014</v>
      </c>
      <c r="D332" t="s">
        <v>35</v>
      </c>
      <c r="E332" t="s">
        <v>158</v>
      </c>
      <c r="F332" t="s">
        <v>413</v>
      </c>
      <c r="G332" t="s">
        <v>2901</v>
      </c>
      <c r="H332" t="s">
        <v>3504</v>
      </c>
      <c r="I332" t="s">
        <v>399</v>
      </c>
      <c r="J332" t="s">
        <v>2117</v>
      </c>
      <c r="K332" t="s">
        <v>400</v>
      </c>
      <c r="L332" t="s">
        <v>28</v>
      </c>
      <c r="N332" t="s">
        <v>277</v>
      </c>
      <c r="O332" t="s">
        <v>744</v>
      </c>
      <c r="P332" t="s">
        <v>3901</v>
      </c>
      <c r="Q332" t="s">
        <v>4007</v>
      </c>
      <c r="R332" t="s">
        <v>4006</v>
      </c>
      <c r="S332" t="s">
        <v>4182</v>
      </c>
      <c r="T332" t="s">
        <v>3782</v>
      </c>
      <c r="U332" t="s">
        <v>414</v>
      </c>
      <c r="W332" t="s">
        <v>40</v>
      </c>
      <c r="X332" t="s">
        <v>212</v>
      </c>
      <c r="Y332" t="s">
        <v>212</v>
      </c>
      <c r="AA332" t="s">
        <v>403</v>
      </c>
      <c r="AB332" t="s">
        <v>35</v>
      </c>
      <c r="AC332" t="s">
        <v>2901</v>
      </c>
      <c r="AF332">
        <v>1</v>
      </c>
      <c r="AG332">
        <v>10</v>
      </c>
      <c r="AH332" s="7">
        <v>0.1</v>
      </c>
      <c r="AI332" s="7"/>
      <c r="AS332" t="s">
        <v>404</v>
      </c>
    </row>
    <row r="333" spans="1:66" s="12" customFormat="1" x14ac:dyDescent="0.25">
      <c r="A333" t="s">
        <v>397</v>
      </c>
      <c r="B333">
        <v>2014</v>
      </c>
      <c r="C333" t="str">
        <f t="shared" si="5"/>
        <v>Stenkat et al. 2014</v>
      </c>
      <c r="D333" t="s">
        <v>35</v>
      </c>
      <c r="E333" t="s">
        <v>158</v>
      </c>
      <c r="F333" t="s">
        <v>413</v>
      </c>
      <c r="G333" t="s">
        <v>2901</v>
      </c>
      <c r="H333" t="s">
        <v>3504</v>
      </c>
      <c r="I333" t="s">
        <v>399</v>
      </c>
      <c r="J333" t="s">
        <v>2117</v>
      </c>
      <c r="K333" t="s">
        <v>400</v>
      </c>
      <c r="L333" t="s">
        <v>28</v>
      </c>
      <c r="M333"/>
      <c r="N333" t="s">
        <v>277</v>
      </c>
      <c r="O333" t="s">
        <v>744</v>
      </c>
      <c r="P333" t="s">
        <v>3901</v>
      </c>
      <c r="Q333" t="s">
        <v>4007</v>
      </c>
      <c r="R333" t="s">
        <v>4006</v>
      </c>
      <c r="S333" t="s">
        <v>4195</v>
      </c>
      <c r="T333" t="s">
        <v>415</v>
      </c>
      <c r="U333" t="s">
        <v>416</v>
      </c>
      <c r="V333"/>
      <c r="W333" t="s">
        <v>40</v>
      </c>
      <c r="X333" t="s">
        <v>212</v>
      </c>
      <c r="Y333" t="s">
        <v>212</v>
      </c>
      <c r="Z333"/>
      <c r="AA333" t="s">
        <v>403</v>
      </c>
      <c r="AB333" t="s">
        <v>35</v>
      </c>
      <c r="AC333" t="s">
        <v>2901</v>
      </c>
      <c r="AD333"/>
      <c r="AE333"/>
      <c r="AF333">
        <v>9</v>
      </c>
      <c r="AG333">
        <v>52</v>
      </c>
      <c r="AH333" s="7">
        <v>0.17299999999999999</v>
      </c>
      <c r="AI333" s="7"/>
      <c r="AJ333"/>
      <c r="AK333"/>
      <c r="AL333"/>
      <c r="AM333"/>
      <c r="AN333"/>
      <c r="AO333"/>
      <c r="AP333"/>
      <c r="AQ333"/>
      <c r="AR333"/>
      <c r="AS333" t="s">
        <v>404</v>
      </c>
      <c r="AT333"/>
      <c r="AU333"/>
      <c r="AV333"/>
      <c r="AW333"/>
      <c r="AX333"/>
      <c r="AY333"/>
      <c r="AZ333"/>
      <c r="BA333"/>
      <c r="BB333"/>
      <c r="BC333"/>
      <c r="BD333"/>
      <c r="BE333"/>
      <c r="BF333"/>
      <c r="BG333"/>
      <c r="BH333"/>
      <c r="BI333"/>
      <c r="BJ333"/>
      <c r="BK333"/>
      <c r="BL333"/>
      <c r="BM333"/>
      <c r="BN333"/>
    </row>
    <row r="334" spans="1:66" x14ac:dyDescent="0.25">
      <c r="A334" t="s">
        <v>417</v>
      </c>
      <c r="B334">
        <v>2014</v>
      </c>
      <c r="C334" t="str">
        <f t="shared" si="5"/>
        <v>Sulzner et al. 2014</v>
      </c>
      <c r="D334" t="s">
        <v>35</v>
      </c>
      <c r="E334" t="s">
        <v>226</v>
      </c>
      <c r="F334" t="s">
        <v>418</v>
      </c>
      <c r="G334" t="s">
        <v>35</v>
      </c>
      <c r="H334" t="s">
        <v>3503</v>
      </c>
      <c r="I334" t="s">
        <v>228</v>
      </c>
      <c r="J334" t="s">
        <v>2117</v>
      </c>
      <c r="K334" t="s">
        <v>28</v>
      </c>
      <c r="L334" t="s">
        <v>28</v>
      </c>
      <c r="N334" t="s">
        <v>277</v>
      </c>
      <c r="O334" t="s">
        <v>744</v>
      </c>
      <c r="P334" t="s">
        <v>3901</v>
      </c>
      <c r="Q334" t="s">
        <v>4159</v>
      </c>
      <c r="R334" t="s">
        <v>4189</v>
      </c>
      <c r="S334" t="s">
        <v>4188</v>
      </c>
      <c r="T334" t="s">
        <v>880</v>
      </c>
      <c r="U334" t="s">
        <v>419</v>
      </c>
      <c r="W334" t="s">
        <v>40</v>
      </c>
      <c r="X334" t="s">
        <v>212</v>
      </c>
      <c r="Y334" t="s">
        <v>212</v>
      </c>
      <c r="AA334" t="s">
        <v>403</v>
      </c>
      <c r="AB334" t="s">
        <v>35</v>
      </c>
      <c r="AC334" t="s">
        <v>2901</v>
      </c>
      <c r="AF334">
        <v>49</v>
      </c>
      <c r="AG334">
        <v>55</v>
      </c>
      <c r="AH334" s="7"/>
      <c r="AI334" s="7"/>
    </row>
    <row r="335" spans="1:66" x14ac:dyDescent="0.25">
      <c r="A335" t="s">
        <v>767</v>
      </c>
      <c r="B335">
        <v>2005</v>
      </c>
      <c r="C335" t="str">
        <f t="shared" si="5"/>
        <v>Tanaka et al. 2005</v>
      </c>
      <c r="D335" t="s">
        <v>35</v>
      </c>
      <c r="E335" t="s">
        <v>25</v>
      </c>
      <c r="F335" t="s">
        <v>778</v>
      </c>
      <c r="G335" t="s">
        <v>2901</v>
      </c>
      <c r="H335" t="s">
        <v>3501</v>
      </c>
      <c r="I335" t="s">
        <v>769</v>
      </c>
      <c r="J335" t="s">
        <v>3626</v>
      </c>
      <c r="K335" t="s">
        <v>28</v>
      </c>
      <c r="L335" t="s">
        <v>28</v>
      </c>
      <c r="N335" t="s">
        <v>770</v>
      </c>
      <c r="O335" t="s">
        <v>744</v>
      </c>
      <c r="P335" t="s">
        <v>3901</v>
      </c>
      <c r="Q335" t="s">
        <v>3993</v>
      </c>
      <c r="R335" t="s">
        <v>4023</v>
      </c>
      <c r="S335" t="s">
        <v>3983</v>
      </c>
      <c r="T335" t="s">
        <v>625</v>
      </c>
      <c r="U335" t="s">
        <v>195</v>
      </c>
      <c r="W335" t="s">
        <v>40</v>
      </c>
      <c r="X335" t="s">
        <v>726</v>
      </c>
      <c r="Y335" t="s">
        <v>3618</v>
      </c>
      <c r="AA335" t="s">
        <v>771</v>
      </c>
      <c r="AB335" t="s">
        <v>35</v>
      </c>
      <c r="AC335" t="s">
        <v>2901</v>
      </c>
      <c r="AF335">
        <v>0</v>
      </c>
      <c r="AG335">
        <v>108</v>
      </c>
    </row>
    <row r="336" spans="1:66" x14ac:dyDescent="0.25">
      <c r="A336" t="s">
        <v>767</v>
      </c>
      <c r="B336">
        <v>2005</v>
      </c>
      <c r="C336" t="str">
        <f t="shared" si="5"/>
        <v>Tanaka et al. 2005</v>
      </c>
      <c r="D336" t="s">
        <v>35</v>
      </c>
      <c r="E336" t="s">
        <v>25</v>
      </c>
      <c r="F336" t="s">
        <v>775</v>
      </c>
      <c r="G336" t="s">
        <v>2901</v>
      </c>
      <c r="H336" t="s">
        <v>3501</v>
      </c>
      <c r="I336" t="s">
        <v>769</v>
      </c>
      <c r="J336" t="s">
        <v>3626</v>
      </c>
      <c r="K336" t="s">
        <v>28</v>
      </c>
      <c r="L336" t="s">
        <v>28</v>
      </c>
      <c r="N336" t="s">
        <v>770</v>
      </c>
      <c r="O336" t="s">
        <v>744</v>
      </c>
      <c r="P336" t="s">
        <v>3901</v>
      </c>
      <c r="Q336" t="s">
        <v>3993</v>
      </c>
      <c r="R336" t="s">
        <v>4023</v>
      </c>
      <c r="S336" t="s">
        <v>3983</v>
      </c>
      <c r="T336" t="s">
        <v>625</v>
      </c>
      <c r="U336" t="s">
        <v>195</v>
      </c>
      <c r="W336" t="s">
        <v>40</v>
      </c>
      <c r="X336" t="s">
        <v>726</v>
      </c>
      <c r="Y336" t="s">
        <v>3618</v>
      </c>
      <c r="AA336" t="s">
        <v>771</v>
      </c>
      <c r="AB336" t="s">
        <v>35</v>
      </c>
      <c r="AC336" t="s">
        <v>2901</v>
      </c>
      <c r="AF336">
        <v>0</v>
      </c>
      <c r="AG336">
        <v>14</v>
      </c>
    </row>
    <row r="337" spans="1:66" x14ac:dyDescent="0.25">
      <c r="A337" t="s">
        <v>767</v>
      </c>
      <c r="B337">
        <v>2005</v>
      </c>
      <c r="C337" t="str">
        <f t="shared" si="5"/>
        <v>Tanaka et al. 2005</v>
      </c>
      <c r="D337" t="s">
        <v>35</v>
      </c>
      <c r="E337" t="s">
        <v>25</v>
      </c>
      <c r="F337" t="s">
        <v>774</v>
      </c>
      <c r="G337" t="s">
        <v>2901</v>
      </c>
      <c r="H337" t="s">
        <v>3501</v>
      </c>
      <c r="I337" t="s">
        <v>769</v>
      </c>
      <c r="J337" t="s">
        <v>3626</v>
      </c>
      <c r="K337" t="s">
        <v>28</v>
      </c>
      <c r="L337" t="s">
        <v>28</v>
      </c>
      <c r="N337" t="s">
        <v>770</v>
      </c>
      <c r="O337" t="s">
        <v>744</v>
      </c>
      <c r="P337" t="s">
        <v>3901</v>
      </c>
      <c r="Q337" t="s">
        <v>3993</v>
      </c>
      <c r="R337" t="s">
        <v>4023</v>
      </c>
      <c r="S337" t="s">
        <v>3983</v>
      </c>
      <c r="T337" t="s">
        <v>625</v>
      </c>
      <c r="U337" t="s">
        <v>195</v>
      </c>
      <c r="W337" t="s">
        <v>40</v>
      </c>
      <c r="X337" t="s">
        <v>726</v>
      </c>
      <c r="Y337" t="s">
        <v>3618</v>
      </c>
      <c r="AA337" t="s">
        <v>771</v>
      </c>
      <c r="AB337" t="s">
        <v>35</v>
      </c>
      <c r="AC337" t="s">
        <v>2901</v>
      </c>
      <c r="AF337">
        <v>0</v>
      </c>
      <c r="AG337">
        <v>24</v>
      </c>
    </row>
    <row r="338" spans="1:66" x14ac:dyDescent="0.25">
      <c r="A338" t="s">
        <v>767</v>
      </c>
      <c r="B338">
        <v>2005</v>
      </c>
      <c r="C338" t="str">
        <f t="shared" si="5"/>
        <v>Tanaka et al. 2005</v>
      </c>
      <c r="D338" t="s">
        <v>35</v>
      </c>
      <c r="E338" t="s">
        <v>25</v>
      </c>
      <c r="F338" t="s">
        <v>777</v>
      </c>
      <c r="G338" t="s">
        <v>2901</v>
      </c>
      <c r="H338" t="s">
        <v>3501</v>
      </c>
      <c r="I338" t="s">
        <v>769</v>
      </c>
      <c r="J338" t="s">
        <v>3626</v>
      </c>
      <c r="K338" t="s">
        <v>28</v>
      </c>
      <c r="L338" t="s">
        <v>28</v>
      </c>
      <c r="N338" t="s">
        <v>770</v>
      </c>
      <c r="O338" t="s">
        <v>744</v>
      </c>
      <c r="P338" t="s">
        <v>3901</v>
      </c>
      <c r="Q338" t="s">
        <v>3993</v>
      </c>
      <c r="R338" t="s">
        <v>4023</v>
      </c>
      <c r="S338" t="s">
        <v>3983</v>
      </c>
      <c r="T338" t="s">
        <v>625</v>
      </c>
      <c r="U338" t="s">
        <v>195</v>
      </c>
      <c r="W338" t="s">
        <v>40</v>
      </c>
      <c r="X338" t="s">
        <v>726</v>
      </c>
      <c r="Y338" t="s">
        <v>3618</v>
      </c>
      <c r="AA338" t="s">
        <v>771</v>
      </c>
      <c r="AB338" t="s">
        <v>35</v>
      </c>
      <c r="AC338" t="s">
        <v>2901</v>
      </c>
      <c r="AF338">
        <v>0</v>
      </c>
      <c r="AG338">
        <v>1</v>
      </c>
    </row>
    <row r="339" spans="1:66" x14ac:dyDescent="0.25">
      <c r="A339" t="s">
        <v>767</v>
      </c>
      <c r="B339">
        <v>2005</v>
      </c>
      <c r="C339" t="str">
        <f t="shared" si="5"/>
        <v>Tanaka et al. 2005</v>
      </c>
      <c r="D339" t="s">
        <v>35</v>
      </c>
      <c r="E339" t="s">
        <v>25</v>
      </c>
      <c r="F339" t="s">
        <v>768</v>
      </c>
      <c r="G339" t="s">
        <v>2901</v>
      </c>
      <c r="H339" t="s">
        <v>3501</v>
      </c>
      <c r="I339" t="s">
        <v>769</v>
      </c>
      <c r="J339" t="s">
        <v>3626</v>
      </c>
      <c r="K339" t="s">
        <v>28</v>
      </c>
      <c r="L339" t="s">
        <v>28</v>
      </c>
      <c r="N339" t="s">
        <v>770</v>
      </c>
      <c r="O339" t="s">
        <v>744</v>
      </c>
      <c r="P339" t="s">
        <v>3901</v>
      </c>
      <c r="Q339" t="s">
        <v>3993</v>
      </c>
      <c r="R339" t="s">
        <v>4023</v>
      </c>
      <c r="S339" t="s">
        <v>3983</v>
      </c>
      <c r="T339" t="s">
        <v>625</v>
      </c>
      <c r="U339" t="s">
        <v>195</v>
      </c>
      <c r="W339" t="s">
        <v>40</v>
      </c>
      <c r="X339" t="s">
        <v>726</v>
      </c>
      <c r="Y339" t="s">
        <v>3618</v>
      </c>
      <c r="AA339" t="s">
        <v>771</v>
      </c>
      <c r="AB339" t="s">
        <v>35</v>
      </c>
      <c r="AC339" t="s">
        <v>2901</v>
      </c>
      <c r="AF339">
        <v>0</v>
      </c>
      <c r="AG339">
        <v>29</v>
      </c>
    </row>
    <row r="340" spans="1:66" x14ac:dyDescent="0.25">
      <c r="A340" t="s">
        <v>767</v>
      </c>
      <c r="B340">
        <v>2005</v>
      </c>
      <c r="C340" t="str">
        <f t="shared" si="5"/>
        <v>Tanaka et al. 2005</v>
      </c>
      <c r="D340" t="s">
        <v>35</v>
      </c>
      <c r="E340" t="s">
        <v>25</v>
      </c>
      <c r="F340" t="s">
        <v>773</v>
      </c>
      <c r="G340" t="s">
        <v>2901</v>
      </c>
      <c r="H340" t="s">
        <v>3501</v>
      </c>
      <c r="I340" t="s">
        <v>769</v>
      </c>
      <c r="J340" t="s">
        <v>3626</v>
      </c>
      <c r="K340" t="s">
        <v>28</v>
      </c>
      <c r="L340" t="s">
        <v>28</v>
      </c>
      <c r="N340" t="s">
        <v>770</v>
      </c>
      <c r="O340" t="s">
        <v>744</v>
      </c>
      <c r="P340" t="s">
        <v>3901</v>
      </c>
      <c r="Q340" t="s">
        <v>3993</v>
      </c>
      <c r="R340" t="s">
        <v>4023</v>
      </c>
      <c r="S340" t="s">
        <v>3983</v>
      </c>
      <c r="T340" t="s">
        <v>625</v>
      </c>
      <c r="U340" t="s">
        <v>195</v>
      </c>
      <c r="W340" t="s">
        <v>40</v>
      </c>
      <c r="X340" t="s">
        <v>726</v>
      </c>
      <c r="Y340" t="s">
        <v>3618</v>
      </c>
      <c r="AA340" t="s">
        <v>771</v>
      </c>
      <c r="AB340" t="s">
        <v>35</v>
      </c>
      <c r="AC340" t="s">
        <v>2901</v>
      </c>
      <c r="AF340">
        <v>0</v>
      </c>
      <c r="AG340">
        <v>1</v>
      </c>
    </row>
    <row r="341" spans="1:66" x14ac:dyDescent="0.25">
      <c r="A341" t="s">
        <v>767</v>
      </c>
      <c r="B341">
        <v>2005</v>
      </c>
      <c r="C341" t="str">
        <f t="shared" si="5"/>
        <v>Tanaka et al. 2005</v>
      </c>
      <c r="D341" t="s">
        <v>35</v>
      </c>
      <c r="E341" t="s">
        <v>25</v>
      </c>
      <c r="F341" t="s">
        <v>776</v>
      </c>
      <c r="G341" t="s">
        <v>2901</v>
      </c>
      <c r="H341" t="s">
        <v>3501</v>
      </c>
      <c r="I341" t="s">
        <v>769</v>
      </c>
      <c r="J341" t="s">
        <v>3626</v>
      </c>
      <c r="K341" t="s">
        <v>28</v>
      </c>
      <c r="L341" t="s">
        <v>28</v>
      </c>
      <c r="N341" t="s">
        <v>770</v>
      </c>
      <c r="O341" t="s">
        <v>744</v>
      </c>
      <c r="P341" t="s">
        <v>3901</v>
      </c>
      <c r="Q341" t="s">
        <v>3993</v>
      </c>
      <c r="R341" t="s">
        <v>4023</v>
      </c>
      <c r="S341" t="s">
        <v>3983</v>
      </c>
      <c r="T341" t="s">
        <v>625</v>
      </c>
      <c r="U341" t="s">
        <v>195</v>
      </c>
      <c r="W341" t="s">
        <v>40</v>
      </c>
      <c r="X341" t="s">
        <v>726</v>
      </c>
      <c r="Y341" t="s">
        <v>3618</v>
      </c>
      <c r="AA341" t="s">
        <v>771</v>
      </c>
      <c r="AB341" t="s">
        <v>35</v>
      </c>
      <c r="AC341" t="s">
        <v>2901</v>
      </c>
      <c r="AF341">
        <v>0</v>
      </c>
      <c r="AG341">
        <v>27</v>
      </c>
    </row>
    <row r="342" spans="1:66" x14ac:dyDescent="0.25">
      <c r="A342" t="s">
        <v>767</v>
      </c>
      <c r="B342">
        <v>2005</v>
      </c>
      <c r="C342" t="str">
        <f t="shared" si="5"/>
        <v>Tanaka et al. 2005</v>
      </c>
      <c r="D342" t="s">
        <v>35</v>
      </c>
      <c r="E342" t="s">
        <v>25</v>
      </c>
      <c r="F342" t="s">
        <v>772</v>
      </c>
      <c r="G342" t="s">
        <v>2901</v>
      </c>
      <c r="H342" t="s">
        <v>3501</v>
      </c>
      <c r="I342" t="s">
        <v>769</v>
      </c>
      <c r="J342" t="s">
        <v>3626</v>
      </c>
      <c r="K342" t="s">
        <v>28</v>
      </c>
      <c r="L342" t="s">
        <v>28</v>
      </c>
      <c r="N342" t="s">
        <v>770</v>
      </c>
      <c r="O342" t="s">
        <v>744</v>
      </c>
      <c r="P342" t="s">
        <v>3901</v>
      </c>
      <c r="Q342" t="s">
        <v>3993</v>
      </c>
      <c r="R342" t="s">
        <v>4023</v>
      </c>
      <c r="S342" t="s">
        <v>3983</v>
      </c>
      <c r="T342" t="s">
        <v>625</v>
      </c>
      <c r="U342" t="s">
        <v>195</v>
      </c>
      <c r="W342" t="s">
        <v>40</v>
      </c>
      <c r="X342" t="s">
        <v>726</v>
      </c>
      <c r="Y342" t="s">
        <v>3618</v>
      </c>
      <c r="AA342" t="s">
        <v>771</v>
      </c>
      <c r="AB342" t="s">
        <v>35</v>
      </c>
      <c r="AC342" t="s">
        <v>2901</v>
      </c>
      <c r="AF342">
        <v>0</v>
      </c>
      <c r="AG342">
        <v>12</v>
      </c>
    </row>
    <row r="343" spans="1:66" x14ac:dyDescent="0.25">
      <c r="A343" t="s">
        <v>628</v>
      </c>
      <c r="B343">
        <v>2003</v>
      </c>
      <c r="C343" t="str">
        <f t="shared" si="5"/>
        <v>Wahlstrom et al. 2003</v>
      </c>
      <c r="D343" t="s">
        <v>35</v>
      </c>
      <c r="E343" t="s">
        <v>25</v>
      </c>
      <c r="F343" t="s">
        <v>629</v>
      </c>
      <c r="G343" t="s">
        <v>2901</v>
      </c>
      <c r="H343" t="s">
        <v>3504</v>
      </c>
      <c r="I343" t="s">
        <v>2140</v>
      </c>
      <c r="J343" t="s">
        <v>3625</v>
      </c>
      <c r="K343" t="s">
        <v>28</v>
      </c>
      <c r="L343" t="s">
        <v>28</v>
      </c>
      <c r="N343" t="s">
        <v>630</v>
      </c>
      <c r="O343" t="s">
        <v>744</v>
      </c>
      <c r="P343" t="s">
        <v>3901</v>
      </c>
      <c r="Q343" t="s">
        <v>3919</v>
      </c>
      <c r="R343" t="s">
        <v>2600</v>
      </c>
      <c r="S343" t="s">
        <v>3977</v>
      </c>
      <c r="T343" s="12" t="s">
        <v>631</v>
      </c>
      <c r="U343" t="s">
        <v>79</v>
      </c>
      <c r="W343" t="s">
        <v>40</v>
      </c>
      <c r="X343" t="s">
        <v>2168</v>
      </c>
      <c r="Y343" t="s">
        <v>3618</v>
      </c>
      <c r="AA343" t="s">
        <v>632</v>
      </c>
      <c r="AB343" t="s">
        <v>35</v>
      </c>
      <c r="AC343" t="s">
        <v>2901</v>
      </c>
      <c r="AF343" t="s">
        <v>119</v>
      </c>
      <c r="AG343">
        <v>105</v>
      </c>
      <c r="AH343" s="3">
        <v>0</v>
      </c>
      <c r="AI343" s="3"/>
      <c r="AP343" s="3"/>
      <c r="AQ343" s="3"/>
      <c r="AS343" t="s">
        <v>633</v>
      </c>
    </row>
    <row r="344" spans="1:66" x14ac:dyDescent="0.25">
      <c r="A344" t="s">
        <v>628</v>
      </c>
      <c r="B344">
        <v>2003</v>
      </c>
      <c r="C344" t="str">
        <f t="shared" si="5"/>
        <v>Wahlstrom et al. 2003</v>
      </c>
      <c r="D344" t="s">
        <v>35</v>
      </c>
      <c r="E344" t="s">
        <v>25</v>
      </c>
      <c r="F344" t="s">
        <v>629</v>
      </c>
      <c r="G344" t="s">
        <v>2901</v>
      </c>
      <c r="H344" t="s">
        <v>3504</v>
      </c>
      <c r="I344" t="s">
        <v>2140</v>
      </c>
      <c r="J344" t="s">
        <v>3625</v>
      </c>
      <c r="K344" t="s">
        <v>28</v>
      </c>
      <c r="L344" t="s">
        <v>28</v>
      </c>
      <c r="N344" t="s">
        <v>630</v>
      </c>
      <c r="O344" t="s">
        <v>744</v>
      </c>
      <c r="P344" t="s">
        <v>3901</v>
      </c>
      <c r="Q344" t="s">
        <v>2614</v>
      </c>
      <c r="R344" t="s">
        <v>118</v>
      </c>
      <c r="U344" t="s">
        <v>634</v>
      </c>
      <c r="V344" t="s">
        <v>2612</v>
      </c>
      <c r="W344" t="s">
        <v>40</v>
      </c>
      <c r="X344" t="s">
        <v>2168</v>
      </c>
      <c r="Y344" t="s">
        <v>3618</v>
      </c>
      <c r="AB344" t="s">
        <v>35</v>
      </c>
      <c r="AC344" t="s">
        <v>2901</v>
      </c>
      <c r="AF344" t="s">
        <v>119</v>
      </c>
      <c r="AG344">
        <v>111</v>
      </c>
      <c r="AH344" s="3">
        <v>0</v>
      </c>
      <c r="AI344" s="3"/>
      <c r="AP344" s="3"/>
      <c r="AQ344" s="3"/>
      <c r="AS344" t="s">
        <v>633</v>
      </c>
    </row>
    <row r="345" spans="1:66" x14ac:dyDescent="0.25">
      <c r="A345" t="s">
        <v>426</v>
      </c>
      <c r="B345">
        <v>1977</v>
      </c>
      <c r="C345" t="str">
        <f t="shared" si="5"/>
        <v>Wiese et al. 1977</v>
      </c>
      <c r="D345" t="s">
        <v>35</v>
      </c>
      <c r="E345" t="s">
        <v>25</v>
      </c>
      <c r="F345" t="s">
        <v>427</v>
      </c>
      <c r="G345" t="s">
        <v>35</v>
      </c>
      <c r="H345" t="s">
        <v>3503</v>
      </c>
      <c r="I345" t="s">
        <v>428</v>
      </c>
      <c r="J345" t="s">
        <v>2117</v>
      </c>
      <c r="K345" t="s">
        <v>28</v>
      </c>
      <c r="L345" t="s">
        <v>28</v>
      </c>
      <c r="N345" t="s">
        <v>28</v>
      </c>
      <c r="O345" t="s">
        <v>744</v>
      </c>
      <c r="P345" t="s">
        <v>3901</v>
      </c>
      <c r="Q345" t="s">
        <v>4041</v>
      </c>
      <c r="R345" t="s">
        <v>4066</v>
      </c>
      <c r="S345" t="s">
        <v>4065</v>
      </c>
      <c r="T345" t="s">
        <v>429</v>
      </c>
      <c r="U345" t="s">
        <v>430</v>
      </c>
      <c r="W345" t="s">
        <v>40</v>
      </c>
      <c r="X345" t="s">
        <v>212</v>
      </c>
      <c r="Y345" t="s">
        <v>212</v>
      </c>
      <c r="AA345" t="s">
        <v>431</v>
      </c>
      <c r="AB345" t="s">
        <v>35</v>
      </c>
      <c r="AC345" t="s">
        <v>2901</v>
      </c>
      <c r="AF345">
        <v>1</v>
      </c>
      <c r="AG345">
        <v>9</v>
      </c>
      <c r="AH345" s="3">
        <v>0.11</v>
      </c>
      <c r="AI345" s="3"/>
      <c r="AS345" t="s">
        <v>432</v>
      </c>
      <c r="AT345" t="s">
        <v>433</v>
      </c>
    </row>
    <row r="346" spans="1:66" x14ac:dyDescent="0.25">
      <c r="A346" t="s">
        <v>426</v>
      </c>
      <c r="B346">
        <v>1977</v>
      </c>
      <c r="C346" t="str">
        <f t="shared" si="5"/>
        <v>Wiese et al. 1977</v>
      </c>
      <c r="D346" t="s">
        <v>35</v>
      </c>
      <c r="E346" t="s">
        <v>25</v>
      </c>
      <c r="F346" t="s">
        <v>427</v>
      </c>
      <c r="G346" t="s">
        <v>35</v>
      </c>
      <c r="H346" t="s">
        <v>3503</v>
      </c>
      <c r="I346" t="s">
        <v>428</v>
      </c>
      <c r="J346" t="s">
        <v>2117</v>
      </c>
      <c r="K346" t="s">
        <v>28</v>
      </c>
      <c r="L346" t="s">
        <v>28</v>
      </c>
      <c r="N346" t="s">
        <v>28</v>
      </c>
      <c r="O346" t="s">
        <v>744</v>
      </c>
      <c r="P346" t="s">
        <v>3901</v>
      </c>
      <c r="Q346" t="s">
        <v>4041</v>
      </c>
      <c r="R346" t="s">
        <v>4066</v>
      </c>
      <c r="S346" t="s">
        <v>4179</v>
      </c>
      <c r="T346" t="s">
        <v>2633</v>
      </c>
      <c r="U346" t="s">
        <v>434</v>
      </c>
      <c r="W346" t="s">
        <v>40</v>
      </c>
      <c r="X346" t="s">
        <v>212</v>
      </c>
      <c r="Y346" t="s">
        <v>212</v>
      </c>
      <c r="AA346" t="s">
        <v>431</v>
      </c>
      <c r="AB346" t="s">
        <v>35</v>
      </c>
      <c r="AC346" t="s">
        <v>2901</v>
      </c>
      <c r="AF346">
        <v>14</v>
      </c>
      <c r="AG346">
        <v>19</v>
      </c>
      <c r="AH346" s="3">
        <v>0.74</v>
      </c>
      <c r="AI346" s="3"/>
      <c r="AS346" t="s">
        <v>432</v>
      </c>
      <c r="AT346" t="s">
        <v>433</v>
      </c>
    </row>
    <row r="347" spans="1:66" x14ac:dyDescent="0.25">
      <c r="A347" t="s">
        <v>884</v>
      </c>
      <c r="B347">
        <v>2011</v>
      </c>
      <c r="C347" t="str">
        <f t="shared" si="5"/>
        <v>Williams et al. 2011</v>
      </c>
      <c r="D347" t="s">
        <v>35</v>
      </c>
      <c r="E347" t="s">
        <v>885</v>
      </c>
      <c r="F347" t="s">
        <v>886</v>
      </c>
      <c r="G347" t="s">
        <v>35</v>
      </c>
      <c r="H347" t="s">
        <v>3503</v>
      </c>
      <c r="I347" t="s">
        <v>887</v>
      </c>
      <c r="J347" t="s">
        <v>3625</v>
      </c>
      <c r="K347" t="s">
        <v>28</v>
      </c>
      <c r="L347" t="s">
        <v>28</v>
      </c>
      <c r="N347" t="s">
        <v>28</v>
      </c>
      <c r="O347" t="s">
        <v>744</v>
      </c>
      <c r="P347" t="s">
        <v>3901</v>
      </c>
      <c r="Q347" t="s">
        <v>4009</v>
      </c>
      <c r="R347" s="12" t="s">
        <v>4097</v>
      </c>
      <c r="S347" s="12" t="s">
        <v>4096</v>
      </c>
      <c r="T347" t="s">
        <v>343</v>
      </c>
      <c r="U347" t="s">
        <v>267</v>
      </c>
      <c r="W347" t="s">
        <v>40</v>
      </c>
      <c r="X347" t="s">
        <v>825</v>
      </c>
      <c r="Y347" t="s">
        <v>3618</v>
      </c>
      <c r="AA347" t="s">
        <v>888</v>
      </c>
      <c r="AB347" t="s">
        <v>35</v>
      </c>
      <c r="AC347" t="s">
        <v>2901</v>
      </c>
      <c r="AF347">
        <v>5</v>
      </c>
      <c r="AG347">
        <v>430</v>
      </c>
      <c r="AH347" s="3">
        <v>1.1599999999999999E-2</v>
      </c>
      <c r="AI347" s="3"/>
      <c r="AP347" s="7"/>
      <c r="AQ347" s="7"/>
    </row>
    <row r="348" spans="1:66" x14ac:dyDescent="0.25">
      <c r="A348" t="s">
        <v>435</v>
      </c>
      <c r="B348">
        <v>1981</v>
      </c>
      <c r="C348" t="str">
        <f t="shared" si="5"/>
        <v>Winsor et al. 1981</v>
      </c>
      <c r="D348" t="s">
        <v>35</v>
      </c>
      <c r="E348" t="s">
        <v>25</v>
      </c>
      <c r="F348" t="s">
        <v>436</v>
      </c>
      <c r="G348" t="s">
        <v>35</v>
      </c>
      <c r="H348" t="s">
        <v>3503</v>
      </c>
      <c r="I348" t="s">
        <v>437</v>
      </c>
      <c r="J348" t="s">
        <v>2117</v>
      </c>
      <c r="K348" t="s">
        <v>28</v>
      </c>
      <c r="L348" t="s">
        <v>28</v>
      </c>
      <c r="N348" t="s">
        <v>438</v>
      </c>
      <c r="O348" t="s">
        <v>744</v>
      </c>
      <c r="P348" t="s">
        <v>3901</v>
      </c>
      <c r="Q348" t="s">
        <v>4159</v>
      </c>
      <c r="R348" t="s">
        <v>4189</v>
      </c>
      <c r="S348" t="s">
        <v>4188</v>
      </c>
      <c r="T348" t="s">
        <v>880</v>
      </c>
      <c r="U348" t="s">
        <v>419</v>
      </c>
      <c r="W348" t="s">
        <v>40</v>
      </c>
      <c r="X348" t="s">
        <v>212</v>
      </c>
      <c r="Y348" t="s">
        <v>212</v>
      </c>
      <c r="AA348" t="s">
        <v>439</v>
      </c>
      <c r="AB348" t="s">
        <v>35</v>
      </c>
      <c r="AC348" t="s">
        <v>2901</v>
      </c>
      <c r="AF348">
        <v>18</v>
      </c>
      <c r="AG348">
        <v>20</v>
      </c>
    </row>
    <row r="349" spans="1:66" x14ac:dyDescent="0.25">
      <c r="A349" s="12" t="s">
        <v>288</v>
      </c>
      <c r="B349" s="12">
        <v>2018</v>
      </c>
      <c r="C349" t="str">
        <f t="shared" si="5"/>
        <v>Frick et al. 2018</v>
      </c>
      <c r="D349" s="12" t="s">
        <v>24</v>
      </c>
      <c r="E349" s="12" t="s">
        <v>226</v>
      </c>
      <c r="F349" s="12" t="s">
        <v>289</v>
      </c>
      <c r="G349" s="12" t="s">
        <v>2901</v>
      </c>
      <c r="H349" s="12" t="s">
        <v>3504</v>
      </c>
      <c r="I349" s="12" t="s">
        <v>290</v>
      </c>
      <c r="J349" s="12" t="s">
        <v>2117</v>
      </c>
      <c r="K349" s="12">
        <v>1000</v>
      </c>
      <c r="L349" s="12" t="s">
        <v>28</v>
      </c>
      <c r="M349" s="12" t="s">
        <v>44</v>
      </c>
      <c r="N349" s="12" t="s">
        <v>292</v>
      </c>
      <c r="O349" t="s">
        <v>744</v>
      </c>
      <c r="P349" t="s">
        <v>3917</v>
      </c>
      <c r="T349" s="12"/>
      <c r="U349" s="12" t="s">
        <v>299</v>
      </c>
      <c r="V349" s="12"/>
      <c r="W349" s="12" t="s">
        <v>40</v>
      </c>
      <c r="X349" s="12" t="s">
        <v>212</v>
      </c>
      <c r="Y349" s="12" t="s">
        <v>212</v>
      </c>
      <c r="Z349" s="12"/>
      <c r="AA349" s="12" t="s">
        <v>294</v>
      </c>
      <c r="AB349" s="12" t="s">
        <v>35</v>
      </c>
      <c r="AC349" s="12" t="s">
        <v>35</v>
      </c>
      <c r="AD349" s="12" t="s">
        <v>3861</v>
      </c>
      <c r="AE349" s="12" t="s">
        <v>2901</v>
      </c>
      <c r="AF349" s="12">
        <v>26</v>
      </c>
      <c r="AG349" s="12">
        <v>77</v>
      </c>
      <c r="AH349" s="12"/>
      <c r="AI349" s="12"/>
      <c r="AJ349" s="16">
        <v>15848.931924611146</v>
      </c>
      <c r="AK349" s="16"/>
      <c r="AL349" s="16"/>
      <c r="AM349" s="16">
        <v>15848.931924611146</v>
      </c>
      <c r="AN349" s="16"/>
      <c r="AO349" s="16">
        <v>6309573.4448019378</v>
      </c>
      <c r="AP349" s="16">
        <v>1000</v>
      </c>
      <c r="AQ349" s="16">
        <v>316227.7660168382</v>
      </c>
      <c r="AR349" s="12" t="s">
        <v>44</v>
      </c>
      <c r="AS349" s="12" t="s">
        <v>295</v>
      </c>
      <c r="AT349" s="12"/>
      <c r="AU349" s="12"/>
      <c r="AV349" s="12"/>
      <c r="AW349" s="12"/>
      <c r="AX349" s="12"/>
      <c r="AY349" s="12"/>
      <c r="AZ349" s="12"/>
      <c r="BA349" s="12"/>
      <c r="BB349" s="12"/>
      <c r="BC349" s="12">
        <v>4.2</v>
      </c>
      <c r="BD349" s="12"/>
      <c r="BE349" s="12">
        <v>4.2</v>
      </c>
      <c r="BF349" s="12"/>
      <c r="BG349" s="12">
        <v>6.8</v>
      </c>
      <c r="BH349" s="12">
        <v>3</v>
      </c>
      <c r="BI349" s="12">
        <v>5.5</v>
      </c>
      <c r="BJ349" s="12"/>
      <c r="BK349" s="12" t="s">
        <v>298</v>
      </c>
      <c r="BL349" s="12"/>
      <c r="BM349" s="12"/>
      <c r="BN349" s="12"/>
    </row>
    <row r="350" spans="1:66" x14ac:dyDescent="0.25">
      <c r="A350" t="s">
        <v>4533</v>
      </c>
      <c r="B350">
        <v>2006</v>
      </c>
      <c r="C350" t="str">
        <f t="shared" si="5"/>
        <v>Sproston et al. 2006</v>
      </c>
      <c r="D350" t="s">
        <v>35</v>
      </c>
      <c r="E350" t="s">
        <v>158</v>
      </c>
      <c r="F350" t="s">
        <v>760</v>
      </c>
      <c r="G350" t="s">
        <v>2901</v>
      </c>
      <c r="H350" t="s">
        <v>3504</v>
      </c>
      <c r="I350" t="s">
        <v>761</v>
      </c>
      <c r="J350" t="s">
        <v>3625</v>
      </c>
      <c r="K350" t="s">
        <v>28</v>
      </c>
      <c r="L350" t="s">
        <v>28</v>
      </c>
      <c r="N350" t="s">
        <v>762</v>
      </c>
      <c r="O350" t="s">
        <v>744</v>
      </c>
      <c r="P350" t="s">
        <v>3917</v>
      </c>
      <c r="U350" t="s">
        <v>763</v>
      </c>
      <c r="V350" t="s">
        <v>4178</v>
      </c>
      <c r="W350" t="s">
        <v>40</v>
      </c>
      <c r="X350" t="s">
        <v>726</v>
      </c>
      <c r="Y350" t="s">
        <v>3618</v>
      </c>
      <c r="AA350" t="s">
        <v>764</v>
      </c>
      <c r="AB350" t="s">
        <v>35</v>
      </c>
      <c r="AC350" t="s">
        <v>2901</v>
      </c>
      <c r="AF350">
        <f>ROUND(AG350*AH350,0)</f>
        <v>1</v>
      </c>
      <c r="AG350">
        <v>474</v>
      </c>
      <c r="AH350" s="7">
        <v>2.1400375141860106E-3</v>
      </c>
      <c r="AI350" s="7"/>
      <c r="AP350" s="7"/>
      <c r="AQ350" s="7"/>
      <c r="AS350" t="s">
        <v>765</v>
      </c>
      <c r="AT350" t="s">
        <v>766</v>
      </c>
      <c r="BC350" t="s">
        <v>2999</v>
      </c>
    </row>
    <row r="351" spans="1:66" x14ac:dyDescent="0.25">
      <c r="A351" t="s">
        <v>821</v>
      </c>
      <c r="B351">
        <v>2004</v>
      </c>
      <c r="C351" t="str">
        <f t="shared" si="5"/>
        <v>Alam and Zurek 2004</v>
      </c>
      <c r="D351" t="s">
        <v>35</v>
      </c>
      <c r="E351" t="s">
        <v>25</v>
      </c>
      <c r="F351" t="s">
        <v>822</v>
      </c>
      <c r="G351" t="s">
        <v>35</v>
      </c>
      <c r="H351" t="s">
        <v>3503</v>
      </c>
      <c r="I351" t="s">
        <v>2145</v>
      </c>
      <c r="J351" t="s">
        <v>3625</v>
      </c>
      <c r="K351" t="s">
        <v>28</v>
      </c>
      <c r="L351" t="s">
        <v>28</v>
      </c>
      <c r="N351" t="s">
        <v>823</v>
      </c>
      <c r="O351" t="s">
        <v>744</v>
      </c>
      <c r="P351" t="s">
        <v>639</v>
      </c>
      <c r="Q351" t="s">
        <v>4044</v>
      </c>
      <c r="R351" t="s">
        <v>3949</v>
      </c>
      <c r="S351" t="s">
        <v>4098</v>
      </c>
      <c r="T351" t="s">
        <v>730</v>
      </c>
      <c r="U351" t="s">
        <v>824</v>
      </c>
      <c r="W351" t="s">
        <v>40</v>
      </c>
      <c r="X351" t="s">
        <v>825</v>
      </c>
      <c r="Y351" t="s">
        <v>3618</v>
      </c>
      <c r="AA351" t="s">
        <v>746</v>
      </c>
      <c r="AB351" t="s">
        <v>35</v>
      </c>
      <c r="AC351" t="s">
        <v>2901</v>
      </c>
      <c r="AF351">
        <v>75</v>
      </c>
      <c r="AG351">
        <v>3440</v>
      </c>
      <c r="AN351" s="2">
        <v>30</v>
      </c>
      <c r="AO351" s="2">
        <v>150000</v>
      </c>
      <c r="AR351" t="s">
        <v>826</v>
      </c>
      <c r="AS351" t="s">
        <v>827</v>
      </c>
    </row>
    <row r="352" spans="1:66" x14ac:dyDescent="0.25">
      <c r="A352" t="s">
        <v>828</v>
      </c>
      <c r="B352">
        <v>2019</v>
      </c>
      <c r="C352" t="str">
        <f t="shared" si="5"/>
        <v>Berry et al. 2019</v>
      </c>
      <c r="D352" t="s">
        <v>35</v>
      </c>
      <c r="E352" t="s">
        <v>158</v>
      </c>
      <c r="F352" t="s">
        <v>829</v>
      </c>
      <c r="G352" t="s">
        <v>35</v>
      </c>
      <c r="H352" t="s">
        <v>3503</v>
      </c>
      <c r="I352" t="s">
        <v>830</v>
      </c>
      <c r="J352" t="s">
        <v>3626</v>
      </c>
      <c r="K352" t="s">
        <v>831</v>
      </c>
      <c r="L352" t="s">
        <v>28</v>
      </c>
      <c r="N352" t="s">
        <v>832</v>
      </c>
      <c r="O352" t="s">
        <v>744</v>
      </c>
      <c r="P352" t="s">
        <v>639</v>
      </c>
      <c r="Q352" t="s">
        <v>4044</v>
      </c>
      <c r="R352" t="s">
        <v>833</v>
      </c>
      <c r="T352" t="s">
        <v>3765</v>
      </c>
      <c r="W352" t="s">
        <v>40</v>
      </c>
      <c r="X352" t="s">
        <v>825</v>
      </c>
      <c r="Y352" t="s">
        <v>3618</v>
      </c>
      <c r="AA352" t="s">
        <v>834</v>
      </c>
      <c r="AB352" t="s">
        <v>35</v>
      </c>
      <c r="AC352" t="s">
        <v>2901</v>
      </c>
      <c r="AF352">
        <f t="shared" ref="AF352:AF360" si="6">ROUND(AG352*AH352,0)</f>
        <v>7</v>
      </c>
      <c r="AG352">
        <v>284</v>
      </c>
      <c r="AH352" s="7">
        <v>2.5356484745460484E-2</v>
      </c>
      <c r="AI352" s="7"/>
      <c r="AP352" s="7"/>
      <c r="AQ352" s="7"/>
      <c r="AT352">
        <v>7</v>
      </c>
      <c r="BC352" t="s">
        <v>835</v>
      </c>
      <c r="BE352">
        <v>25</v>
      </c>
      <c r="BJ352">
        <v>11.2</v>
      </c>
      <c r="BK352">
        <v>48.4</v>
      </c>
      <c r="BL352" t="s">
        <v>836</v>
      </c>
    </row>
    <row r="353" spans="1:65" x14ac:dyDescent="0.25">
      <c r="A353" t="s">
        <v>828</v>
      </c>
      <c r="B353">
        <v>2019</v>
      </c>
      <c r="C353" t="str">
        <f t="shared" si="5"/>
        <v>Berry et al. 2019</v>
      </c>
      <c r="D353" t="s">
        <v>35</v>
      </c>
      <c r="E353" t="s">
        <v>158</v>
      </c>
      <c r="F353" t="s">
        <v>829</v>
      </c>
      <c r="G353" t="s">
        <v>35</v>
      </c>
      <c r="H353" t="s">
        <v>3503</v>
      </c>
      <c r="I353" t="s">
        <v>830</v>
      </c>
      <c r="J353" t="s">
        <v>3626</v>
      </c>
      <c r="K353" t="s">
        <v>831</v>
      </c>
      <c r="L353" t="s">
        <v>28</v>
      </c>
      <c r="N353" t="s">
        <v>832</v>
      </c>
      <c r="O353" t="s">
        <v>744</v>
      </c>
      <c r="P353" t="s">
        <v>639</v>
      </c>
      <c r="Q353" t="s">
        <v>4044</v>
      </c>
      <c r="R353" t="s">
        <v>3949</v>
      </c>
      <c r="S353" t="s">
        <v>4098</v>
      </c>
      <c r="T353" t="s">
        <v>3764</v>
      </c>
      <c r="U353" t="s">
        <v>837</v>
      </c>
      <c r="W353" t="s">
        <v>40</v>
      </c>
      <c r="X353" t="s">
        <v>825</v>
      </c>
      <c r="Y353" t="s">
        <v>3618</v>
      </c>
      <c r="AA353" t="s">
        <v>834</v>
      </c>
      <c r="AB353" t="s">
        <v>35</v>
      </c>
      <c r="AC353" t="s">
        <v>2901</v>
      </c>
      <c r="AF353">
        <f t="shared" si="6"/>
        <v>53</v>
      </c>
      <c r="AG353">
        <v>2167</v>
      </c>
      <c r="AH353" s="7">
        <v>2.4298416592788752E-2</v>
      </c>
      <c r="AI353" s="7"/>
      <c r="AP353" s="7"/>
      <c r="AQ353" s="7"/>
      <c r="AT353">
        <v>49</v>
      </c>
      <c r="BC353" t="s">
        <v>838</v>
      </c>
      <c r="BE353">
        <v>24.4</v>
      </c>
      <c r="BJ353">
        <v>18.399999999999999</v>
      </c>
      <c r="BK353">
        <v>31.9</v>
      </c>
      <c r="BL353" t="s">
        <v>836</v>
      </c>
    </row>
    <row r="354" spans="1:65" x14ac:dyDescent="0.25">
      <c r="A354" s="12" t="s">
        <v>828</v>
      </c>
      <c r="B354" s="12">
        <v>2019</v>
      </c>
      <c r="C354" t="str">
        <f t="shared" si="5"/>
        <v>Berry et al. 2019</v>
      </c>
      <c r="D354" s="12" t="s">
        <v>35</v>
      </c>
      <c r="E354" s="12" t="s">
        <v>158</v>
      </c>
      <c r="F354" s="12" t="s">
        <v>829</v>
      </c>
      <c r="G354" t="s">
        <v>35</v>
      </c>
      <c r="H354" t="s">
        <v>3503</v>
      </c>
      <c r="I354" s="12" t="s">
        <v>830</v>
      </c>
      <c r="J354" t="s">
        <v>3626</v>
      </c>
      <c r="K354" s="12" t="s">
        <v>831</v>
      </c>
      <c r="L354" s="12" t="s">
        <v>28</v>
      </c>
      <c r="M354" s="12"/>
      <c r="N354" s="12" t="s">
        <v>832</v>
      </c>
      <c r="O354" t="s">
        <v>744</v>
      </c>
      <c r="P354" s="12" t="s">
        <v>639</v>
      </c>
      <c r="Q354" t="s">
        <v>4044</v>
      </c>
      <c r="R354" s="12" t="s">
        <v>839</v>
      </c>
      <c r="T354" s="12"/>
      <c r="U354" s="12" t="s">
        <v>839</v>
      </c>
      <c r="V354" s="12"/>
      <c r="W354" s="12" t="s">
        <v>40</v>
      </c>
      <c r="X354" s="12" t="s">
        <v>825</v>
      </c>
      <c r="Y354" t="s">
        <v>3618</v>
      </c>
      <c r="Z354" s="12"/>
      <c r="AA354" s="12" t="s">
        <v>834</v>
      </c>
      <c r="AB354" t="s">
        <v>35</v>
      </c>
      <c r="AC354" t="s">
        <v>2901</v>
      </c>
      <c r="AF354">
        <f t="shared" si="6"/>
        <v>18</v>
      </c>
      <c r="AG354">
        <v>809</v>
      </c>
      <c r="AH354" s="7">
        <v>2.191082544464007E-2</v>
      </c>
      <c r="AI354" s="7"/>
      <c r="AP354" s="7"/>
      <c r="AQ354" s="7"/>
      <c r="AT354" s="12">
        <v>17</v>
      </c>
      <c r="AU354" s="12"/>
      <c r="AV354" s="12"/>
      <c r="AW354" s="12"/>
      <c r="AX354" s="12"/>
      <c r="AY354" s="12"/>
      <c r="AZ354" s="12"/>
      <c r="BC354" s="12" t="s">
        <v>840</v>
      </c>
      <c r="BE354" s="12">
        <v>22.3</v>
      </c>
      <c r="BF354" s="12"/>
      <c r="BG354" s="12"/>
      <c r="BH354" s="12"/>
      <c r="BI354" s="12"/>
      <c r="BJ354" s="12">
        <v>13.5</v>
      </c>
      <c r="BK354" s="12">
        <v>34.799999999999997</v>
      </c>
      <c r="BL354" s="12" t="s">
        <v>836</v>
      </c>
      <c r="BM354" s="12"/>
    </row>
    <row r="355" spans="1:65" x14ac:dyDescent="0.25">
      <c r="A355" t="s">
        <v>828</v>
      </c>
      <c r="B355">
        <v>2019</v>
      </c>
      <c r="C355" t="str">
        <f t="shared" si="5"/>
        <v>Berry et al. 2019</v>
      </c>
      <c r="D355" t="s">
        <v>35</v>
      </c>
      <c r="E355" t="s">
        <v>158</v>
      </c>
      <c r="F355" t="s">
        <v>841</v>
      </c>
      <c r="G355" t="s">
        <v>35</v>
      </c>
      <c r="H355" t="s">
        <v>3503</v>
      </c>
      <c r="I355" t="s">
        <v>830</v>
      </c>
      <c r="J355" t="s">
        <v>3626</v>
      </c>
      <c r="K355" t="s">
        <v>831</v>
      </c>
      <c r="L355" t="s">
        <v>28</v>
      </c>
      <c r="N355" t="s">
        <v>832</v>
      </c>
      <c r="O355" t="s">
        <v>744</v>
      </c>
      <c r="P355" t="s">
        <v>639</v>
      </c>
      <c r="Q355" t="s">
        <v>4044</v>
      </c>
      <c r="U355" t="s">
        <v>2605</v>
      </c>
      <c r="V355" t="s">
        <v>2604</v>
      </c>
      <c r="W355" t="s">
        <v>40</v>
      </c>
      <c r="X355" t="s">
        <v>825</v>
      </c>
      <c r="Y355" t="s">
        <v>3618</v>
      </c>
      <c r="AA355" t="s">
        <v>834</v>
      </c>
      <c r="AB355" t="s">
        <v>35</v>
      </c>
      <c r="AC355" t="s">
        <v>2901</v>
      </c>
      <c r="AF355">
        <f t="shared" si="6"/>
        <v>58</v>
      </c>
      <c r="AG355">
        <v>2079</v>
      </c>
      <c r="AH355" s="7">
        <v>2.7822109275369433E-2</v>
      </c>
      <c r="AI355" s="7"/>
      <c r="AP355" s="7"/>
      <c r="AQ355" s="7"/>
      <c r="AT355">
        <v>53</v>
      </c>
      <c r="BC355" t="s">
        <v>842</v>
      </c>
      <c r="BE355">
        <v>28</v>
      </c>
      <c r="BJ355">
        <v>21.3</v>
      </c>
      <c r="BK355">
        <v>36.200000000000003</v>
      </c>
      <c r="BL355" t="s">
        <v>836</v>
      </c>
    </row>
    <row r="356" spans="1:65" x14ac:dyDescent="0.25">
      <c r="A356" t="s">
        <v>828</v>
      </c>
      <c r="B356">
        <v>2019</v>
      </c>
      <c r="C356" t="str">
        <f t="shared" si="5"/>
        <v>Berry et al. 2019</v>
      </c>
      <c r="D356" t="s">
        <v>35</v>
      </c>
      <c r="E356" t="s">
        <v>158</v>
      </c>
      <c r="F356" t="s">
        <v>845</v>
      </c>
      <c r="G356" t="s">
        <v>35</v>
      </c>
      <c r="H356" t="s">
        <v>3503</v>
      </c>
      <c r="I356" t="s">
        <v>830</v>
      </c>
      <c r="J356" t="s">
        <v>3626</v>
      </c>
      <c r="K356" t="s">
        <v>831</v>
      </c>
      <c r="L356" t="s">
        <v>28</v>
      </c>
      <c r="N356" t="s">
        <v>832</v>
      </c>
      <c r="O356" t="s">
        <v>744</v>
      </c>
      <c r="P356" t="s">
        <v>639</v>
      </c>
      <c r="Q356" t="s">
        <v>4044</v>
      </c>
      <c r="U356" t="s">
        <v>2605</v>
      </c>
      <c r="V356" t="s">
        <v>2604</v>
      </c>
      <c r="W356" t="s">
        <v>40</v>
      </c>
      <c r="X356" t="s">
        <v>825</v>
      </c>
      <c r="Y356" t="s">
        <v>3618</v>
      </c>
      <c r="AA356" t="s">
        <v>834</v>
      </c>
      <c r="AB356" t="s">
        <v>35</v>
      </c>
      <c r="AC356" t="s">
        <v>2901</v>
      </c>
      <c r="AF356">
        <f t="shared" si="6"/>
        <v>24</v>
      </c>
      <c r="AG356">
        <v>1293</v>
      </c>
      <c r="AH356" s="7">
        <v>1.8476425120791062E-2</v>
      </c>
      <c r="AI356" s="7"/>
      <c r="AP356" s="7"/>
      <c r="AQ356" s="7"/>
      <c r="AT356">
        <v>23</v>
      </c>
      <c r="BC356" t="s">
        <v>846</v>
      </c>
      <c r="BE356">
        <v>18.600000000000001</v>
      </c>
      <c r="BJ356">
        <v>12.1</v>
      </c>
      <c r="BK356">
        <v>27.3</v>
      </c>
      <c r="BL356" t="s">
        <v>836</v>
      </c>
    </row>
    <row r="357" spans="1:65" x14ac:dyDescent="0.25">
      <c r="A357" t="s">
        <v>828</v>
      </c>
      <c r="B357">
        <v>2019</v>
      </c>
      <c r="C357" t="str">
        <f t="shared" si="5"/>
        <v>Berry et al. 2019</v>
      </c>
      <c r="D357" t="s">
        <v>35</v>
      </c>
      <c r="E357" t="s">
        <v>158</v>
      </c>
      <c r="F357" t="s">
        <v>847</v>
      </c>
      <c r="G357" t="s">
        <v>35</v>
      </c>
      <c r="H357" t="s">
        <v>3503</v>
      </c>
      <c r="I357" t="s">
        <v>830</v>
      </c>
      <c r="J357" t="s">
        <v>3626</v>
      </c>
      <c r="K357" t="s">
        <v>831</v>
      </c>
      <c r="L357" t="s">
        <v>28</v>
      </c>
      <c r="N357" t="s">
        <v>832</v>
      </c>
      <c r="O357" t="s">
        <v>744</v>
      </c>
      <c r="P357" t="s">
        <v>639</v>
      </c>
      <c r="Q357" t="s">
        <v>4044</v>
      </c>
      <c r="U357" t="s">
        <v>2605</v>
      </c>
      <c r="V357" t="s">
        <v>2604</v>
      </c>
      <c r="W357" t="s">
        <v>40</v>
      </c>
      <c r="X357" t="s">
        <v>825</v>
      </c>
      <c r="Y357" t="s">
        <v>3618</v>
      </c>
      <c r="AA357" t="s">
        <v>834</v>
      </c>
      <c r="AB357" t="s">
        <v>35</v>
      </c>
      <c r="AC357" t="s">
        <v>2901</v>
      </c>
      <c r="AF357">
        <f t="shared" si="6"/>
        <v>25</v>
      </c>
      <c r="AG357">
        <v>1205</v>
      </c>
      <c r="AH357" s="7">
        <v>2.0785054009707093E-2</v>
      </c>
      <c r="AI357" s="7"/>
      <c r="AP357" s="7"/>
      <c r="AQ357" s="7"/>
      <c r="AT357">
        <v>24</v>
      </c>
      <c r="BC357" t="s">
        <v>848</v>
      </c>
      <c r="BE357">
        <v>21</v>
      </c>
      <c r="BJ357">
        <v>13.8</v>
      </c>
      <c r="BK357">
        <v>30.6</v>
      </c>
      <c r="BL357" t="s">
        <v>836</v>
      </c>
    </row>
    <row r="358" spans="1:65" x14ac:dyDescent="0.25">
      <c r="A358" t="s">
        <v>828</v>
      </c>
      <c r="B358">
        <v>2019</v>
      </c>
      <c r="C358" t="str">
        <f t="shared" si="5"/>
        <v>Berry et al. 2019</v>
      </c>
      <c r="D358" t="s">
        <v>35</v>
      </c>
      <c r="E358" t="s">
        <v>158</v>
      </c>
      <c r="F358" t="s">
        <v>843</v>
      </c>
      <c r="G358" t="s">
        <v>35</v>
      </c>
      <c r="H358" t="s">
        <v>3503</v>
      </c>
      <c r="I358" t="s">
        <v>830</v>
      </c>
      <c r="J358" t="s">
        <v>3626</v>
      </c>
      <c r="K358" t="s">
        <v>831</v>
      </c>
      <c r="L358" t="s">
        <v>28</v>
      </c>
      <c r="N358" t="s">
        <v>832</v>
      </c>
      <c r="O358" t="s">
        <v>744</v>
      </c>
      <c r="P358" t="s">
        <v>639</v>
      </c>
      <c r="Q358" t="s">
        <v>4044</v>
      </c>
      <c r="U358" t="s">
        <v>2605</v>
      </c>
      <c r="V358" t="s">
        <v>2604</v>
      </c>
      <c r="W358" t="s">
        <v>40</v>
      </c>
      <c r="X358" t="s">
        <v>825</v>
      </c>
      <c r="Y358" t="s">
        <v>3618</v>
      </c>
      <c r="AA358" t="s">
        <v>834</v>
      </c>
      <c r="AB358" t="s">
        <v>35</v>
      </c>
      <c r="AC358" t="s">
        <v>2901</v>
      </c>
      <c r="AF358">
        <f t="shared" si="6"/>
        <v>31</v>
      </c>
      <c r="AG358">
        <v>1651</v>
      </c>
      <c r="AH358" s="7">
        <v>1.902849461724021E-2</v>
      </c>
      <c r="AI358" s="7"/>
      <c r="AP358" s="7"/>
      <c r="AQ358" s="7"/>
      <c r="AT358">
        <v>30</v>
      </c>
      <c r="BC358" t="s">
        <v>844</v>
      </c>
      <c r="BE358">
        <v>19</v>
      </c>
      <c r="BJ358">
        <v>13.1</v>
      </c>
      <c r="BK358">
        <v>26.6</v>
      </c>
      <c r="BL358" t="s">
        <v>836</v>
      </c>
    </row>
    <row r="359" spans="1:65" x14ac:dyDescent="0.25">
      <c r="A359" t="s">
        <v>828</v>
      </c>
      <c r="B359">
        <v>2019</v>
      </c>
      <c r="C359" t="str">
        <f t="shared" si="5"/>
        <v>Berry et al. 2019</v>
      </c>
      <c r="D359" t="s">
        <v>35</v>
      </c>
      <c r="E359" t="s">
        <v>158</v>
      </c>
      <c r="F359" t="s">
        <v>829</v>
      </c>
      <c r="G359" t="s">
        <v>35</v>
      </c>
      <c r="H359" t="s">
        <v>3503</v>
      </c>
      <c r="I359" t="s">
        <v>830</v>
      </c>
      <c r="J359" t="s">
        <v>3626</v>
      </c>
      <c r="K359" t="s">
        <v>831</v>
      </c>
      <c r="L359" t="s">
        <v>28</v>
      </c>
      <c r="N359" t="s">
        <v>832</v>
      </c>
      <c r="O359" t="s">
        <v>744</v>
      </c>
      <c r="P359" t="s">
        <v>639</v>
      </c>
      <c r="Q359" t="s">
        <v>4044</v>
      </c>
      <c r="R359" t="s">
        <v>3949</v>
      </c>
      <c r="S359" t="s">
        <v>4098</v>
      </c>
      <c r="T359" t="s">
        <v>730</v>
      </c>
      <c r="U359" t="s">
        <v>824</v>
      </c>
      <c r="W359" t="s">
        <v>40</v>
      </c>
      <c r="X359" t="s">
        <v>825</v>
      </c>
      <c r="Y359" t="s">
        <v>3618</v>
      </c>
      <c r="AA359" t="s">
        <v>834</v>
      </c>
      <c r="AB359" t="s">
        <v>35</v>
      </c>
      <c r="AC359" t="s">
        <v>2901</v>
      </c>
      <c r="AF359">
        <f t="shared" si="6"/>
        <v>61</v>
      </c>
      <c r="AG359">
        <v>3093</v>
      </c>
      <c r="AH359" s="7">
        <v>1.9657244901811421E-2</v>
      </c>
      <c r="AI359" s="7"/>
      <c r="AP359" s="7"/>
      <c r="AQ359" s="7"/>
      <c r="AT359">
        <v>56</v>
      </c>
      <c r="BC359" t="s">
        <v>849</v>
      </c>
      <c r="BE359">
        <v>29</v>
      </c>
      <c r="BJ359">
        <v>22.2</v>
      </c>
      <c r="BK359">
        <v>37.1</v>
      </c>
      <c r="BL359" t="s">
        <v>836</v>
      </c>
    </row>
    <row r="360" spans="1:65" x14ac:dyDescent="0.25">
      <c r="A360" t="s">
        <v>828</v>
      </c>
      <c r="B360">
        <v>2019</v>
      </c>
      <c r="C360" t="str">
        <f t="shared" si="5"/>
        <v>Berry et al. 2019</v>
      </c>
      <c r="D360" t="s">
        <v>35</v>
      </c>
      <c r="E360" t="s">
        <v>158</v>
      </c>
      <c r="F360" t="s">
        <v>829</v>
      </c>
      <c r="G360" t="s">
        <v>35</v>
      </c>
      <c r="H360" t="s">
        <v>3503</v>
      </c>
      <c r="I360" t="s">
        <v>830</v>
      </c>
      <c r="J360" t="s">
        <v>3626</v>
      </c>
      <c r="K360" t="s">
        <v>831</v>
      </c>
      <c r="L360" t="s">
        <v>28</v>
      </c>
      <c r="N360" t="s">
        <v>832</v>
      </c>
      <c r="O360" t="s">
        <v>744</v>
      </c>
      <c r="P360" t="s">
        <v>639</v>
      </c>
      <c r="Q360" t="s">
        <v>4044</v>
      </c>
      <c r="R360" t="s">
        <v>3949</v>
      </c>
      <c r="S360" t="s">
        <v>4184</v>
      </c>
      <c r="T360" t="s">
        <v>3763</v>
      </c>
      <c r="U360" t="s">
        <v>850</v>
      </c>
      <c r="W360" t="s">
        <v>40</v>
      </c>
      <c r="X360" t="s">
        <v>825</v>
      </c>
      <c r="Y360" t="s">
        <v>3618</v>
      </c>
      <c r="AA360" t="s">
        <v>834</v>
      </c>
      <c r="AB360" t="s">
        <v>35</v>
      </c>
      <c r="AC360" t="s">
        <v>2901</v>
      </c>
      <c r="AF360">
        <f t="shared" si="6"/>
        <v>1</v>
      </c>
      <c r="AG360">
        <v>876</v>
      </c>
      <c r="AH360" s="7">
        <v>1.1445019795233158E-3</v>
      </c>
      <c r="AI360" s="7"/>
      <c r="AP360" s="7"/>
      <c r="AQ360" s="7"/>
      <c r="AT360">
        <v>1</v>
      </c>
      <c r="BC360" t="s">
        <v>851</v>
      </c>
      <c r="BE360">
        <v>1.1000000000000001</v>
      </c>
      <c r="BJ360">
        <v>7.0000000000000007E-2</v>
      </c>
      <c r="BK360">
        <v>5.48</v>
      </c>
      <c r="BL360" t="s">
        <v>836</v>
      </c>
    </row>
    <row r="361" spans="1:65" x14ac:dyDescent="0.25">
      <c r="A361" t="s">
        <v>727</v>
      </c>
      <c r="B361">
        <v>2017</v>
      </c>
      <c r="C361" t="str">
        <f t="shared" si="5"/>
        <v>Burrus et al. 2017</v>
      </c>
      <c r="D361" t="s">
        <v>35</v>
      </c>
      <c r="E361" t="s">
        <v>158</v>
      </c>
      <c r="F361" t="s">
        <v>728</v>
      </c>
      <c r="G361" t="s">
        <v>35</v>
      </c>
      <c r="H361" t="s">
        <v>3503</v>
      </c>
      <c r="I361" t="s">
        <v>2085</v>
      </c>
      <c r="J361" t="s">
        <v>2117</v>
      </c>
      <c r="K361" t="s">
        <v>28</v>
      </c>
      <c r="L361" t="s">
        <v>28</v>
      </c>
      <c r="N361" t="s">
        <v>729</v>
      </c>
      <c r="O361" t="s">
        <v>744</v>
      </c>
      <c r="P361" t="s">
        <v>639</v>
      </c>
      <c r="Q361" t="s">
        <v>4044</v>
      </c>
      <c r="R361" t="s">
        <v>3949</v>
      </c>
      <c r="S361" t="s">
        <v>4098</v>
      </c>
      <c r="T361" t="s">
        <v>730</v>
      </c>
      <c r="U361" t="s">
        <v>731</v>
      </c>
      <c r="W361" t="s">
        <v>40</v>
      </c>
      <c r="X361" t="s">
        <v>726</v>
      </c>
      <c r="Y361" t="s">
        <v>3618</v>
      </c>
      <c r="AA361" t="s">
        <v>732</v>
      </c>
      <c r="AB361" t="s">
        <v>35</v>
      </c>
      <c r="AC361" t="s">
        <v>2901</v>
      </c>
      <c r="AF361">
        <v>8</v>
      </c>
      <c r="AG361">
        <v>33</v>
      </c>
    </row>
    <row r="362" spans="1:65" x14ac:dyDescent="0.25">
      <c r="A362" t="s">
        <v>727</v>
      </c>
      <c r="B362">
        <v>2017</v>
      </c>
      <c r="C362" t="str">
        <f t="shared" si="5"/>
        <v>Burrus et al. 2017</v>
      </c>
      <c r="D362" t="s">
        <v>35</v>
      </c>
      <c r="E362" t="s">
        <v>158</v>
      </c>
      <c r="F362" t="s">
        <v>728</v>
      </c>
      <c r="G362" t="s">
        <v>35</v>
      </c>
      <c r="H362" t="s">
        <v>3503</v>
      </c>
      <c r="I362" t="s">
        <v>733</v>
      </c>
      <c r="J362" t="s">
        <v>3625</v>
      </c>
      <c r="K362" t="s">
        <v>28</v>
      </c>
      <c r="L362" t="s">
        <v>28</v>
      </c>
      <c r="N362" t="s">
        <v>729</v>
      </c>
      <c r="O362" t="s">
        <v>744</v>
      </c>
      <c r="P362" t="s">
        <v>639</v>
      </c>
      <c r="Q362" t="s">
        <v>4044</v>
      </c>
      <c r="R362" t="s">
        <v>3949</v>
      </c>
      <c r="S362" t="s">
        <v>4098</v>
      </c>
      <c r="T362" t="s">
        <v>730</v>
      </c>
      <c r="U362" t="s">
        <v>731</v>
      </c>
      <c r="W362" t="s">
        <v>40</v>
      </c>
      <c r="X362" t="s">
        <v>726</v>
      </c>
      <c r="Y362" t="s">
        <v>3618</v>
      </c>
      <c r="AA362" t="s">
        <v>732</v>
      </c>
      <c r="AB362" t="s">
        <v>35</v>
      </c>
      <c r="AC362" t="s">
        <v>2901</v>
      </c>
      <c r="AF362">
        <v>8</v>
      </c>
      <c r="AG362">
        <v>33</v>
      </c>
    </row>
    <row r="363" spans="1:65" x14ac:dyDescent="0.25">
      <c r="A363" t="s">
        <v>738</v>
      </c>
      <c r="B363">
        <v>1998</v>
      </c>
      <c r="C363" t="str">
        <f t="shared" si="5"/>
        <v>Hancock et al. 1998</v>
      </c>
      <c r="D363" t="s">
        <v>35</v>
      </c>
      <c r="E363" t="s">
        <v>25</v>
      </c>
      <c r="F363" t="s">
        <v>739</v>
      </c>
      <c r="G363" t="s">
        <v>35</v>
      </c>
      <c r="H363" t="s">
        <v>3503</v>
      </c>
      <c r="I363" t="s">
        <v>740</v>
      </c>
      <c r="J363" t="s">
        <v>2117</v>
      </c>
      <c r="K363" t="s">
        <v>741</v>
      </c>
      <c r="L363" t="s">
        <v>742</v>
      </c>
      <c r="N363" t="s">
        <v>743</v>
      </c>
      <c r="O363" t="s">
        <v>744</v>
      </c>
      <c r="P363" t="s">
        <v>639</v>
      </c>
      <c r="Q363" t="s">
        <v>4044</v>
      </c>
      <c r="V363" t="s">
        <v>2604</v>
      </c>
      <c r="W363" t="s">
        <v>40</v>
      </c>
      <c r="X363" t="s">
        <v>726</v>
      </c>
      <c r="Y363" t="s">
        <v>3618</v>
      </c>
      <c r="AA363" t="s">
        <v>747</v>
      </c>
      <c r="AB363" t="s">
        <v>35</v>
      </c>
      <c r="AC363" t="s">
        <v>2901</v>
      </c>
      <c r="AF363">
        <v>2</v>
      </c>
      <c r="AG363">
        <v>60</v>
      </c>
      <c r="AS363" t="s">
        <v>745</v>
      </c>
    </row>
    <row r="364" spans="1:65" x14ac:dyDescent="0.25">
      <c r="A364" t="s">
        <v>635</v>
      </c>
      <c r="B364">
        <v>2004</v>
      </c>
      <c r="C364" t="str">
        <f t="shared" si="5"/>
        <v>Nielsen et al. 2004</v>
      </c>
      <c r="D364" t="s">
        <v>35</v>
      </c>
      <c r="E364" t="s">
        <v>25</v>
      </c>
      <c r="F364" t="s">
        <v>636</v>
      </c>
      <c r="G364" t="s">
        <v>2901</v>
      </c>
      <c r="H364" t="s">
        <v>3504</v>
      </c>
      <c r="I364" t="s">
        <v>637</v>
      </c>
      <c r="J364" t="s">
        <v>3625</v>
      </c>
      <c r="K364" t="s">
        <v>28</v>
      </c>
      <c r="L364" t="s">
        <v>28</v>
      </c>
      <c r="N364" t="s">
        <v>28</v>
      </c>
      <c r="O364" t="s">
        <v>744</v>
      </c>
      <c r="P364" t="s">
        <v>639</v>
      </c>
      <c r="U364" t="s">
        <v>640</v>
      </c>
      <c r="W364" t="s">
        <v>40</v>
      </c>
      <c r="X364" t="s">
        <v>2169</v>
      </c>
      <c r="Y364" t="s">
        <v>3617</v>
      </c>
      <c r="AB364" t="s">
        <v>35</v>
      </c>
      <c r="AC364" t="s">
        <v>2901</v>
      </c>
      <c r="AF364">
        <v>0</v>
      </c>
      <c r="AG364">
        <v>4</v>
      </c>
    </row>
    <row r="365" spans="1:65" x14ac:dyDescent="0.25">
      <c r="A365" t="s">
        <v>749</v>
      </c>
      <c r="B365">
        <v>1997</v>
      </c>
      <c r="C365" t="str">
        <f t="shared" si="5"/>
        <v>Rahn et al. 1997</v>
      </c>
      <c r="D365" t="s">
        <v>35</v>
      </c>
      <c r="E365" t="s">
        <v>25</v>
      </c>
      <c r="F365" t="s">
        <v>750</v>
      </c>
      <c r="G365" t="s">
        <v>2901</v>
      </c>
      <c r="H365" t="s">
        <v>3503</v>
      </c>
      <c r="I365" t="s">
        <v>751</v>
      </c>
      <c r="J365" t="s">
        <v>3625</v>
      </c>
      <c r="K365" t="s">
        <v>28</v>
      </c>
      <c r="L365" t="s">
        <v>28</v>
      </c>
      <c r="N365" t="s">
        <v>753</v>
      </c>
      <c r="O365" t="s">
        <v>744</v>
      </c>
      <c r="P365" t="s">
        <v>639</v>
      </c>
      <c r="Q365" t="s">
        <v>4044</v>
      </c>
      <c r="U365" t="s">
        <v>2605</v>
      </c>
      <c r="V365" t="s">
        <v>2604</v>
      </c>
      <c r="W365" t="s">
        <v>40</v>
      </c>
      <c r="X365" t="s">
        <v>726</v>
      </c>
      <c r="Y365" t="s">
        <v>3618</v>
      </c>
      <c r="AA365" t="s">
        <v>754</v>
      </c>
      <c r="AB365" t="s">
        <v>35</v>
      </c>
      <c r="AC365" t="s">
        <v>2901</v>
      </c>
      <c r="AF365">
        <v>1</v>
      </c>
      <c r="AG365">
        <v>8</v>
      </c>
    </row>
    <row r="366" spans="1:65" x14ac:dyDescent="0.25">
      <c r="A366" t="s">
        <v>209</v>
      </c>
      <c r="B366">
        <v>2012</v>
      </c>
      <c r="C366" t="str">
        <f t="shared" si="5"/>
        <v>Ahmed et al.  2012</v>
      </c>
      <c r="D366" t="s">
        <v>35</v>
      </c>
      <c r="E366" t="s">
        <v>25</v>
      </c>
      <c r="F366" t="s">
        <v>680</v>
      </c>
      <c r="G366" t="s">
        <v>2901</v>
      </c>
      <c r="H366" t="s">
        <v>3501</v>
      </c>
      <c r="I366" t="s">
        <v>705</v>
      </c>
      <c r="J366" t="s">
        <v>3625</v>
      </c>
      <c r="K366" t="s">
        <v>28</v>
      </c>
      <c r="L366" t="s">
        <v>28</v>
      </c>
      <c r="N366" t="s">
        <v>28</v>
      </c>
      <c r="O366" t="s">
        <v>744</v>
      </c>
      <c r="P366" t="s">
        <v>96</v>
      </c>
      <c r="Q366" s="12" t="s">
        <v>3910</v>
      </c>
      <c r="R366" t="s">
        <v>3975</v>
      </c>
      <c r="S366" t="s">
        <v>3976</v>
      </c>
      <c r="V366" t="s">
        <v>163</v>
      </c>
      <c r="W366" t="s">
        <v>40</v>
      </c>
      <c r="X366" t="s">
        <v>706</v>
      </c>
      <c r="Y366" t="s">
        <v>3616</v>
      </c>
      <c r="AA366" t="s">
        <v>80</v>
      </c>
      <c r="AB366" t="s">
        <v>35</v>
      </c>
      <c r="AC366" t="s">
        <v>2901</v>
      </c>
      <c r="AF366">
        <v>17</v>
      </c>
      <c r="AG366">
        <v>40</v>
      </c>
    </row>
    <row r="367" spans="1:65" x14ac:dyDescent="0.25">
      <c r="A367" t="s">
        <v>209</v>
      </c>
      <c r="B367">
        <v>2012</v>
      </c>
      <c r="C367" t="str">
        <f t="shared" si="5"/>
        <v>Ahmed et al.  2012</v>
      </c>
      <c r="D367" t="s">
        <v>35</v>
      </c>
      <c r="E367" t="s">
        <v>25</v>
      </c>
      <c r="F367" t="s">
        <v>680</v>
      </c>
      <c r="G367" t="s">
        <v>2901</v>
      </c>
      <c r="H367" t="s">
        <v>3501</v>
      </c>
      <c r="I367" t="s">
        <v>711</v>
      </c>
      <c r="J367" t="s">
        <v>3625</v>
      </c>
      <c r="K367" t="s">
        <v>28</v>
      </c>
      <c r="L367" t="s">
        <v>28</v>
      </c>
      <c r="N367" t="s">
        <v>28</v>
      </c>
      <c r="O367" t="s">
        <v>744</v>
      </c>
      <c r="P367" t="s">
        <v>96</v>
      </c>
      <c r="Q367" s="12" t="s">
        <v>3910</v>
      </c>
      <c r="R367" t="s">
        <v>3975</v>
      </c>
      <c r="S367" t="s">
        <v>3976</v>
      </c>
      <c r="V367" t="s">
        <v>163</v>
      </c>
      <c r="W367" t="s">
        <v>40</v>
      </c>
      <c r="X367" t="s">
        <v>710</v>
      </c>
      <c r="Y367" t="s">
        <v>3618</v>
      </c>
      <c r="AA367" t="s">
        <v>80</v>
      </c>
      <c r="AB367" t="s">
        <v>35</v>
      </c>
      <c r="AC367" t="s">
        <v>2901</v>
      </c>
      <c r="AF367" t="s">
        <v>119</v>
      </c>
      <c r="AG367">
        <v>40</v>
      </c>
    </row>
    <row r="368" spans="1:65" x14ac:dyDescent="0.25">
      <c r="A368" t="s">
        <v>209</v>
      </c>
      <c r="B368">
        <v>2012</v>
      </c>
      <c r="C368" t="str">
        <f t="shared" si="5"/>
        <v>Ahmed et al.  2012</v>
      </c>
      <c r="D368" t="s">
        <v>35</v>
      </c>
      <c r="E368" t="s">
        <v>25</v>
      </c>
      <c r="F368" t="s">
        <v>680</v>
      </c>
      <c r="G368" t="s">
        <v>2901</v>
      </c>
      <c r="H368" t="s">
        <v>3501</v>
      </c>
      <c r="I368" t="s">
        <v>913</v>
      </c>
      <c r="J368" t="s">
        <v>3625</v>
      </c>
      <c r="K368" t="s">
        <v>28</v>
      </c>
      <c r="L368" t="s">
        <v>28</v>
      </c>
      <c r="N368" t="s">
        <v>28</v>
      </c>
      <c r="O368" t="s">
        <v>744</v>
      </c>
      <c r="P368" t="s">
        <v>96</v>
      </c>
      <c r="Q368" s="12" t="s">
        <v>3910</v>
      </c>
      <c r="R368" t="s">
        <v>3975</v>
      </c>
      <c r="S368" t="s">
        <v>3976</v>
      </c>
      <c r="V368" t="s">
        <v>163</v>
      </c>
      <c r="W368" t="s">
        <v>40</v>
      </c>
      <c r="X368" t="s">
        <v>912</v>
      </c>
      <c r="Y368" t="s">
        <v>3618</v>
      </c>
      <c r="AA368" t="s">
        <v>80</v>
      </c>
      <c r="AB368" t="s">
        <v>35</v>
      </c>
      <c r="AC368" t="s">
        <v>2901</v>
      </c>
      <c r="AF368" t="s">
        <v>119</v>
      </c>
      <c r="AG368">
        <v>40</v>
      </c>
    </row>
    <row r="369" spans="1:66" x14ac:dyDescent="0.25">
      <c r="A369" t="s">
        <v>209</v>
      </c>
      <c r="B369">
        <v>2012</v>
      </c>
      <c r="C369" t="str">
        <f t="shared" si="5"/>
        <v>Ahmed et al.  2012</v>
      </c>
      <c r="D369" t="s">
        <v>35</v>
      </c>
      <c r="E369" t="s">
        <v>25</v>
      </c>
      <c r="F369" t="s">
        <v>680</v>
      </c>
      <c r="G369" t="s">
        <v>2901</v>
      </c>
      <c r="H369" t="s">
        <v>3501</v>
      </c>
      <c r="I369" t="s">
        <v>915</v>
      </c>
      <c r="J369" t="s">
        <v>3625</v>
      </c>
      <c r="K369" t="s">
        <v>28</v>
      </c>
      <c r="L369" t="s">
        <v>28</v>
      </c>
      <c r="N369" t="s">
        <v>28</v>
      </c>
      <c r="O369" t="s">
        <v>744</v>
      </c>
      <c r="P369" t="s">
        <v>96</v>
      </c>
      <c r="Q369" s="12" t="s">
        <v>3910</v>
      </c>
      <c r="R369" t="s">
        <v>3975</v>
      </c>
      <c r="S369" t="s">
        <v>3976</v>
      </c>
      <c r="V369" t="s">
        <v>163</v>
      </c>
      <c r="W369" t="s">
        <v>40</v>
      </c>
      <c r="X369" t="s">
        <v>914</v>
      </c>
      <c r="Y369" t="s">
        <v>3618</v>
      </c>
      <c r="AA369" t="s">
        <v>80</v>
      </c>
      <c r="AB369" t="s">
        <v>35</v>
      </c>
      <c r="AC369" t="s">
        <v>2901</v>
      </c>
      <c r="AF369" t="s">
        <v>119</v>
      </c>
      <c r="AG369">
        <v>40</v>
      </c>
    </row>
    <row r="370" spans="1:66" x14ac:dyDescent="0.25">
      <c r="A370" t="s">
        <v>209</v>
      </c>
      <c r="B370">
        <v>2012</v>
      </c>
      <c r="C370" t="str">
        <f t="shared" si="5"/>
        <v>Ahmed et al.  2012</v>
      </c>
      <c r="D370" t="s">
        <v>35</v>
      </c>
      <c r="E370" t="s">
        <v>25</v>
      </c>
      <c r="F370" t="s">
        <v>680</v>
      </c>
      <c r="G370" t="s">
        <v>2901</v>
      </c>
      <c r="H370" t="s">
        <v>3501</v>
      </c>
      <c r="I370" t="s">
        <v>681</v>
      </c>
      <c r="J370" t="s">
        <v>3625</v>
      </c>
      <c r="K370" t="s">
        <v>28</v>
      </c>
      <c r="L370" t="s">
        <v>28</v>
      </c>
      <c r="N370" t="s">
        <v>28</v>
      </c>
      <c r="O370" t="s">
        <v>744</v>
      </c>
      <c r="P370" t="s">
        <v>96</v>
      </c>
      <c r="Q370" s="12" t="s">
        <v>3910</v>
      </c>
      <c r="R370" t="s">
        <v>3975</v>
      </c>
      <c r="S370" t="s">
        <v>3976</v>
      </c>
      <c r="V370" t="s">
        <v>163</v>
      </c>
      <c r="W370" t="s">
        <v>40</v>
      </c>
      <c r="X370" t="s">
        <v>682</v>
      </c>
      <c r="Y370" t="s">
        <v>3613</v>
      </c>
      <c r="Z370" t="s">
        <v>3614</v>
      </c>
      <c r="AA370" t="s">
        <v>80</v>
      </c>
      <c r="AB370" t="s">
        <v>35</v>
      </c>
      <c r="AC370" t="s">
        <v>2901</v>
      </c>
      <c r="AF370" t="s">
        <v>119</v>
      </c>
      <c r="AG370">
        <v>40</v>
      </c>
    </row>
    <row r="371" spans="1:66" x14ac:dyDescent="0.25">
      <c r="A371" t="s">
        <v>209</v>
      </c>
      <c r="B371">
        <v>2012</v>
      </c>
      <c r="C371" t="str">
        <f t="shared" si="5"/>
        <v>Ahmed et al.  2012</v>
      </c>
      <c r="D371" t="s">
        <v>35</v>
      </c>
      <c r="E371" t="s">
        <v>25</v>
      </c>
      <c r="F371" t="s">
        <v>680</v>
      </c>
      <c r="G371" t="s">
        <v>2901</v>
      </c>
      <c r="H371" t="s">
        <v>3501</v>
      </c>
      <c r="I371" t="s">
        <v>708</v>
      </c>
      <c r="J371" t="s">
        <v>3625</v>
      </c>
      <c r="K371" t="s">
        <v>28</v>
      </c>
      <c r="L371" t="s">
        <v>28</v>
      </c>
      <c r="N371" t="s">
        <v>28</v>
      </c>
      <c r="O371" t="s">
        <v>744</v>
      </c>
      <c r="P371" t="s">
        <v>96</v>
      </c>
      <c r="Q371" s="12" t="s">
        <v>3910</v>
      </c>
      <c r="R371" t="s">
        <v>3975</v>
      </c>
      <c r="S371" t="s">
        <v>3976</v>
      </c>
      <c r="V371" t="s">
        <v>163</v>
      </c>
      <c r="W371" t="s">
        <v>40</v>
      </c>
      <c r="X371" t="s">
        <v>709</v>
      </c>
      <c r="Y371" t="s">
        <v>3613</v>
      </c>
      <c r="AA371" t="s">
        <v>80</v>
      </c>
      <c r="AB371" t="s">
        <v>35</v>
      </c>
      <c r="AC371" t="s">
        <v>2901</v>
      </c>
      <c r="AF371" t="s">
        <v>119</v>
      </c>
      <c r="AG371">
        <v>40</v>
      </c>
    </row>
    <row r="372" spans="1:66" x14ac:dyDescent="0.25">
      <c r="A372" t="s">
        <v>209</v>
      </c>
      <c r="B372">
        <v>2012</v>
      </c>
      <c r="C372" t="str">
        <f t="shared" si="5"/>
        <v>Ahmed et al.  2012</v>
      </c>
      <c r="D372" t="s">
        <v>35</v>
      </c>
      <c r="E372" t="s">
        <v>25</v>
      </c>
      <c r="F372" t="s">
        <v>680</v>
      </c>
      <c r="G372" t="s">
        <v>2901</v>
      </c>
      <c r="H372" t="s">
        <v>3501</v>
      </c>
      <c r="I372" t="s">
        <v>712</v>
      </c>
      <c r="J372" t="s">
        <v>3625</v>
      </c>
      <c r="K372" t="s">
        <v>28</v>
      </c>
      <c r="L372" t="s">
        <v>28</v>
      </c>
      <c r="N372" t="s">
        <v>28</v>
      </c>
      <c r="O372" t="s">
        <v>744</v>
      </c>
      <c r="P372" t="s">
        <v>96</v>
      </c>
      <c r="Q372" s="12" t="s">
        <v>3910</v>
      </c>
      <c r="R372" t="s">
        <v>3975</v>
      </c>
      <c r="S372" t="s">
        <v>3976</v>
      </c>
      <c r="V372" t="s">
        <v>163</v>
      </c>
      <c r="W372" t="s">
        <v>40</v>
      </c>
      <c r="X372" t="s">
        <v>713</v>
      </c>
      <c r="Y372" t="s">
        <v>3619</v>
      </c>
      <c r="AA372" t="s">
        <v>80</v>
      </c>
      <c r="AB372" t="s">
        <v>35</v>
      </c>
      <c r="AC372" t="s">
        <v>2901</v>
      </c>
      <c r="AF372" t="s">
        <v>119</v>
      </c>
      <c r="AG372">
        <v>40</v>
      </c>
    </row>
    <row r="373" spans="1:66" x14ac:dyDescent="0.25">
      <c r="A373" t="s">
        <v>209</v>
      </c>
      <c r="B373">
        <v>2012</v>
      </c>
      <c r="C373" t="str">
        <f t="shared" si="5"/>
        <v>Ahmed et al.  2012</v>
      </c>
      <c r="D373" t="s">
        <v>35</v>
      </c>
      <c r="E373" t="s">
        <v>25</v>
      </c>
      <c r="F373" t="s">
        <v>680</v>
      </c>
      <c r="G373" t="s">
        <v>2901</v>
      </c>
      <c r="H373" t="s">
        <v>3501</v>
      </c>
      <c r="I373" t="s">
        <v>707</v>
      </c>
      <c r="J373" t="s">
        <v>3625</v>
      </c>
      <c r="K373" t="s">
        <v>28</v>
      </c>
      <c r="L373" t="s">
        <v>28</v>
      </c>
      <c r="N373" t="s">
        <v>28</v>
      </c>
      <c r="O373" t="s">
        <v>744</v>
      </c>
      <c r="P373" t="s">
        <v>96</v>
      </c>
      <c r="Q373" s="12" t="s">
        <v>3910</v>
      </c>
      <c r="R373" t="s">
        <v>3975</v>
      </c>
      <c r="S373" t="s">
        <v>3976</v>
      </c>
      <c r="V373" t="s">
        <v>163</v>
      </c>
      <c r="W373" t="s">
        <v>40</v>
      </c>
      <c r="X373" t="s">
        <v>911</v>
      </c>
      <c r="Y373" t="s">
        <v>3619</v>
      </c>
      <c r="AA373" t="s">
        <v>80</v>
      </c>
      <c r="AB373" t="s">
        <v>35</v>
      </c>
      <c r="AC373" t="s">
        <v>2901</v>
      </c>
      <c r="AF373" t="s">
        <v>119</v>
      </c>
      <c r="AG373">
        <v>40</v>
      </c>
    </row>
    <row r="374" spans="1:66" x14ac:dyDescent="0.25">
      <c r="A374" t="s">
        <v>209</v>
      </c>
      <c r="B374">
        <v>2012</v>
      </c>
      <c r="C374" t="str">
        <f t="shared" si="5"/>
        <v>Ahmed et al.  2012</v>
      </c>
      <c r="D374" t="s">
        <v>35</v>
      </c>
      <c r="E374" t="s">
        <v>25</v>
      </c>
      <c r="F374" t="s">
        <v>680</v>
      </c>
      <c r="G374" t="s">
        <v>2901</v>
      </c>
      <c r="H374" t="s">
        <v>3501</v>
      </c>
      <c r="I374" t="s">
        <v>691</v>
      </c>
      <c r="J374" t="s">
        <v>3625</v>
      </c>
      <c r="K374" t="s">
        <v>28</v>
      </c>
      <c r="L374" t="s">
        <v>28</v>
      </c>
      <c r="N374" t="s">
        <v>28</v>
      </c>
      <c r="O374" t="s">
        <v>744</v>
      </c>
      <c r="P374" t="s">
        <v>96</v>
      </c>
      <c r="Q374" s="12" t="s">
        <v>3910</v>
      </c>
      <c r="R374" t="s">
        <v>3975</v>
      </c>
      <c r="S374" t="s">
        <v>3976</v>
      </c>
      <c r="V374" t="s">
        <v>163</v>
      </c>
      <c r="W374" t="s">
        <v>40</v>
      </c>
      <c r="X374" t="s">
        <v>692</v>
      </c>
      <c r="Y374" t="s">
        <v>3614</v>
      </c>
      <c r="AA374" t="s">
        <v>80</v>
      </c>
      <c r="AB374" t="s">
        <v>35</v>
      </c>
      <c r="AC374" t="s">
        <v>2901</v>
      </c>
      <c r="AF374" t="s">
        <v>119</v>
      </c>
      <c r="AG374">
        <v>40</v>
      </c>
    </row>
    <row r="375" spans="1:66" x14ac:dyDescent="0.25">
      <c r="A375" t="s">
        <v>209</v>
      </c>
      <c r="B375">
        <v>2012</v>
      </c>
      <c r="C375" t="str">
        <f t="shared" si="5"/>
        <v>Ahmed et al.  2012</v>
      </c>
      <c r="D375" t="s">
        <v>35</v>
      </c>
      <c r="E375" t="s">
        <v>25</v>
      </c>
      <c r="F375" t="s">
        <v>680</v>
      </c>
      <c r="G375" t="s">
        <v>2901</v>
      </c>
      <c r="H375" t="s">
        <v>3501</v>
      </c>
      <c r="I375" t="s">
        <v>694</v>
      </c>
      <c r="J375" t="s">
        <v>3625</v>
      </c>
      <c r="K375" t="s">
        <v>28</v>
      </c>
      <c r="L375" t="s">
        <v>28</v>
      </c>
      <c r="N375" t="s">
        <v>28</v>
      </c>
      <c r="O375" t="s">
        <v>744</v>
      </c>
      <c r="P375" t="s">
        <v>96</v>
      </c>
      <c r="Q375" s="12" t="s">
        <v>3910</v>
      </c>
      <c r="R375" t="s">
        <v>3975</v>
      </c>
      <c r="S375" t="s">
        <v>3976</v>
      </c>
      <c r="V375" t="s">
        <v>163</v>
      </c>
      <c r="W375" t="s">
        <v>40</v>
      </c>
      <c r="X375" t="s">
        <v>695</v>
      </c>
      <c r="Y375" t="s">
        <v>3614</v>
      </c>
      <c r="AA375" t="s">
        <v>80</v>
      </c>
      <c r="AB375" t="s">
        <v>35</v>
      </c>
      <c r="AC375" t="s">
        <v>2901</v>
      </c>
      <c r="AF375" t="s">
        <v>119</v>
      </c>
      <c r="AG375">
        <v>40</v>
      </c>
    </row>
    <row r="376" spans="1:66" x14ac:dyDescent="0.25">
      <c r="A376" s="12" t="s">
        <v>209</v>
      </c>
      <c r="B376" s="12">
        <v>2019</v>
      </c>
      <c r="C376" t="str">
        <f t="shared" si="5"/>
        <v>Ahmed et al.  2019</v>
      </c>
      <c r="D376" s="12" t="s">
        <v>35</v>
      </c>
      <c r="E376" s="12" t="s">
        <v>158</v>
      </c>
      <c r="F376" s="12" t="s">
        <v>218</v>
      </c>
      <c r="G376" s="12" t="s">
        <v>2901</v>
      </c>
      <c r="H376" s="12" t="s">
        <v>3501</v>
      </c>
      <c r="I376" s="12" t="s">
        <v>219</v>
      </c>
      <c r="J376" s="12" t="s">
        <v>3625</v>
      </c>
      <c r="K376" s="12">
        <v>1000</v>
      </c>
      <c r="L376" s="12" t="s">
        <v>221</v>
      </c>
      <c r="M376" s="12" t="s">
        <v>3812</v>
      </c>
      <c r="N376" s="12" t="s">
        <v>222</v>
      </c>
      <c r="O376" t="s">
        <v>744</v>
      </c>
      <c r="P376" s="12" t="s">
        <v>96</v>
      </c>
      <c r="Q376" t="s">
        <v>4101</v>
      </c>
      <c r="R376" t="s">
        <v>4100</v>
      </c>
      <c r="S376" t="s">
        <v>4099</v>
      </c>
      <c r="T376" s="12"/>
      <c r="U376" s="12"/>
      <c r="V376" s="12" t="s">
        <v>2563</v>
      </c>
      <c r="W376" s="12" t="s">
        <v>40</v>
      </c>
      <c r="X376" s="12" t="s">
        <v>726</v>
      </c>
      <c r="Y376" s="12" t="s">
        <v>3618</v>
      </c>
      <c r="Z376" s="12"/>
      <c r="AA376" s="12" t="s">
        <v>80</v>
      </c>
      <c r="AB376" s="12" t="s">
        <v>35</v>
      </c>
      <c r="AC376" s="12" t="s">
        <v>2901</v>
      </c>
      <c r="AD376" s="12" t="s">
        <v>3860</v>
      </c>
      <c r="AE376" s="12" t="s">
        <v>35</v>
      </c>
      <c r="AF376" s="12">
        <v>0</v>
      </c>
      <c r="AG376" s="12">
        <v>14</v>
      </c>
      <c r="AH376" s="12"/>
      <c r="AI376" s="12"/>
      <c r="AJ376" s="12" t="s">
        <v>3811</v>
      </c>
      <c r="AK376" s="12"/>
      <c r="AL376" s="12"/>
      <c r="AM376" s="12"/>
      <c r="AN376" s="12" t="s">
        <v>3811</v>
      </c>
      <c r="AO376" s="12" t="s">
        <v>3811</v>
      </c>
      <c r="AP376" s="12"/>
      <c r="AQ376" s="12"/>
      <c r="AR376" s="12" t="s">
        <v>3812</v>
      </c>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row>
    <row r="377" spans="1:66" x14ac:dyDescent="0.25">
      <c r="A377" s="12" t="s">
        <v>209</v>
      </c>
      <c r="B377" s="12">
        <v>2019</v>
      </c>
      <c r="C377" t="str">
        <f t="shared" si="5"/>
        <v>Ahmed et al.  2019</v>
      </c>
      <c r="D377" s="12" t="s">
        <v>35</v>
      </c>
      <c r="E377" s="12" t="s">
        <v>158</v>
      </c>
      <c r="F377" s="12" t="s">
        <v>218</v>
      </c>
      <c r="G377" s="12" t="s">
        <v>2901</v>
      </c>
      <c r="H377" s="12" t="s">
        <v>3501</v>
      </c>
      <c r="I377" s="12" t="s">
        <v>219</v>
      </c>
      <c r="J377" s="12" t="s">
        <v>3625</v>
      </c>
      <c r="K377" s="12">
        <v>1000</v>
      </c>
      <c r="L377" s="12" t="s">
        <v>221</v>
      </c>
      <c r="M377" s="12" t="s">
        <v>3812</v>
      </c>
      <c r="N377" s="12" t="s">
        <v>222</v>
      </c>
      <c r="O377" t="s">
        <v>744</v>
      </c>
      <c r="P377" s="12" t="s">
        <v>96</v>
      </c>
      <c r="Q377" t="s">
        <v>4101</v>
      </c>
      <c r="R377" t="s">
        <v>4100</v>
      </c>
      <c r="S377" t="s">
        <v>4099</v>
      </c>
      <c r="U377" s="12"/>
      <c r="V377" s="12" t="s">
        <v>2563</v>
      </c>
      <c r="W377" s="12" t="s">
        <v>40</v>
      </c>
      <c r="X377" s="12" t="s">
        <v>212</v>
      </c>
      <c r="Y377" s="12" t="s">
        <v>212</v>
      </c>
      <c r="Z377" s="12"/>
      <c r="AA377" s="12" t="s">
        <v>80</v>
      </c>
      <c r="AB377" s="12" t="s">
        <v>35</v>
      </c>
      <c r="AC377" s="12" t="s">
        <v>35</v>
      </c>
      <c r="AD377" s="12" t="s">
        <v>3860</v>
      </c>
      <c r="AE377" s="12" t="s">
        <v>2901</v>
      </c>
      <c r="AF377" s="12">
        <v>14</v>
      </c>
      <c r="AG377" s="12">
        <v>14</v>
      </c>
      <c r="AH377" s="12"/>
      <c r="AI377" s="12"/>
      <c r="AJ377" s="16"/>
      <c r="AK377" s="16"/>
      <c r="AL377" s="16"/>
      <c r="AM377" s="16"/>
      <c r="AN377" s="16">
        <v>35481.33892335758</v>
      </c>
      <c r="AO377" s="16">
        <v>812830516.1641022</v>
      </c>
      <c r="AP377" s="16">
        <v>501187.23362727347</v>
      </c>
      <c r="AQ377" s="16">
        <v>3630780.5477010179</v>
      </c>
      <c r="AR377" s="12" t="s">
        <v>3812</v>
      </c>
      <c r="AS377" s="12"/>
      <c r="AT377" s="12"/>
      <c r="AU377" s="12"/>
      <c r="AV377" s="12"/>
      <c r="AW377" s="12"/>
      <c r="AX377" s="12"/>
      <c r="AY377" s="12"/>
      <c r="AZ377" s="12"/>
      <c r="BA377" s="12">
        <v>6.13</v>
      </c>
      <c r="BB377" s="12">
        <v>1.1100000000000001</v>
      </c>
      <c r="BC377" s="12"/>
      <c r="BD377" s="12">
        <v>4.55</v>
      </c>
      <c r="BE377" s="12">
        <v>8.91</v>
      </c>
      <c r="BF377" s="12">
        <v>5.7</v>
      </c>
      <c r="BG377" s="12">
        <v>6.56</v>
      </c>
      <c r="BH377" s="12" t="s">
        <v>223</v>
      </c>
      <c r="BI377" s="12"/>
      <c r="BJ377" s="12"/>
      <c r="BK377" s="12"/>
      <c r="BL377" s="12"/>
      <c r="BM377" s="12"/>
      <c r="BN377" s="12"/>
    </row>
    <row r="378" spans="1:66" x14ac:dyDescent="0.25">
      <c r="A378" t="s">
        <v>696</v>
      </c>
      <c r="B378">
        <v>2015</v>
      </c>
      <c r="C378" t="str">
        <f t="shared" si="5"/>
        <v>Ahmed et al. 2015</v>
      </c>
      <c r="D378" t="s">
        <v>225</v>
      </c>
      <c r="E378" t="s">
        <v>226</v>
      </c>
      <c r="F378" t="s">
        <v>703</v>
      </c>
      <c r="G378" t="s">
        <v>2901</v>
      </c>
      <c r="H378" t="s">
        <v>3501</v>
      </c>
      <c r="I378" t="s">
        <v>698</v>
      </c>
      <c r="J378" t="s">
        <v>3625</v>
      </c>
      <c r="K378" t="s">
        <v>699</v>
      </c>
      <c r="L378" t="s">
        <v>119</v>
      </c>
      <c r="N378" t="s">
        <v>704</v>
      </c>
      <c r="O378" t="s">
        <v>744</v>
      </c>
      <c r="P378" t="s">
        <v>96</v>
      </c>
      <c r="Q378" t="s">
        <v>3978</v>
      </c>
      <c r="R378" t="s">
        <v>3935</v>
      </c>
      <c r="S378" t="s">
        <v>3979</v>
      </c>
      <c r="T378" t="s">
        <v>165</v>
      </c>
      <c r="U378" t="s">
        <v>166</v>
      </c>
      <c r="W378" t="s">
        <v>325</v>
      </c>
      <c r="X378" t="s">
        <v>702</v>
      </c>
      <c r="Y378" t="s">
        <v>3618</v>
      </c>
      <c r="AA378" t="s">
        <v>80</v>
      </c>
      <c r="AB378" t="s">
        <v>35</v>
      </c>
      <c r="AC378" t="s">
        <v>2901</v>
      </c>
      <c r="AF378" t="s">
        <v>119</v>
      </c>
      <c r="AG378">
        <v>10</v>
      </c>
      <c r="AS378" t="s">
        <v>2083</v>
      </c>
    </row>
    <row r="379" spans="1:66" x14ac:dyDescent="0.25">
      <c r="A379" t="s">
        <v>696</v>
      </c>
      <c r="B379">
        <v>2015</v>
      </c>
      <c r="C379" t="str">
        <f t="shared" si="5"/>
        <v>Ahmed et al. 2015</v>
      </c>
      <c r="D379" t="s">
        <v>225</v>
      </c>
      <c r="E379" t="s">
        <v>226</v>
      </c>
      <c r="F379" t="s">
        <v>703</v>
      </c>
      <c r="G379" t="s">
        <v>2901</v>
      </c>
      <c r="H379" t="s">
        <v>3501</v>
      </c>
      <c r="I379" t="s">
        <v>698</v>
      </c>
      <c r="J379" t="s">
        <v>3625</v>
      </c>
      <c r="K379" t="s">
        <v>699</v>
      </c>
      <c r="L379" t="s">
        <v>119</v>
      </c>
      <c r="N379" t="s">
        <v>704</v>
      </c>
      <c r="O379" t="s">
        <v>744</v>
      </c>
      <c r="P379" t="s">
        <v>96</v>
      </c>
      <c r="Q379" t="s">
        <v>3978</v>
      </c>
      <c r="R379" t="s">
        <v>3935</v>
      </c>
      <c r="S379" t="s">
        <v>3979</v>
      </c>
      <c r="T379" t="s">
        <v>165</v>
      </c>
      <c r="U379" t="s">
        <v>166</v>
      </c>
      <c r="W379" t="s">
        <v>40</v>
      </c>
      <c r="X379" t="s">
        <v>710</v>
      </c>
      <c r="Y379" t="s">
        <v>3618</v>
      </c>
      <c r="AA379" t="s">
        <v>80</v>
      </c>
      <c r="AB379" t="s">
        <v>35</v>
      </c>
      <c r="AC379" t="s">
        <v>2901</v>
      </c>
      <c r="AF379" t="s">
        <v>119</v>
      </c>
      <c r="AG379">
        <v>10</v>
      </c>
      <c r="AS379" t="s">
        <v>2083</v>
      </c>
    </row>
    <row r="380" spans="1:66" x14ac:dyDescent="0.25">
      <c r="A380" t="s">
        <v>696</v>
      </c>
      <c r="B380">
        <v>2015</v>
      </c>
      <c r="C380" t="str">
        <f t="shared" si="5"/>
        <v>Ahmed et al. 2015</v>
      </c>
      <c r="D380" t="s">
        <v>225</v>
      </c>
      <c r="E380" t="s">
        <v>226</v>
      </c>
      <c r="F380" t="s">
        <v>703</v>
      </c>
      <c r="G380" t="s">
        <v>2901</v>
      </c>
      <c r="H380" t="s">
        <v>3501</v>
      </c>
      <c r="I380" t="s">
        <v>698</v>
      </c>
      <c r="J380" t="s">
        <v>3625</v>
      </c>
      <c r="K380" t="s">
        <v>699</v>
      </c>
      <c r="L380" t="s">
        <v>119</v>
      </c>
      <c r="N380" t="s">
        <v>704</v>
      </c>
      <c r="O380" t="s">
        <v>744</v>
      </c>
      <c r="P380" t="s">
        <v>96</v>
      </c>
      <c r="Q380" t="s">
        <v>3978</v>
      </c>
      <c r="R380" t="s">
        <v>3935</v>
      </c>
      <c r="S380" t="s">
        <v>3979</v>
      </c>
      <c r="T380" t="s">
        <v>165</v>
      </c>
      <c r="U380" t="s">
        <v>166</v>
      </c>
      <c r="W380" t="s">
        <v>40</v>
      </c>
      <c r="X380" t="s">
        <v>912</v>
      </c>
      <c r="Y380" t="s">
        <v>3618</v>
      </c>
      <c r="AA380" t="s">
        <v>80</v>
      </c>
      <c r="AB380" t="s">
        <v>35</v>
      </c>
      <c r="AC380" t="s">
        <v>2901</v>
      </c>
      <c r="AF380" t="s">
        <v>119</v>
      </c>
      <c r="AG380">
        <v>10</v>
      </c>
      <c r="AS380" t="s">
        <v>2083</v>
      </c>
    </row>
    <row r="381" spans="1:66" x14ac:dyDescent="0.25">
      <c r="A381" t="s">
        <v>696</v>
      </c>
      <c r="B381">
        <v>2015</v>
      </c>
      <c r="C381" t="str">
        <f t="shared" si="5"/>
        <v>Ahmed et al. 2015</v>
      </c>
      <c r="D381" t="s">
        <v>225</v>
      </c>
      <c r="E381" t="s">
        <v>226</v>
      </c>
      <c r="F381" t="s">
        <v>703</v>
      </c>
      <c r="G381" t="s">
        <v>2901</v>
      </c>
      <c r="H381" t="s">
        <v>3501</v>
      </c>
      <c r="I381" t="s">
        <v>698</v>
      </c>
      <c r="J381" t="s">
        <v>3625</v>
      </c>
      <c r="K381" t="s">
        <v>699</v>
      </c>
      <c r="L381" t="s">
        <v>119</v>
      </c>
      <c r="N381" t="s">
        <v>704</v>
      </c>
      <c r="O381" t="s">
        <v>744</v>
      </c>
      <c r="P381" t="s">
        <v>96</v>
      </c>
      <c r="Q381" t="s">
        <v>3978</v>
      </c>
      <c r="R381" t="s">
        <v>3935</v>
      </c>
      <c r="S381" t="s">
        <v>3979</v>
      </c>
      <c r="T381" t="s">
        <v>165</v>
      </c>
      <c r="U381" t="s">
        <v>166</v>
      </c>
      <c r="W381" t="s">
        <v>40</v>
      </c>
      <c r="X381" t="s">
        <v>914</v>
      </c>
      <c r="Y381" t="s">
        <v>3618</v>
      </c>
      <c r="AA381" t="s">
        <v>80</v>
      </c>
      <c r="AB381" t="s">
        <v>35</v>
      </c>
      <c r="AC381" t="s">
        <v>2901</v>
      </c>
      <c r="AF381">
        <v>9</v>
      </c>
      <c r="AG381">
        <v>10</v>
      </c>
      <c r="AS381" t="s">
        <v>2083</v>
      </c>
    </row>
    <row r="382" spans="1:66" x14ac:dyDescent="0.25">
      <c r="A382" t="s">
        <v>696</v>
      </c>
      <c r="B382">
        <v>2015</v>
      </c>
      <c r="C382" t="str">
        <f t="shared" si="5"/>
        <v>Ahmed et al. 2015</v>
      </c>
      <c r="D382" t="s">
        <v>225</v>
      </c>
      <c r="E382" t="s">
        <v>226</v>
      </c>
      <c r="F382" t="s">
        <v>697</v>
      </c>
      <c r="G382" t="s">
        <v>2901</v>
      </c>
      <c r="H382" t="s">
        <v>3501</v>
      </c>
      <c r="I382" t="s">
        <v>698</v>
      </c>
      <c r="J382" t="s">
        <v>3625</v>
      </c>
      <c r="K382" t="s">
        <v>699</v>
      </c>
      <c r="L382" t="s">
        <v>119</v>
      </c>
      <c r="N382" t="s">
        <v>704</v>
      </c>
      <c r="O382" t="s">
        <v>744</v>
      </c>
      <c r="P382" t="s">
        <v>96</v>
      </c>
      <c r="Q382" t="s">
        <v>3910</v>
      </c>
      <c r="V382" t="s">
        <v>2621</v>
      </c>
      <c r="W382" t="s">
        <v>40</v>
      </c>
      <c r="X382" t="s">
        <v>702</v>
      </c>
      <c r="Y382" t="s">
        <v>3618</v>
      </c>
      <c r="AA382" t="s">
        <v>80</v>
      </c>
      <c r="AB382" t="s">
        <v>35</v>
      </c>
      <c r="AC382" t="s">
        <v>2901</v>
      </c>
      <c r="AF382" t="s">
        <v>119</v>
      </c>
      <c r="AG382">
        <v>10</v>
      </c>
      <c r="AS382" t="s">
        <v>2083</v>
      </c>
    </row>
    <row r="383" spans="1:66" x14ac:dyDescent="0.25">
      <c r="A383" t="s">
        <v>696</v>
      </c>
      <c r="B383">
        <v>2015</v>
      </c>
      <c r="C383" t="str">
        <f t="shared" si="5"/>
        <v>Ahmed et al. 2015</v>
      </c>
      <c r="D383" t="s">
        <v>225</v>
      </c>
      <c r="E383" t="s">
        <v>226</v>
      </c>
      <c r="F383" t="s">
        <v>697</v>
      </c>
      <c r="G383" t="s">
        <v>2901</v>
      </c>
      <c r="H383" t="s">
        <v>3501</v>
      </c>
      <c r="I383" t="s">
        <v>698</v>
      </c>
      <c r="J383" t="s">
        <v>3625</v>
      </c>
      <c r="K383" t="s">
        <v>699</v>
      </c>
      <c r="L383" t="s">
        <v>119</v>
      </c>
      <c r="N383" t="s">
        <v>704</v>
      </c>
      <c r="O383" t="s">
        <v>744</v>
      </c>
      <c r="P383" t="s">
        <v>96</v>
      </c>
      <c r="Q383" t="s">
        <v>3910</v>
      </c>
      <c r="V383" t="s">
        <v>2621</v>
      </c>
      <c r="W383" t="s">
        <v>40</v>
      </c>
      <c r="X383" t="s">
        <v>710</v>
      </c>
      <c r="Y383" t="s">
        <v>3618</v>
      </c>
      <c r="AA383" t="s">
        <v>80</v>
      </c>
      <c r="AB383" t="s">
        <v>35</v>
      </c>
      <c r="AC383" t="s">
        <v>2901</v>
      </c>
      <c r="AF383" t="s">
        <v>119</v>
      </c>
      <c r="AG383">
        <v>10</v>
      </c>
      <c r="AS383" t="s">
        <v>2083</v>
      </c>
    </row>
    <row r="384" spans="1:66" x14ac:dyDescent="0.25">
      <c r="A384" t="s">
        <v>696</v>
      </c>
      <c r="B384">
        <v>2015</v>
      </c>
      <c r="C384" t="str">
        <f t="shared" si="5"/>
        <v>Ahmed et al. 2015</v>
      </c>
      <c r="D384" t="s">
        <v>225</v>
      </c>
      <c r="E384" t="s">
        <v>226</v>
      </c>
      <c r="F384" t="s">
        <v>697</v>
      </c>
      <c r="G384" t="s">
        <v>2901</v>
      </c>
      <c r="H384" t="s">
        <v>3501</v>
      </c>
      <c r="I384" t="s">
        <v>698</v>
      </c>
      <c r="J384" t="s">
        <v>3625</v>
      </c>
      <c r="K384" t="s">
        <v>699</v>
      </c>
      <c r="L384" t="s">
        <v>119</v>
      </c>
      <c r="N384" t="s">
        <v>704</v>
      </c>
      <c r="O384" t="s">
        <v>744</v>
      </c>
      <c r="P384" t="s">
        <v>96</v>
      </c>
      <c r="Q384" t="s">
        <v>3910</v>
      </c>
      <c r="V384" t="s">
        <v>2621</v>
      </c>
      <c r="W384" t="s">
        <v>40</v>
      </c>
      <c r="X384" t="s">
        <v>912</v>
      </c>
      <c r="Y384" t="s">
        <v>3618</v>
      </c>
      <c r="AA384" t="s">
        <v>80</v>
      </c>
      <c r="AB384" t="s">
        <v>35</v>
      </c>
      <c r="AC384" t="s">
        <v>2901</v>
      </c>
      <c r="AF384" t="s">
        <v>119</v>
      </c>
      <c r="AG384">
        <v>10</v>
      </c>
      <c r="AS384" t="s">
        <v>2083</v>
      </c>
    </row>
    <row r="385" spans="1:66" x14ac:dyDescent="0.25">
      <c r="A385" t="s">
        <v>696</v>
      </c>
      <c r="B385">
        <v>2015</v>
      </c>
      <c r="C385" t="str">
        <f t="shared" si="5"/>
        <v>Ahmed et al. 2015</v>
      </c>
      <c r="D385" t="s">
        <v>225</v>
      </c>
      <c r="E385" t="s">
        <v>226</v>
      </c>
      <c r="F385" t="s">
        <v>697</v>
      </c>
      <c r="G385" t="s">
        <v>2901</v>
      </c>
      <c r="H385" t="s">
        <v>3501</v>
      </c>
      <c r="I385" t="s">
        <v>698</v>
      </c>
      <c r="J385" t="s">
        <v>3625</v>
      </c>
      <c r="K385" t="s">
        <v>699</v>
      </c>
      <c r="L385" t="s">
        <v>119</v>
      </c>
      <c r="N385" t="s">
        <v>704</v>
      </c>
      <c r="O385" t="s">
        <v>744</v>
      </c>
      <c r="P385" t="s">
        <v>96</v>
      </c>
      <c r="Q385" t="s">
        <v>3910</v>
      </c>
      <c r="R385" s="12"/>
      <c r="S385" s="12"/>
      <c r="V385" t="s">
        <v>2621</v>
      </c>
      <c r="W385" t="s">
        <v>40</v>
      </c>
      <c r="X385" t="s">
        <v>914</v>
      </c>
      <c r="Y385" t="s">
        <v>3618</v>
      </c>
      <c r="AA385" t="s">
        <v>80</v>
      </c>
      <c r="AB385" t="s">
        <v>35</v>
      </c>
      <c r="AC385" t="s">
        <v>2901</v>
      </c>
      <c r="AF385" t="s">
        <v>119</v>
      </c>
      <c r="AG385">
        <v>10</v>
      </c>
      <c r="AS385" t="s">
        <v>2083</v>
      </c>
    </row>
    <row r="386" spans="1:66" x14ac:dyDescent="0.25">
      <c r="A386" t="s">
        <v>224</v>
      </c>
      <c r="B386">
        <v>2010</v>
      </c>
      <c r="C386" t="str">
        <f t="shared" ref="C386:C449" si="7">A386&amp;" "&amp;B386</f>
        <v>Allen et al. 2010</v>
      </c>
      <c r="D386" t="s">
        <v>225</v>
      </c>
      <c r="E386" t="s">
        <v>226</v>
      </c>
      <c r="F386" t="s">
        <v>227</v>
      </c>
      <c r="G386" t="s">
        <v>2901</v>
      </c>
      <c r="H386" t="s">
        <v>3503</v>
      </c>
      <c r="I386" t="s">
        <v>228</v>
      </c>
      <c r="J386" t="s">
        <v>2117</v>
      </c>
      <c r="K386" t="s">
        <v>28</v>
      </c>
      <c r="L386" t="s">
        <v>28</v>
      </c>
      <c r="N386" t="s">
        <v>28</v>
      </c>
      <c r="O386" t="s">
        <v>744</v>
      </c>
      <c r="P386" t="s">
        <v>96</v>
      </c>
      <c r="Q386" t="s">
        <v>3912</v>
      </c>
      <c r="R386" t="s">
        <v>3914</v>
      </c>
      <c r="S386" t="s">
        <v>3988</v>
      </c>
      <c r="T386" t="s">
        <v>2596</v>
      </c>
      <c r="U386" t="s">
        <v>229</v>
      </c>
      <c r="W386" t="s">
        <v>40</v>
      </c>
      <c r="X386" t="s">
        <v>212</v>
      </c>
      <c r="Y386" t="s">
        <v>212</v>
      </c>
      <c r="AA386" t="s">
        <v>80</v>
      </c>
      <c r="AB386" t="s">
        <v>35</v>
      </c>
      <c r="AC386" t="s">
        <v>2901</v>
      </c>
      <c r="AF386">
        <v>1</v>
      </c>
      <c r="AG386">
        <v>1</v>
      </c>
      <c r="AJ386" s="2"/>
      <c r="AK386" s="2"/>
      <c r="AS386" t="s">
        <v>230</v>
      </c>
    </row>
    <row r="387" spans="1:66" x14ac:dyDescent="0.25">
      <c r="A387" t="s">
        <v>224</v>
      </c>
      <c r="B387">
        <v>2010</v>
      </c>
      <c r="C387" t="str">
        <f t="shared" si="7"/>
        <v>Allen et al. 2010</v>
      </c>
      <c r="D387" t="s">
        <v>225</v>
      </c>
      <c r="E387" t="s">
        <v>226</v>
      </c>
      <c r="F387" t="s">
        <v>231</v>
      </c>
      <c r="G387" t="s">
        <v>2901</v>
      </c>
      <c r="H387" t="s">
        <v>3503</v>
      </c>
      <c r="I387" t="s">
        <v>228</v>
      </c>
      <c r="J387" t="s">
        <v>2117</v>
      </c>
      <c r="K387" t="s">
        <v>28</v>
      </c>
      <c r="L387" t="s">
        <v>28</v>
      </c>
      <c r="N387" t="s">
        <v>28</v>
      </c>
      <c r="O387" t="s">
        <v>744</v>
      </c>
      <c r="P387" t="s">
        <v>96</v>
      </c>
      <c r="Q387" t="s">
        <v>3912</v>
      </c>
      <c r="R387" t="s">
        <v>3914</v>
      </c>
      <c r="S387" t="s">
        <v>3988</v>
      </c>
      <c r="T387" t="s">
        <v>2596</v>
      </c>
      <c r="U387" t="s">
        <v>229</v>
      </c>
      <c r="W387" t="s">
        <v>40</v>
      </c>
      <c r="X387" t="s">
        <v>212</v>
      </c>
      <c r="Y387" t="s">
        <v>212</v>
      </c>
      <c r="AA387" t="s">
        <v>80</v>
      </c>
      <c r="AB387" t="s">
        <v>35</v>
      </c>
      <c r="AC387" t="s">
        <v>2901</v>
      </c>
      <c r="AF387">
        <v>1</v>
      </c>
      <c r="AG387">
        <v>1</v>
      </c>
      <c r="AJ387" s="2"/>
      <c r="AK387" s="2"/>
      <c r="AS387" t="s">
        <v>230</v>
      </c>
    </row>
    <row r="388" spans="1:66" x14ac:dyDescent="0.25">
      <c r="A388" t="s">
        <v>224</v>
      </c>
      <c r="B388">
        <v>2010</v>
      </c>
      <c r="C388" t="str">
        <f t="shared" si="7"/>
        <v>Allen et al. 2010</v>
      </c>
      <c r="D388" t="s">
        <v>225</v>
      </c>
      <c r="E388" t="s">
        <v>226</v>
      </c>
      <c r="F388" t="s">
        <v>227</v>
      </c>
      <c r="G388" t="s">
        <v>2901</v>
      </c>
      <c r="H388" t="s">
        <v>3503</v>
      </c>
      <c r="I388" t="s">
        <v>228</v>
      </c>
      <c r="J388" t="s">
        <v>2117</v>
      </c>
      <c r="K388" t="s">
        <v>28</v>
      </c>
      <c r="L388" t="s">
        <v>28</v>
      </c>
      <c r="N388" t="s">
        <v>28</v>
      </c>
      <c r="O388" t="s">
        <v>744</v>
      </c>
      <c r="P388" t="s">
        <v>96</v>
      </c>
      <c r="Q388" s="12" t="s">
        <v>3912</v>
      </c>
      <c r="R388" t="s">
        <v>4056</v>
      </c>
      <c r="S388" t="s">
        <v>4084</v>
      </c>
      <c r="T388" t="s">
        <v>232</v>
      </c>
      <c r="U388" t="s">
        <v>233</v>
      </c>
      <c r="W388" t="s">
        <v>40</v>
      </c>
      <c r="X388" t="s">
        <v>212</v>
      </c>
      <c r="Y388" t="s">
        <v>212</v>
      </c>
      <c r="AA388" t="s">
        <v>80</v>
      </c>
      <c r="AB388" t="s">
        <v>35</v>
      </c>
      <c r="AC388" t="s">
        <v>2901</v>
      </c>
      <c r="AF388">
        <v>22</v>
      </c>
      <c r="AG388">
        <v>27</v>
      </c>
      <c r="AJ388" s="2"/>
      <c r="AK388" s="2"/>
      <c r="AS388" t="s">
        <v>230</v>
      </c>
      <c r="BG388" s="13"/>
      <c r="BH388" s="13"/>
      <c r="BI388" s="13"/>
      <c r="BJ388" s="13"/>
      <c r="BK388" s="13"/>
    </row>
    <row r="389" spans="1:66" x14ac:dyDescent="0.25">
      <c r="A389" t="s">
        <v>224</v>
      </c>
      <c r="B389">
        <v>2010</v>
      </c>
      <c r="C389" t="str">
        <f t="shared" si="7"/>
        <v>Allen et al. 2010</v>
      </c>
      <c r="D389" t="s">
        <v>225</v>
      </c>
      <c r="E389" t="s">
        <v>226</v>
      </c>
      <c r="F389" t="s">
        <v>235</v>
      </c>
      <c r="G389" t="s">
        <v>2901</v>
      </c>
      <c r="H389" t="s">
        <v>3503</v>
      </c>
      <c r="I389" t="s">
        <v>228</v>
      </c>
      <c r="J389" t="s">
        <v>2117</v>
      </c>
      <c r="K389" t="s">
        <v>28</v>
      </c>
      <c r="L389" t="s">
        <v>28</v>
      </c>
      <c r="N389" t="s">
        <v>28</v>
      </c>
      <c r="O389" t="s">
        <v>744</v>
      </c>
      <c r="P389" t="s">
        <v>96</v>
      </c>
      <c r="Q389" s="12" t="s">
        <v>3912</v>
      </c>
      <c r="R389" t="s">
        <v>4056</v>
      </c>
      <c r="S389" t="s">
        <v>4084</v>
      </c>
      <c r="T389" t="s">
        <v>232</v>
      </c>
      <c r="U389" t="s">
        <v>233</v>
      </c>
      <c r="W389" t="s">
        <v>40</v>
      </c>
      <c r="X389" t="s">
        <v>212</v>
      </c>
      <c r="Y389" t="s">
        <v>212</v>
      </c>
      <c r="AA389" t="s">
        <v>80</v>
      </c>
      <c r="AB389" t="s">
        <v>35</v>
      </c>
      <c r="AC389" t="s">
        <v>2901</v>
      </c>
      <c r="AF389">
        <v>1</v>
      </c>
      <c r="AG389">
        <v>1</v>
      </c>
      <c r="AJ389" s="2"/>
      <c r="AK389" s="2"/>
      <c r="AS389" t="s">
        <v>230</v>
      </c>
    </row>
    <row r="390" spans="1:66" x14ac:dyDescent="0.25">
      <c r="A390" t="s">
        <v>224</v>
      </c>
      <c r="B390">
        <v>2010</v>
      </c>
      <c r="C390" t="str">
        <f t="shared" si="7"/>
        <v>Allen et al. 2010</v>
      </c>
      <c r="D390" t="s">
        <v>225</v>
      </c>
      <c r="E390" t="s">
        <v>226</v>
      </c>
      <c r="F390" t="s">
        <v>234</v>
      </c>
      <c r="G390" t="s">
        <v>2901</v>
      </c>
      <c r="H390" t="s">
        <v>3503</v>
      </c>
      <c r="I390" t="s">
        <v>228</v>
      </c>
      <c r="J390" t="s">
        <v>2117</v>
      </c>
      <c r="K390" t="s">
        <v>28</v>
      </c>
      <c r="L390" t="s">
        <v>28</v>
      </c>
      <c r="N390" t="s">
        <v>28</v>
      </c>
      <c r="O390" t="s">
        <v>744</v>
      </c>
      <c r="P390" t="s">
        <v>96</v>
      </c>
      <c r="Q390" s="12" t="s">
        <v>3912</v>
      </c>
      <c r="R390" t="s">
        <v>4056</v>
      </c>
      <c r="S390" t="s">
        <v>4084</v>
      </c>
      <c r="T390" t="s">
        <v>232</v>
      </c>
      <c r="U390" t="s">
        <v>233</v>
      </c>
      <c r="W390" t="s">
        <v>40</v>
      </c>
      <c r="X390" t="s">
        <v>212</v>
      </c>
      <c r="Y390" t="s">
        <v>212</v>
      </c>
      <c r="AA390" t="s">
        <v>80</v>
      </c>
      <c r="AB390" t="s">
        <v>35</v>
      </c>
      <c r="AC390" t="s">
        <v>2901</v>
      </c>
      <c r="AF390">
        <v>1</v>
      </c>
      <c r="AG390">
        <v>1</v>
      </c>
      <c r="AJ390" s="2"/>
      <c r="AK390" s="2"/>
      <c r="AS390" t="s">
        <v>230</v>
      </c>
    </row>
    <row r="391" spans="1:66" x14ac:dyDescent="0.25">
      <c r="A391" t="s">
        <v>224</v>
      </c>
      <c r="B391">
        <v>2010</v>
      </c>
      <c r="C391" t="str">
        <f t="shared" si="7"/>
        <v>Allen et al. 2010</v>
      </c>
      <c r="D391" t="s">
        <v>225</v>
      </c>
      <c r="E391" t="s">
        <v>226</v>
      </c>
      <c r="F391" t="s">
        <v>236</v>
      </c>
      <c r="G391" t="s">
        <v>2901</v>
      </c>
      <c r="H391" t="s">
        <v>3503</v>
      </c>
      <c r="I391" t="s">
        <v>228</v>
      </c>
      <c r="J391" t="s">
        <v>2117</v>
      </c>
      <c r="K391" t="s">
        <v>28</v>
      </c>
      <c r="L391" t="s">
        <v>28</v>
      </c>
      <c r="N391" t="s">
        <v>28</v>
      </c>
      <c r="O391" t="s">
        <v>744</v>
      </c>
      <c r="P391" t="s">
        <v>96</v>
      </c>
      <c r="Q391" s="12" t="s">
        <v>3912</v>
      </c>
      <c r="R391" t="s">
        <v>4056</v>
      </c>
      <c r="S391" t="s">
        <v>4084</v>
      </c>
      <c r="T391" t="s">
        <v>232</v>
      </c>
      <c r="U391" t="s">
        <v>233</v>
      </c>
      <c r="W391" t="s">
        <v>40</v>
      </c>
      <c r="X391" t="s">
        <v>212</v>
      </c>
      <c r="Y391" t="s">
        <v>212</v>
      </c>
      <c r="AA391" t="s">
        <v>80</v>
      </c>
      <c r="AB391" t="s">
        <v>35</v>
      </c>
      <c r="AC391" t="s">
        <v>2901</v>
      </c>
      <c r="AF391">
        <v>14</v>
      </c>
      <c r="AG391">
        <v>18</v>
      </c>
      <c r="AJ391" s="2"/>
      <c r="AK391" s="2"/>
      <c r="AS391" t="s">
        <v>230</v>
      </c>
    </row>
    <row r="392" spans="1:66" x14ac:dyDescent="0.25">
      <c r="A392" t="s">
        <v>224</v>
      </c>
      <c r="B392">
        <v>2010</v>
      </c>
      <c r="C392" t="str">
        <f t="shared" si="7"/>
        <v>Allen et al. 2010</v>
      </c>
      <c r="D392" t="s">
        <v>225</v>
      </c>
      <c r="E392" t="s">
        <v>226</v>
      </c>
      <c r="F392" t="s">
        <v>231</v>
      </c>
      <c r="G392" t="s">
        <v>2901</v>
      </c>
      <c r="H392" t="s">
        <v>3503</v>
      </c>
      <c r="I392" t="s">
        <v>228</v>
      </c>
      <c r="J392" t="s">
        <v>2117</v>
      </c>
      <c r="K392" t="s">
        <v>28</v>
      </c>
      <c r="L392" t="s">
        <v>28</v>
      </c>
      <c r="N392" t="s">
        <v>28</v>
      </c>
      <c r="O392" t="s">
        <v>744</v>
      </c>
      <c r="P392" t="s">
        <v>96</v>
      </c>
      <c r="Q392" s="12" t="s">
        <v>3912</v>
      </c>
      <c r="R392" t="s">
        <v>4056</v>
      </c>
      <c r="S392" t="s">
        <v>4084</v>
      </c>
      <c r="T392" t="s">
        <v>232</v>
      </c>
      <c r="U392" t="s">
        <v>233</v>
      </c>
      <c r="W392" t="s">
        <v>40</v>
      </c>
      <c r="X392" t="s">
        <v>212</v>
      </c>
      <c r="Y392" t="s">
        <v>212</v>
      </c>
      <c r="AA392" t="s">
        <v>80</v>
      </c>
      <c r="AB392" t="s">
        <v>35</v>
      </c>
      <c r="AC392" t="s">
        <v>2901</v>
      </c>
      <c r="AF392">
        <v>1</v>
      </c>
      <c r="AG392">
        <v>1</v>
      </c>
      <c r="AJ392" s="2"/>
      <c r="AK392" s="2"/>
      <c r="AS392" t="s">
        <v>230</v>
      </c>
    </row>
    <row r="393" spans="1:66" x14ac:dyDescent="0.25">
      <c r="A393" t="s">
        <v>224</v>
      </c>
      <c r="B393">
        <v>2010</v>
      </c>
      <c r="C393" t="str">
        <f t="shared" si="7"/>
        <v>Allen et al. 2010</v>
      </c>
      <c r="D393" t="s">
        <v>225</v>
      </c>
      <c r="E393" t="s">
        <v>226</v>
      </c>
      <c r="F393" t="s">
        <v>227</v>
      </c>
      <c r="G393" t="s">
        <v>2901</v>
      </c>
      <c r="H393" t="s">
        <v>3503</v>
      </c>
      <c r="I393" t="s">
        <v>228</v>
      </c>
      <c r="J393" t="s">
        <v>2117</v>
      </c>
      <c r="K393" t="s">
        <v>28</v>
      </c>
      <c r="L393" t="s">
        <v>28</v>
      </c>
      <c r="N393" t="s">
        <v>28</v>
      </c>
      <c r="O393" t="s">
        <v>744</v>
      </c>
      <c r="P393" t="s">
        <v>96</v>
      </c>
      <c r="Q393" s="12" t="s">
        <v>3912</v>
      </c>
      <c r="R393" s="12" t="s">
        <v>3914</v>
      </c>
      <c r="S393" s="12" t="s">
        <v>4118</v>
      </c>
      <c r="T393" t="s">
        <v>794</v>
      </c>
      <c r="U393" t="s">
        <v>458</v>
      </c>
      <c r="W393" t="s">
        <v>40</v>
      </c>
      <c r="X393" t="s">
        <v>212</v>
      </c>
      <c r="Y393" t="s">
        <v>212</v>
      </c>
      <c r="AA393" t="s">
        <v>80</v>
      </c>
      <c r="AB393" t="s">
        <v>35</v>
      </c>
      <c r="AC393" t="s">
        <v>2901</v>
      </c>
      <c r="AF393">
        <v>53</v>
      </c>
      <c r="AG393">
        <v>65</v>
      </c>
      <c r="AJ393" s="2"/>
      <c r="AK393" s="2"/>
      <c r="AS393" t="s">
        <v>230</v>
      </c>
    </row>
    <row r="394" spans="1:66" x14ac:dyDescent="0.25">
      <c r="A394" t="s">
        <v>224</v>
      </c>
      <c r="B394">
        <v>2010</v>
      </c>
      <c r="C394" t="str">
        <f t="shared" si="7"/>
        <v>Allen et al. 2010</v>
      </c>
      <c r="D394" t="s">
        <v>225</v>
      </c>
      <c r="E394" t="s">
        <v>226</v>
      </c>
      <c r="F394" t="s">
        <v>235</v>
      </c>
      <c r="G394" t="s">
        <v>2901</v>
      </c>
      <c r="H394" t="s">
        <v>3503</v>
      </c>
      <c r="I394" t="s">
        <v>228</v>
      </c>
      <c r="J394" t="s">
        <v>2117</v>
      </c>
      <c r="K394" t="s">
        <v>28</v>
      </c>
      <c r="L394" t="s">
        <v>28</v>
      </c>
      <c r="N394" t="s">
        <v>28</v>
      </c>
      <c r="O394" t="s">
        <v>744</v>
      </c>
      <c r="P394" t="s">
        <v>96</v>
      </c>
      <c r="Q394" s="12" t="s">
        <v>3912</v>
      </c>
      <c r="R394" s="12" t="s">
        <v>3914</v>
      </c>
      <c r="S394" s="12" t="s">
        <v>4118</v>
      </c>
      <c r="T394" t="s">
        <v>794</v>
      </c>
      <c r="U394" t="s">
        <v>458</v>
      </c>
      <c r="W394" t="s">
        <v>40</v>
      </c>
      <c r="X394" t="s">
        <v>212</v>
      </c>
      <c r="Y394" t="s">
        <v>212</v>
      </c>
      <c r="AA394" t="s">
        <v>80</v>
      </c>
      <c r="AB394" t="s">
        <v>35</v>
      </c>
      <c r="AC394" t="s">
        <v>2901</v>
      </c>
      <c r="AF394">
        <v>6</v>
      </c>
      <c r="AG394">
        <v>6</v>
      </c>
      <c r="AJ394" s="2"/>
      <c r="AK394" s="2"/>
      <c r="AS394" t="s">
        <v>230</v>
      </c>
    </row>
    <row r="395" spans="1:66" x14ac:dyDescent="0.25">
      <c r="A395" t="s">
        <v>224</v>
      </c>
      <c r="B395">
        <v>2010</v>
      </c>
      <c r="C395" t="str">
        <f t="shared" si="7"/>
        <v>Allen et al. 2010</v>
      </c>
      <c r="D395" t="s">
        <v>225</v>
      </c>
      <c r="E395" t="s">
        <v>226</v>
      </c>
      <c r="F395" t="s">
        <v>236</v>
      </c>
      <c r="G395" t="s">
        <v>2901</v>
      </c>
      <c r="H395" t="s">
        <v>3503</v>
      </c>
      <c r="I395" t="s">
        <v>228</v>
      </c>
      <c r="J395" t="s">
        <v>2117</v>
      </c>
      <c r="K395" t="s">
        <v>28</v>
      </c>
      <c r="L395" t="s">
        <v>28</v>
      </c>
      <c r="N395" t="s">
        <v>28</v>
      </c>
      <c r="O395" t="s">
        <v>744</v>
      </c>
      <c r="P395" t="s">
        <v>96</v>
      </c>
      <c r="Q395" s="12" t="s">
        <v>3912</v>
      </c>
      <c r="R395" s="12" t="s">
        <v>3914</v>
      </c>
      <c r="S395" s="12" t="s">
        <v>4118</v>
      </c>
      <c r="T395" t="s">
        <v>794</v>
      </c>
      <c r="U395" t="s">
        <v>458</v>
      </c>
      <c r="W395" t="s">
        <v>40</v>
      </c>
      <c r="X395" t="s">
        <v>212</v>
      </c>
      <c r="Y395" t="s">
        <v>212</v>
      </c>
      <c r="AA395" t="s">
        <v>80</v>
      </c>
      <c r="AB395" t="s">
        <v>35</v>
      </c>
      <c r="AC395" t="s">
        <v>2901</v>
      </c>
      <c r="AF395">
        <v>4</v>
      </c>
      <c r="AG395">
        <v>7</v>
      </c>
      <c r="AJ395" s="2"/>
      <c r="AK395" s="2"/>
      <c r="AS395" t="s">
        <v>230</v>
      </c>
      <c r="BL395" s="13"/>
      <c r="BM395" s="13"/>
      <c r="BN395" s="13"/>
    </row>
    <row r="396" spans="1:66" x14ac:dyDescent="0.25">
      <c r="A396" t="s">
        <v>224</v>
      </c>
      <c r="B396">
        <v>2010</v>
      </c>
      <c r="C396" t="str">
        <f t="shared" si="7"/>
        <v>Allen et al. 2010</v>
      </c>
      <c r="D396" t="s">
        <v>225</v>
      </c>
      <c r="E396" t="s">
        <v>226</v>
      </c>
      <c r="F396" t="s">
        <v>231</v>
      </c>
      <c r="G396" t="s">
        <v>2901</v>
      </c>
      <c r="H396" t="s">
        <v>3503</v>
      </c>
      <c r="I396" t="s">
        <v>228</v>
      </c>
      <c r="J396" t="s">
        <v>2117</v>
      </c>
      <c r="K396" t="s">
        <v>28</v>
      </c>
      <c r="L396" t="s">
        <v>28</v>
      </c>
      <c r="N396" t="s">
        <v>28</v>
      </c>
      <c r="O396" t="s">
        <v>744</v>
      </c>
      <c r="P396" t="s">
        <v>96</v>
      </c>
      <c r="Q396" s="12" t="s">
        <v>3912</v>
      </c>
      <c r="R396" s="12" t="s">
        <v>3914</v>
      </c>
      <c r="S396" s="12" t="s">
        <v>4118</v>
      </c>
      <c r="T396" t="s">
        <v>794</v>
      </c>
      <c r="U396" t="s">
        <v>458</v>
      </c>
      <c r="W396" t="s">
        <v>40</v>
      </c>
      <c r="X396" t="s">
        <v>212</v>
      </c>
      <c r="Y396" t="s">
        <v>212</v>
      </c>
      <c r="AA396" t="s">
        <v>80</v>
      </c>
      <c r="AB396" t="s">
        <v>35</v>
      </c>
      <c r="AC396" t="s">
        <v>2901</v>
      </c>
      <c r="AF396">
        <v>43</v>
      </c>
      <c r="AG396">
        <v>52</v>
      </c>
      <c r="AJ396" s="2"/>
      <c r="AK396" s="2"/>
      <c r="AS396" t="s">
        <v>230</v>
      </c>
    </row>
    <row r="397" spans="1:66" x14ac:dyDescent="0.25">
      <c r="A397" t="s">
        <v>224</v>
      </c>
      <c r="B397">
        <v>2010</v>
      </c>
      <c r="C397" t="str">
        <f t="shared" si="7"/>
        <v>Allen et al. 2010</v>
      </c>
      <c r="D397" t="s">
        <v>225</v>
      </c>
      <c r="E397" t="s">
        <v>226</v>
      </c>
      <c r="F397" t="s">
        <v>227</v>
      </c>
      <c r="G397" t="s">
        <v>2901</v>
      </c>
      <c r="H397" t="s">
        <v>3503</v>
      </c>
      <c r="I397" t="s">
        <v>228</v>
      </c>
      <c r="J397" t="s">
        <v>2117</v>
      </c>
      <c r="K397" t="s">
        <v>28</v>
      </c>
      <c r="L397" t="s">
        <v>28</v>
      </c>
      <c r="N397" t="s">
        <v>28</v>
      </c>
      <c r="O397" t="s">
        <v>744</v>
      </c>
      <c r="P397" t="s">
        <v>96</v>
      </c>
      <c r="Q397" s="12" t="s">
        <v>3912</v>
      </c>
      <c r="R397" s="12" t="s">
        <v>3913</v>
      </c>
      <c r="S397" s="12" t="s">
        <v>3970</v>
      </c>
      <c r="T397" t="s">
        <v>2618</v>
      </c>
      <c r="U397" t="s">
        <v>237</v>
      </c>
      <c r="W397" t="s">
        <v>40</v>
      </c>
      <c r="X397" t="s">
        <v>212</v>
      </c>
      <c r="Y397" t="s">
        <v>212</v>
      </c>
      <c r="AA397" t="s">
        <v>80</v>
      </c>
      <c r="AB397" t="s">
        <v>35</v>
      </c>
      <c r="AC397" t="s">
        <v>2901</v>
      </c>
      <c r="AF397">
        <v>1</v>
      </c>
      <c r="AG397">
        <v>6</v>
      </c>
      <c r="AJ397" s="2"/>
      <c r="AK397" s="2"/>
      <c r="AS397" t="s">
        <v>230</v>
      </c>
    </row>
    <row r="398" spans="1:66" x14ac:dyDescent="0.25">
      <c r="A398" t="s">
        <v>224</v>
      </c>
      <c r="B398">
        <v>2010</v>
      </c>
      <c r="C398" t="str">
        <f t="shared" si="7"/>
        <v>Allen et al. 2010</v>
      </c>
      <c r="D398" t="s">
        <v>225</v>
      </c>
      <c r="E398" t="s">
        <v>226</v>
      </c>
      <c r="F398" t="s">
        <v>235</v>
      </c>
      <c r="G398" t="s">
        <v>2901</v>
      </c>
      <c r="H398" t="s">
        <v>3503</v>
      </c>
      <c r="I398" t="s">
        <v>228</v>
      </c>
      <c r="J398" t="s">
        <v>2117</v>
      </c>
      <c r="K398" t="s">
        <v>28</v>
      </c>
      <c r="L398" t="s">
        <v>28</v>
      </c>
      <c r="N398" t="s">
        <v>28</v>
      </c>
      <c r="O398" t="s">
        <v>744</v>
      </c>
      <c r="P398" t="s">
        <v>96</v>
      </c>
      <c r="Q398" s="12" t="s">
        <v>3912</v>
      </c>
      <c r="R398" s="12" t="s">
        <v>3913</v>
      </c>
      <c r="S398" s="12" t="s">
        <v>3970</v>
      </c>
      <c r="T398" t="s">
        <v>2618</v>
      </c>
      <c r="U398" t="s">
        <v>237</v>
      </c>
      <c r="W398" t="s">
        <v>40</v>
      </c>
      <c r="X398" t="s">
        <v>212</v>
      </c>
      <c r="Y398" t="s">
        <v>212</v>
      </c>
      <c r="AA398" t="s">
        <v>80</v>
      </c>
      <c r="AB398" t="s">
        <v>35</v>
      </c>
      <c r="AC398" t="s">
        <v>2901</v>
      </c>
      <c r="AF398">
        <v>1</v>
      </c>
      <c r="AG398">
        <v>2</v>
      </c>
      <c r="AJ398" s="2"/>
      <c r="AK398" s="2"/>
      <c r="AS398" t="s">
        <v>230</v>
      </c>
    </row>
    <row r="399" spans="1:66" x14ac:dyDescent="0.25">
      <c r="A399" t="s">
        <v>224</v>
      </c>
      <c r="B399">
        <v>2010</v>
      </c>
      <c r="C399" t="str">
        <f t="shared" si="7"/>
        <v>Allen et al. 2010</v>
      </c>
      <c r="D399" t="s">
        <v>225</v>
      </c>
      <c r="E399" t="s">
        <v>226</v>
      </c>
      <c r="F399" t="s">
        <v>234</v>
      </c>
      <c r="G399" t="s">
        <v>2901</v>
      </c>
      <c r="H399" t="s">
        <v>3503</v>
      </c>
      <c r="I399" t="s">
        <v>228</v>
      </c>
      <c r="J399" t="s">
        <v>2117</v>
      </c>
      <c r="K399" t="s">
        <v>28</v>
      </c>
      <c r="L399" t="s">
        <v>28</v>
      </c>
      <c r="N399" t="s">
        <v>28</v>
      </c>
      <c r="O399" t="s">
        <v>744</v>
      </c>
      <c r="P399" t="s">
        <v>96</v>
      </c>
      <c r="Q399" s="12" t="s">
        <v>3912</v>
      </c>
      <c r="R399" s="12" t="s">
        <v>3913</v>
      </c>
      <c r="S399" s="12" t="s">
        <v>3970</v>
      </c>
      <c r="T399" t="s">
        <v>2618</v>
      </c>
      <c r="U399" t="s">
        <v>237</v>
      </c>
      <c r="W399" t="s">
        <v>40</v>
      </c>
      <c r="X399" t="s">
        <v>212</v>
      </c>
      <c r="Y399" t="s">
        <v>212</v>
      </c>
      <c r="AA399" t="s">
        <v>80</v>
      </c>
      <c r="AB399" t="s">
        <v>35</v>
      </c>
      <c r="AC399" t="s">
        <v>2901</v>
      </c>
      <c r="AF399" t="s">
        <v>119</v>
      </c>
      <c r="AG399">
        <v>2</v>
      </c>
      <c r="AJ399" s="2"/>
      <c r="AK399" s="2"/>
      <c r="AS399" t="s">
        <v>230</v>
      </c>
    </row>
    <row r="400" spans="1:66" x14ac:dyDescent="0.25">
      <c r="A400" t="s">
        <v>224</v>
      </c>
      <c r="B400">
        <v>2010</v>
      </c>
      <c r="C400" t="str">
        <f t="shared" si="7"/>
        <v>Allen et al. 2010</v>
      </c>
      <c r="D400" t="s">
        <v>225</v>
      </c>
      <c r="E400" t="s">
        <v>226</v>
      </c>
      <c r="F400" t="s">
        <v>236</v>
      </c>
      <c r="G400" t="s">
        <v>2901</v>
      </c>
      <c r="H400" t="s">
        <v>3503</v>
      </c>
      <c r="I400" t="s">
        <v>228</v>
      </c>
      <c r="J400" t="s">
        <v>2117</v>
      </c>
      <c r="K400" t="s">
        <v>28</v>
      </c>
      <c r="L400" t="s">
        <v>28</v>
      </c>
      <c r="N400" t="s">
        <v>28</v>
      </c>
      <c r="O400" t="s">
        <v>744</v>
      </c>
      <c r="P400" t="s">
        <v>96</v>
      </c>
      <c r="Q400" s="12" t="s">
        <v>3912</v>
      </c>
      <c r="R400" s="12" t="s">
        <v>3913</v>
      </c>
      <c r="S400" s="12" t="s">
        <v>3970</v>
      </c>
      <c r="T400" t="s">
        <v>2618</v>
      </c>
      <c r="U400" t="s">
        <v>237</v>
      </c>
      <c r="W400" t="s">
        <v>40</v>
      </c>
      <c r="X400" t="s">
        <v>212</v>
      </c>
      <c r="Y400" t="s">
        <v>212</v>
      </c>
      <c r="AA400" t="s">
        <v>80</v>
      </c>
      <c r="AB400" t="s">
        <v>35</v>
      </c>
      <c r="AC400" t="s">
        <v>2901</v>
      </c>
      <c r="AF400" t="s">
        <v>119</v>
      </c>
      <c r="AG400">
        <v>1</v>
      </c>
      <c r="AJ400" s="2"/>
      <c r="AK400" s="2"/>
      <c r="AS400" t="s">
        <v>230</v>
      </c>
    </row>
    <row r="401" spans="1:45" x14ac:dyDescent="0.25">
      <c r="A401" t="s">
        <v>224</v>
      </c>
      <c r="B401">
        <v>2010</v>
      </c>
      <c r="C401" t="str">
        <f t="shared" si="7"/>
        <v>Allen et al. 2010</v>
      </c>
      <c r="D401" t="s">
        <v>225</v>
      </c>
      <c r="E401" t="s">
        <v>226</v>
      </c>
      <c r="F401" t="s">
        <v>231</v>
      </c>
      <c r="G401" t="s">
        <v>2901</v>
      </c>
      <c r="H401" t="s">
        <v>3503</v>
      </c>
      <c r="I401" t="s">
        <v>228</v>
      </c>
      <c r="J401" t="s">
        <v>2117</v>
      </c>
      <c r="K401" t="s">
        <v>28</v>
      </c>
      <c r="L401" t="s">
        <v>28</v>
      </c>
      <c r="N401" t="s">
        <v>28</v>
      </c>
      <c r="O401" t="s">
        <v>744</v>
      </c>
      <c r="P401" t="s">
        <v>96</v>
      </c>
      <c r="Q401" s="12" t="s">
        <v>3912</v>
      </c>
      <c r="R401" s="12" t="s">
        <v>3913</v>
      </c>
      <c r="S401" s="12" t="s">
        <v>3970</v>
      </c>
      <c r="T401" t="s">
        <v>2618</v>
      </c>
      <c r="U401" t="s">
        <v>237</v>
      </c>
      <c r="W401" t="s">
        <v>40</v>
      </c>
      <c r="X401" t="s">
        <v>212</v>
      </c>
      <c r="Y401" t="s">
        <v>212</v>
      </c>
      <c r="AA401" t="s">
        <v>80</v>
      </c>
      <c r="AB401" t="s">
        <v>35</v>
      </c>
      <c r="AC401" t="s">
        <v>2901</v>
      </c>
      <c r="AF401" t="s">
        <v>119</v>
      </c>
      <c r="AG401">
        <v>1</v>
      </c>
      <c r="AJ401" s="2"/>
      <c r="AK401" s="2"/>
      <c r="AS401" t="s">
        <v>230</v>
      </c>
    </row>
    <row r="402" spans="1:45" x14ac:dyDescent="0.25">
      <c r="A402" t="s">
        <v>224</v>
      </c>
      <c r="B402">
        <v>2010</v>
      </c>
      <c r="C402" t="str">
        <f t="shared" si="7"/>
        <v>Allen et al. 2010</v>
      </c>
      <c r="D402" t="s">
        <v>225</v>
      </c>
      <c r="E402" t="s">
        <v>226</v>
      </c>
      <c r="F402" t="s">
        <v>227</v>
      </c>
      <c r="G402" t="s">
        <v>2901</v>
      </c>
      <c r="H402" t="s">
        <v>3503</v>
      </c>
      <c r="I402" t="s">
        <v>228</v>
      </c>
      <c r="J402" t="s">
        <v>2117</v>
      </c>
      <c r="K402" t="s">
        <v>28</v>
      </c>
      <c r="L402" t="s">
        <v>28</v>
      </c>
      <c r="N402" t="s">
        <v>28</v>
      </c>
      <c r="O402" t="s">
        <v>744</v>
      </c>
      <c r="P402" t="s">
        <v>96</v>
      </c>
      <c r="Q402" t="s">
        <v>3912</v>
      </c>
      <c r="R402" t="s">
        <v>3913</v>
      </c>
      <c r="S402" t="s">
        <v>3971</v>
      </c>
      <c r="U402" t="s">
        <v>238</v>
      </c>
      <c r="V402" t="s">
        <v>2613</v>
      </c>
      <c r="W402" t="s">
        <v>40</v>
      </c>
      <c r="X402" t="s">
        <v>212</v>
      </c>
      <c r="Y402" t="s">
        <v>212</v>
      </c>
      <c r="AA402" t="s">
        <v>80</v>
      </c>
      <c r="AB402" t="s">
        <v>35</v>
      </c>
      <c r="AC402" t="s">
        <v>2901</v>
      </c>
      <c r="AF402">
        <v>74</v>
      </c>
      <c r="AG402">
        <v>171</v>
      </c>
      <c r="AJ402" s="2"/>
      <c r="AK402" s="2"/>
      <c r="AS402" t="s">
        <v>230</v>
      </c>
    </row>
    <row r="403" spans="1:45" x14ac:dyDescent="0.25">
      <c r="A403" t="s">
        <v>224</v>
      </c>
      <c r="B403">
        <v>2010</v>
      </c>
      <c r="C403" t="str">
        <f t="shared" si="7"/>
        <v>Allen et al. 2010</v>
      </c>
      <c r="D403" t="s">
        <v>225</v>
      </c>
      <c r="E403" t="s">
        <v>226</v>
      </c>
      <c r="F403" t="s">
        <v>235</v>
      </c>
      <c r="G403" t="s">
        <v>2901</v>
      </c>
      <c r="H403" t="s">
        <v>3503</v>
      </c>
      <c r="I403" t="s">
        <v>228</v>
      </c>
      <c r="J403" t="s">
        <v>2117</v>
      </c>
      <c r="K403" t="s">
        <v>28</v>
      </c>
      <c r="L403" t="s">
        <v>28</v>
      </c>
      <c r="N403" t="s">
        <v>28</v>
      </c>
      <c r="O403" t="s">
        <v>744</v>
      </c>
      <c r="P403" t="s">
        <v>96</v>
      </c>
      <c r="Q403" t="s">
        <v>3912</v>
      </c>
      <c r="R403" t="s">
        <v>3913</v>
      </c>
      <c r="S403" t="s">
        <v>3971</v>
      </c>
      <c r="U403" t="s">
        <v>238</v>
      </c>
      <c r="V403" t="s">
        <v>2613</v>
      </c>
      <c r="W403" t="s">
        <v>40</v>
      </c>
      <c r="X403" t="s">
        <v>212</v>
      </c>
      <c r="Y403" t="s">
        <v>212</v>
      </c>
      <c r="AA403" t="s">
        <v>80</v>
      </c>
      <c r="AB403" t="s">
        <v>35</v>
      </c>
      <c r="AC403" t="s">
        <v>2901</v>
      </c>
      <c r="AF403">
        <v>10</v>
      </c>
      <c r="AG403">
        <v>18</v>
      </c>
      <c r="AJ403" s="2"/>
      <c r="AK403" s="2"/>
      <c r="AS403" t="s">
        <v>230</v>
      </c>
    </row>
    <row r="404" spans="1:45" x14ac:dyDescent="0.25">
      <c r="A404" t="s">
        <v>224</v>
      </c>
      <c r="B404">
        <v>2010</v>
      </c>
      <c r="C404" t="str">
        <f t="shared" si="7"/>
        <v>Allen et al. 2010</v>
      </c>
      <c r="D404" t="s">
        <v>225</v>
      </c>
      <c r="E404" t="s">
        <v>226</v>
      </c>
      <c r="F404" t="s">
        <v>234</v>
      </c>
      <c r="G404" t="s">
        <v>2901</v>
      </c>
      <c r="H404" t="s">
        <v>3503</v>
      </c>
      <c r="I404" t="s">
        <v>228</v>
      </c>
      <c r="J404" t="s">
        <v>2117</v>
      </c>
      <c r="K404" t="s">
        <v>28</v>
      </c>
      <c r="L404" t="s">
        <v>28</v>
      </c>
      <c r="N404" t="s">
        <v>28</v>
      </c>
      <c r="O404" t="s">
        <v>744</v>
      </c>
      <c r="P404" t="s">
        <v>96</v>
      </c>
      <c r="Q404" t="s">
        <v>3912</v>
      </c>
      <c r="R404" t="s">
        <v>3913</v>
      </c>
      <c r="S404" t="s">
        <v>3971</v>
      </c>
      <c r="U404" t="s">
        <v>238</v>
      </c>
      <c r="V404" t="s">
        <v>2613</v>
      </c>
      <c r="W404" t="s">
        <v>40</v>
      </c>
      <c r="X404" t="s">
        <v>212</v>
      </c>
      <c r="Y404" t="s">
        <v>212</v>
      </c>
      <c r="AA404" t="s">
        <v>80</v>
      </c>
      <c r="AB404" t="s">
        <v>35</v>
      </c>
      <c r="AC404" t="s">
        <v>2901</v>
      </c>
      <c r="AF404">
        <v>15</v>
      </c>
      <c r="AG404">
        <v>31</v>
      </c>
      <c r="AJ404" s="2"/>
      <c r="AK404" s="2"/>
      <c r="AS404" t="s">
        <v>230</v>
      </c>
    </row>
    <row r="405" spans="1:45" x14ac:dyDescent="0.25">
      <c r="A405" t="s">
        <v>224</v>
      </c>
      <c r="B405">
        <v>2010</v>
      </c>
      <c r="C405" t="str">
        <f t="shared" si="7"/>
        <v>Allen et al. 2010</v>
      </c>
      <c r="D405" t="s">
        <v>225</v>
      </c>
      <c r="E405" t="s">
        <v>226</v>
      </c>
      <c r="F405" t="s">
        <v>236</v>
      </c>
      <c r="G405" t="s">
        <v>2901</v>
      </c>
      <c r="H405" t="s">
        <v>3503</v>
      </c>
      <c r="I405" t="s">
        <v>228</v>
      </c>
      <c r="J405" t="s">
        <v>2117</v>
      </c>
      <c r="K405" t="s">
        <v>28</v>
      </c>
      <c r="L405" t="s">
        <v>28</v>
      </c>
      <c r="N405" t="s">
        <v>28</v>
      </c>
      <c r="O405" t="s">
        <v>744</v>
      </c>
      <c r="P405" t="s">
        <v>96</v>
      </c>
      <c r="Q405" t="s">
        <v>3912</v>
      </c>
      <c r="R405" t="s">
        <v>3913</v>
      </c>
      <c r="S405" t="s">
        <v>3971</v>
      </c>
      <c r="U405" t="s">
        <v>238</v>
      </c>
      <c r="V405" t="s">
        <v>2613</v>
      </c>
      <c r="W405" t="s">
        <v>40</v>
      </c>
      <c r="X405" t="s">
        <v>212</v>
      </c>
      <c r="Y405" t="s">
        <v>212</v>
      </c>
      <c r="AA405" t="s">
        <v>80</v>
      </c>
      <c r="AB405" t="s">
        <v>35</v>
      </c>
      <c r="AC405" t="s">
        <v>2901</v>
      </c>
      <c r="AF405">
        <v>42</v>
      </c>
      <c r="AG405">
        <v>109</v>
      </c>
      <c r="AJ405" s="2"/>
      <c r="AK405" s="2"/>
      <c r="AS405" t="s">
        <v>230</v>
      </c>
    </row>
    <row r="406" spans="1:45" x14ac:dyDescent="0.25">
      <c r="A406" t="s">
        <v>224</v>
      </c>
      <c r="B406">
        <v>2010</v>
      </c>
      <c r="C406" t="str">
        <f t="shared" si="7"/>
        <v>Allen et al. 2010</v>
      </c>
      <c r="D406" t="s">
        <v>225</v>
      </c>
      <c r="E406" t="s">
        <v>226</v>
      </c>
      <c r="F406" t="s">
        <v>231</v>
      </c>
      <c r="G406" t="s">
        <v>2901</v>
      </c>
      <c r="H406" t="s">
        <v>3503</v>
      </c>
      <c r="I406" t="s">
        <v>228</v>
      </c>
      <c r="J406" t="s">
        <v>2117</v>
      </c>
      <c r="K406" t="s">
        <v>28</v>
      </c>
      <c r="L406" t="s">
        <v>28</v>
      </c>
      <c r="N406" t="s">
        <v>28</v>
      </c>
      <c r="O406" t="s">
        <v>744</v>
      </c>
      <c r="P406" t="s">
        <v>96</v>
      </c>
      <c r="Q406" t="s">
        <v>3912</v>
      </c>
      <c r="R406" t="s">
        <v>3913</v>
      </c>
      <c r="S406" t="s">
        <v>3971</v>
      </c>
      <c r="U406" t="s">
        <v>238</v>
      </c>
      <c r="V406" t="s">
        <v>2613</v>
      </c>
      <c r="W406" t="s">
        <v>40</v>
      </c>
      <c r="X406" t="s">
        <v>212</v>
      </c>
      <c r="Y406" t="s">
        <v>212</v>
      </c>
      <c r="AA406" t="s">
        <v>80</v>
      </c>
      <c r="AB406" t="s">
        <v>35</v>
      </c>
      <c r="AC406" t="s">
        <v>2901</v>
      </c>
      <c r="AF406">
        <v>7</v>
      </c>
      <c r="AG406">
        <v>13</v>
      </c>
      <c r="AJ406" s="2"/>
      <c r="AK406" s="2"/>
      <c r="AS406" t="s">
        <v>230</v>
      </c>
    </row>
    <row r="407" spans="1:45" x14ac:dyDescent="0.25">
      <c r="A407" t="s">
        <v>224</v>
      </c>
      <c r="B407">
        <v>2010</v>
      </c>
      <c r="C407" t="str">
        <f t="shared" si="7"/>
        <v>Allen et al. 2010</v>
      </c>
      <c r="D407" t="s">
        <v>225</v>
      </c>
      <c r="E407" t="s">
        <v>226</v>
      </c>
      <c r="F407" t="s">
        <v>227</v>
      </c>
      <c r="G407" t="s">
        <v>2901</v>
      </c>
      <c r="H407" t="s">
        <v>3503</v>
      </c>
      <c r="I407" t="s">
        <v>228</v>
      </c>
      <c r="J407" t="s">
        <v>2117</v>
      </c>
      <c r="K407" t="s">
        <v>28</v>
      </c>
      <c r="L407" t="s">
        <v>28</v>
      </c>
      <c r="N407" t="s">
        <v>28</v>
      </c>
      <c r="O407" t="s">
        <v>744</v>
      </c>
      <c r="P407" t="s">
        <v>96</v>
      </c>
      <c r="Q407" t="s">
        <v>4175</v>
      </c>
      <c r="R407" t="s">
        <v>3972</v>
      </c>
      <c r="S407" t="s">
        <v>4174</v>
      </c>
      <c r="T407" t="s">
        <v>2632</v>
      </c>
      <c r="U407" t="s">
        <v>239</v>
      </c>
      <c r="W407" t="s">
        <v>40</v>
      </c>
      <c r="X407" t="s">
        <v>212</v>
      </c>
      <c r="Y407" t="s">
        <v>212</v>
      </c>
      <c r="AA407" t="s">
        <v>80</v>
      </c>
      <c r="AB407" t="s">
        <v>35</v>
      </c>
      <c r="AC407" t="s">
        <v>2901</v>
      </c>
      <c r="AF407">
        <v>12</v>
      </c>
      <c r="AG407">
        <v>32</v>
      </c>
      <c r="AJ407" s="2"/>
      <c r="AK407" s="2"/>
      <c r="AS407" t="s">
        <v>230</v>
      </c>
    </row>
    <row r="408" spans="1:45" x14ac:dyDescent="0.25">
      <c r="A408" t="s">
        <v>224</v>
      </c>
      <c r="B408">
        <v>2010</v>
      </c>
      <c r="C408" t="str">
        <f t="shared" si="7"/>
        <v>Allen et al. 2010</v>
      </c>
      <c r="D408" t="s">
        <v>225</v>
      </c>
      <c r="E408" t="s">
        <v>226</v>
      </c>
      <c r="F408" t="s">
        <v>235</v>
      </c>
      <c r="G408" t="s">
        <v>2901</v>
      </c>
      <c r="H408" t="s">
        <v>3503</v>
      </c>
      <c r="I408" t="s">
        <v>228</v>
      </c>
      <c r="J408" t="s">
        <v>2117</v>
      </c>
      <c r="K408" t="s">
        <v>28</v>
      </c>
      <c r="L408" t="s">
        <v>28</v>
      </c>
      <c r="N408" t="s">
        <v>28</v>
      </c>
      <c r="O408" t="s">
        <v>744</v>
      </c>
      <c r="P408" t="s">
        <v>96</v>
      </c>
      <c r="Q408" t="s">
        <v>4175</v>
      </c>
      <c r="R408" t="s">
        <v>3972</v>
      </c>
      <c r="S408" t="s">
        <v>4174</v>
      </c>
      <c r="T408" t="s">
        <v>2632</v>
      </c>
      <c r="U408" t="s">
        <v>239</v>
      </c>
      <c r="W408" t="s">
        <v>40</v>
      </c>
      <c r="X408" t="s">
        <v>212</v>
      </c>
      <c r="Y408" t="s">
        <v>212</v>
      </c>
      <c r="AA408" t="s">
        <v>80</v>
      </c>
      <c r="AB408" t="s">
        <v>35</v>
      </c>
      <c r="AC408" t="s">
        <v>2901</v>
      </c>
      <c r="AF408">
        <v>2</v>
      </c>
      <c r="AG408">
        <v>6</v>
      </c>
      <c r="AJ408" s="2"/>
      <c r="AK408" s="2"/>
      <c r="AS408" t="s">
        <v>230</v>
      </c>
    </row>
    <row r="409" spans="1:45" x14ac:dyDescent="0.25">
      <c r="A409" t="s">
        <v>224</v>
      </c>
      <c r="B409">
        <v>2010</v>
      </c>
      <c r="C409" t="str">
        <f t="shared" si="7"/>
        <v>Allen et al. 2010</v>
      </c>
      <c r="D409" t="s">
        <v>225</v>
      </c>
      <c r="E409" t="s">
        <v>226</v>
      </c>
      <c r="F409" t="s">
        <v>234</v>
      </c>
      <c r="G409" t="s">
        <v>2901</v>
      </c>
      <c r="H409" t="s">
        <v>3503</v>
      </c>
      <c r="I409" t="s">
        <v>228</v>
      </c>
      <c r="J409" t="s">
        <v>2117</v>
      </c>
      <c r="K409" t="s">
        <v>28</v>
      </c>
      <c r="L409" t="s">
        <v>28</v>
      </c>
      <c r="N409" t="s">
        <v>28</v>
      </c>
      <c r="O409" t="s">
        <v>744</v>
      </c>
      <c r="P409" t="s">
        <v>96</v>
      </c>
      <c r="Q409" t="s">
        <v>4175</v>
      </c>
      <c r="R409" t="s">
        <v>3972</v>
      </c>
      <c r="S409" t="s">
        <v>4174</v>
      </c>
      <c r="T409" t="s">
        <v>2632</v>
      </c>
      <c r="U409" t="s">
        <v>239</v>
      </c>
      <c r="W409" t="s">
        <v>40</v>
      </c>
      <c r="X409" t="s">
        <v>212</v>
      </c>
      <c r="Y409" t="s">
        <v>212</v>
      </c>
      <c r="AA409" t="s">
        <v>80</v>
      </c>
      <c r="AB409" t="s">
        <v>35</v>
      </c>
      <c r="AC409" t="s">
        <v>2901</v>
      </c>
      <c r="AF409">
        <v>1</v>
      </c>
      <c r="AG409">
        <v>8</v>
      </c>
      <c r="AJ409" s="2"/>
      <c r="AK409" s="2"/>
      <c r="AS409" t="s">
        <v>230</v>
      </c>
    </row>
    <row r="410" spans="1:45" x14ac:dyDescent="0.25">
      <c r="A410" t="s">
        <v>224</v>
      </c>
      <c r="B410">
        <v>2010</v>
      </c>
      <c r="C410" t="str">
        <f t="shared" si="7"/>
        <v>Allen et al. 2010</v>
      </c>
      <c r="D410" t="s">
        <v>225</v>
      </c>
      <c r="E410" t="s">
        <v>226</v>
      </c>
      <c r="F410" t="s">
        <v>236</v>
      </c>
      <c r="G410" t="s">
        <v>2901</v>
      </c>
      <c r="H410" t="s">
        <v>3503</v>
      </c>
      <c r="I410" t="s">
        <v>228</v>
      </c>
      <c r="J410" t="s">
        <v>2117</v>
      </c>
      <c r="K410" t="s">
        <v>28</v>
      </c>
      <c r="L410" t="s">
        <v>28</v>
      </c>
      <c r="N410" t="s">
        <v>28</v>
      </c>
      <c r="O410" t="s">
        <v>744</v>
      </c>
      <c r="P410" t="s">
        <v>96</v>
      </c>
      <c r="Q410" t="s">
        <v>4175</v>
      </c>
      <c r="R410" t="s">
        <v>3972</v>
      </c>
      <c r="S410" t="s">
        <v>4174</v>
      </c>
      <c r="T410" t="s">
        <v>2632</v>
      </c>
      <c r="U410" t="s">
        <v>239</v>
      </c>
      <c r="W410" t="s">
        <v>40</v>
      </c>
      <c r="X410" t="s">
        <v>212</v>
      </c>
      <c r="Y410" t="s">
        <v>212</v>
      </c>
      <c r="AA410" t="s">
        <v>80</v>
      </c>
      <c r="AB410" t="s">
        <v>35</v>
      </c>
      <c r="AC410" t="s">
        <v>2901</v>
      </c>
      <c r="AF410">
        <v>9</v>
      </c>
      <c r="AG410">
        <v>17</v>
      </c>
      <c r="AJ410" s="2"/>
      <c r="AK410" s="2"/>
      <c r="AS410" t="s">
        <v>230</v>
      </c>
    </row>
    <row r="411" spans="1:45" x14ac:dyDescent="0.25">
      <c r="A411" t="s">
        <v>224</v>
      </c>
      <c r="B411">
        <v>2010</v>
      </c>
      <c r="C411" t="str">
        <f t="shared" si="7"/>
        <v>Allen et al. 2010</v>
      </c>
      <c r="D411" t="s">
        <v>225</v>
      </c>
      <c r="E411" t="s">
        <v>226</v>
      </c>
      <c r="F411" t="s">
        <v>231</v>
      </c>
      <c r="G411" t="s">
        <v>2901</v>
      </c>
      <c r="H411" t="s">
        <v>3503</v>
      </c>
      <c r="I411" t="s">
        <v>228</v>
      </c>
      <c r="J411" t="s">
        <v>2117</v>
      </c>
      <c r="K411" t="s">
        <v>28</v>
      </c>
      <c r="L411" t="s">
        <v>28</v>
      </c>
      <c r="N411" t="s">
        <v>28</v>
      </c>
      <c r="O411" t="s">
        <v>744</v>
      </c>
      <c r="P411" t="s">
        <v>96</v>
      </c>
      <c r="Q411" t="s">
        <v>4175</v>
      </c>
      <c r="R411" t="s">
        <v>3972</v>
      </c>
      <c r="S411" t="s">
        <v>4174</v>
      </c>
      <c r="T411" t="s">
        <v>2632</v>
      </c>
      <c r="U411" t="s">
        <v>239</v>
      </c>
      <c r="W411" t="s">
        <v>40</v>
      </c>
      <c r="X411" t="s">
        <v>212</v>
      </c>
      <c r="Y411" t="s">
        <v>212</v>
      </c>
      <c r="AA411" t="s">
        <v>80</v>
      </c>
      <c r="AB411" t="s">
        <v>35</v>
      </c>
      <c r="AC411" t="s">
        <v>2901</v>
      </c>
      <c r="AF411" t="s">
        <v>119</v>
      </c>
      <c r="AG411">
        <v>1</v>
      </c>
      <c r="AJ411" s="2"/>
      <c r="AK411" s="2"/>
      <c r="AS411" t="s">
        <v>230</v>
      </c>
    </row>
    <row r="412" spans="1:45" x14ac:dyDescent="0.25">
      <c r="A412" t="s">
        <v>259</v>
      </c>
      <c r="B412">
        <v>2015</v>
      </c>
      <c r="C412" t="str">
        <f t="shared" si="7"/>
        <v>Bublitz et al. 2015</v>
      </c>
      <c r="D412" t="s">
        <v>35</v>
      </c>
      <c r="E412" t="s">
        <v>226</v>
      </c>
      <c r="F412" t="s">
        <v>260</v>
      </c>
      <c r="G412" t="s">
        <v>2901</v>
      </c>
      <c r="H412" t="s">
        <v>3502</v>
      </c>
      <c r="I412" t="s">
        <v>261</v>
      </c>
      <c r="J412" t="s">
        <v>3625</v>
      </c>
      <c r="K412" t="s">
        <v>28</v>
      </c>
      <c r="L412" t="s">
        <v>28</v>
      </c>
      <c r="N412" t="s">
        <v>28</v>
      </c>
      <c r="O412" t="s">
        <v>744</v>
      </c>
      <c r="P412" t="s">
        <v>96</v>
      </c>
      <c r="Q412" t="s">
        <v>3911</v>
      </c>
      <c r="U412" t="s">
        <v>262</v>
      </c>
      <c r="W412" t="s">
        <v>40</v>
      </c>
      <c r="X412" t="s">
        <v>212</v>
      </c>
      <c r="Y412" t="s">
        <v>212</v>
      </c>
      <c r="AA412" t="s">
        <v>80</v>
      </c>
      <c r="AB412" t="s">
        <v>35</v>
      </c>
      <c r="AC412" t="s">
        <v>2901</v>
      </c>
      <c r="AF412">
        <v>8</v>
      </c>
      <c r="AG412">
        <v>24</v>
      </c>
      <c r="AH412" s="7">
        <v>0.33</v>
      </c>
      <c r="AI412" s="7"/>
      <c r="AP412" s="7"/>
      <c r="AQ412" s="7"/>
    </row>
    <row r="413" spans="1:45" x14ac:dyDescent="0.25">
      <c r="A413" t="s">
        <v>259</v>
      </c>
      <c r="B413">
        <v>2015</v>
      </c>
      <c r="C413" t="str">
        <f t="shared" si="7"/>
        <v>Bublitz et al. 2015</v>
      </c>
      <c r="D413" t="s">
        <v>35</v>
      </c>
      <c r="E413" t="s">
        <v>226</v>
      </c>
      <c r="F413" t="s">
        <v>260</v>
      </c>
      <c r="G413" t="s">
        <v>2901</v>
      </c>
      <c r="H413" t="s">
        <v>3502</v>
      </c>
      <c r="I413" t="s">
        <v>261</v>
      </c>
      <c r="J413" t="s">
        <v>3625</v>
      </c>
      <c r="K413" t="s">
        <v>28</v>
      </c>
      <c r="L413" t="s">
        <v>28</v>
      </c>
      <c r="N413" t="s">
        <v>28</v>
      </c>
      <c r="O413" t="s">
        <v>744</v>
      </c>
      <c r="P413" t="s">
        <v>96</v>
      </c>
      <c r="Q413" t="s">
        <v>3909</v>
      </c>
      <c r="W413" t="s">
        <v>40</v>
      </c>
      <c r="X413" t="s">
        <v>212</v>
      </c>
      <c r="Y413" t="s">
        <v>212</v>
      </c>
      <c r="AA413" t="s">
        <v>80</v>
      </c>
      <c r="AB413" t="s">
        <v>35</v>
      </c>
      <c r="AC413" t="s">
        <v>2901</v>
      </c>
      <c r="AF413">
        <v>10</v>
      </c>
      <c r="AG413">
        <v>33</v>
      </c>
      <c r="AH413" s="7"/>
      <c r="AI413" s="7"/>
      <c r="AP413" s="7"/>
      <c r="AQ413" s="7"/>
    </row>
    <row r="414" spans="1:45" x14ac:dyDescent="0.25">
      <c r="A414" t="s">
        <v>482</v>
      </c>
      <c r="B414">
        <v>2003</v>
      </c>
      <c r="C414" t="str">
        <f t="shared" si="7"/>
        <v>Carvalho et al. 2003</v>
      </c>
      <c r="D414" t="s">
        <v>35</v>
      </c>
      <c r="E414" t="s">
        <v>25</v>
      </c>
      <c r="F414" t="s">
        <v>483</v>
      </c>
      <c r="G414" t="s">
        <v>2901</v>
      </c>
      <c r="H414" t="s">
        <v>3506</v>
      </c>
      <c r="I414" t="s">
        <v>484</v>
      </c>
      <c r="J414" t="s">
        <v>3625</v>
      </c>
      <c r="K414" t="s">
        <v>28</v>
      </c>
      <c r="L414" t="s">
        <v>28</v>
      </c>
      <c r="N414" t="s">
        <v>485</v>
      </c>
      <c r="O414" t="s">
        <v>744</v>
      </c>
      <c r="P414" t="s">
        <v>96</v>
      </c>
      <c r="Q414" s="12" t="s">
        <v>3959</v>
      </c>
      <c r="R414" s="12" t="s">
        <v>4135</v>
      </c>
      <c r="S414" s="12" t="s">
        <v>4139</v>
      </c>
      <c r="U414" t="s">
        <v>486</v>
      </c>
      <c r="V414" t="s">
        <v>3779</v>
      </c>
      <c r="W414" t="s">
        <v>40</v>
      </c>
      <c r="X414" t="s">
        <v>2163</v>
      </c>
      <c r="Y414" t="s">
        <v>3613</v>
      </c>
      <c r="AA414" t="s">
        <v>487</v>
      </c>
      <c r="AB414" t="s">
        <v>35</v>
      </c>
      <c r="AC414" t="s">
        <v>2901</v>
      </c>
      <c r="AF414">
        <v>7</v>
      </c>
      <c r="AG414">
        <v>16</v>
      </c>
    </row>
    <row r="415" spans="1:45" x14ac:dyDescent="0.25">
      <c r="A415" t="s">
        <v>482</v>
      </c>
      <c r="B415">
        <v>2003</v>
      </c>
      <c r="C415" t="str">
        <f t="shared" si="7"/>
        <v>Carvalho et al. 2003</v>
      </c>
      <c r="D415" t="s">
        <v>35</v>
      </c>
      <c r="E415" t="s">
        <v>25</v>
      </c>
      <c r="F415" t="s">
        <v>483</v>
      </c>
      <c r="G415" t="s">
        <v>2901</v>
      </c>
      <c r="H415" t="s">
        <v>3506</v>
      </c>
      <c r="I415" t="s">
        <v>484</v>
      </c>
      <c r="J415" t="s">
        <v>3625</v>
      </c>
      <c r="K415" t="s">
        <v>28</v>
      </c>
      <c r="L415" t="s">
        <v>28</v>
      </c>
      <c r="N415" t="s">
        <v>485</v>
      </c>
      <c r="O415" t="s">
        <v>744</v>
      </c>
      <c r="P415" t="s">
        <v>96</v>
      </c>
      <c r="Q415" s="12" t="s">
        <v>3959</v>
      </c>
      <c r="R415" s="12" t="s">
        <v>4135</v>
      </c>
      <c r="S415" s="12" t="s">
        <v>4139</v>
      </c>
      <c r="U415" t="s">
        <v>486</v>
      </c>
      <c r="V415" t="s">
        <v>3779</v>
      </c>
      <c r="W415" t="s">
        <v>40</v>
      </c>
      <c r="X415" t="s">
        <v>2163</v>
      </c>
      <c r="Y415" t="s">
        <v>3613</v>
      </c>
      <c r="AA415" t="s">
        <v>488</v>
      </c>
      <c r="AB415" t="s">
        <v>35</v>
      </c>
      <c r="AC415" t="s">
        <v>2901</v>
      </c>
      <c r="AF415">
        <v>18</v>
      </c>
      <c r="AG415">
        <v>56</v>
      </c>
    </row>
    <row r="416" spans="1:45" x14ac:dyDescent="0.25">
      <c r="A416" t="s">
        <v>482</v>
      </c>
      <c r="B416">
        <v>2003</v>
      </c>
      <c r="C416" t="str">
        <f t="shared" si="7"/>
        <v>Carvalho et al. 2003</v>
      </c>
      <c r="D416" t="s">
        <v>35</v>
      </c>
      <c r="E416" t="s">
        <v>25</v>
      </c>
      <c r="F416" t="s">
        <v>483</v>
      </c>
      <c r="G416" t="s">
        <v>2901</v>
      </c>
      <c r="H416" t="s">
        <v>3506</v>
      </c>
      <c r="I416" t="s">
        <v>484</v>
      </c>
      <c r="J416" t="s">
        <v>3625</v>
      </c>
      <c r="K416" t="s">
        <v>28</v>
      </c>
      <c r="L416" t="s">
        <v>28</v>
      </c>
      <c r="N416" t="s">
        <v>485</v>
      </c>
      <c r="O416" t="s">
        <v>744</v>
      </c>
      <c r="P416" t="s">
        <v>96</v>
      </c>
      <c r="Q416" s="12" t="s">
        <v>3959</v>
      </c>
      <c r="R416" s="12" t="s">
        <v>4135</v>
      </c>
      <c r="S416" s="12" t="s">
        <v>4139</v>
      </c>
      <c r="U416" t="s">
        <v>486</v>
      </c>
      <c r="V416" t="s">
        <v>3779</v>
      </c>
      <c r="W416" t="s">
        <v>40</v>
      </c>
      <c r="X416" t="s">
        <v>2163</v>
      </c>
      <c r="Y416" t="s">
        <v>3613</v>
      </c>
      <c r="AA416" t="s">
        <v>489</v>
      </c>
      <c r="AB416" t="s">
        <v>35</v>
      </c>
      <c r="AC416" t="s">
        <v>2901</v>
      </c>
      <c r="AF416">
        <v>8</v>
      </c>
      <c r="AG416">
        <v>17</v>
      </c>
    </row>
    <row r="417" spans="1:66" x14ac:dyDescent="0.25">
      <c r="A417" t="s">
        <v>482</v>
      </c>
      <c r="B417">
        <v>2003</v>
      </c>
      <c r="C417" t="str">
        <f t="shared" si="7"/>
        <v>Carvalho et al. 2003</v>
      </c>
      <c r="D417" t="s">
        <v>35</v>
      </c>
      <c r="E417" t="s">
        <v>25</v>
      </c>
      <c r="F417" t="s">
        <v>483</v>
      </c>
      <c r="G417" t="s">
        <v>2901</v>
      </c>
      <c r="H417" t="s">
        <v>3506</v>
      </c>
      <c r="I417" t="s">
        <v>484</v>
      </c>
      <c r="J417" t="s">
        <v>3625</v>
      </c>
      <c r="K417" t="s">
        <v>28</v>
      </c>
      <c r="L417" t="s">
        <v>28</v>
      </c>
      <c r="N417" t="s">
        <v>485</v>
      </c>
      <c r="O417" t="s">
        <v>744</v>
      </c>
      <c r="P417" t="s">
        <v>96</v>
      </c>
      <c r="Q417" s="12" t="s">
        <v>3959</v>
      </c>
      <c r="R417" s="12" t="s">
        <v>4135</v>
      </c>
      <c r="S417" s="12" t="s">
        <v>4139</v>
      </c>
      <c r="U417" t="s">
        <v>486</v>
      </c>
      <c r="V417" t="s">
        <v>3779</v>
      </c>
      <c r="W417" t="s">
        <v>40</v>
      </c>
      <c r="X417" t="s">
        <v>2163</v>
      </c>
      <c r="Y417" t="s">
        <v>3613</v>
      </c>
      <c r="AA417" t="s">
        <v>490</v>
      </c>
      <c r="AB417" t="s">
        <v>35</v>
      </c>
      <c r="AC417" t="s">
        <v>2901</v>
      </c>
      <c r="AF417">
        <v>10</v>
      </c>
      <c r="AG417">
        <v>39</v>
      </c>
    </row>
    <row r="418" spans="1:66" x14ac:dyDescent="0.25">
      <c r="A418" t="s">
        <v>482</v>
      </c>
      <c r="B418">
        <v>2003</v>
      </c>
      <c r="C418" t="str">
        <f t="shared" si="7"/>
        <v>Carvalho et al. 2003</v>
      </c>
      <c r="D418" t="s">
        <v>35</v>
      </c>
      <c r="E418" t="s">
        <v>25</v>
      </c>
      <c r="F418" t="s">
        <v>483</v>
      </c>
      <c r="G418" t="s">
        <v>2901</v>
      </c>
      <c r="H418" t="s">
        <v>3506</v>
      </c>
      <c r="I418" t="s">
        <v>484</v>
      </c>
      <c r="J418" t="s">
        <v>3625</v>
      </c>
      <c r="K418" t="s">
        <v>28</v>
      </c>
      <c r="L418" t="s">
        <v>28</v>
      </c>
      <c r="N418" t="s">
        <v>485</v>
      </c>
      <c r="O418" t="s">
        <v>744</v>
      </c>
      <c r="P418" t="s">
        <v>96</v>
      </c>
      <c r="Q418" s="12" t="s">
        <v>3959</v>
      </c>
      <c r="R418" s="12" t="s">
        <v>4135</v>
      </c>
      <c r="S418" s="12" t="s">
        <v>4139</v>
      </c>
      <c r="U418" t="s">
        <v>486</v>
      </c>
      <c r="V418" t="s">
        <v>3779</v>
      </c>
      <c r="W418" t="s">
        <v>40</v>
      </c>
      <c r="X418" t="s">
        <v>2163</v>
      </c>
      <c r="Y418" t="s">
        <v>3613</v>
      </c>
      <c r="AA418" t="s">
        <v>491</v>
      </c>
      <c r="AB418" t="s">
        <v>35</v>
      </c>
      <c r="AC418" t="s">
        <v>2901</v>
      </c>
      <c r="AF418" t="s">
        <v>119</v>
      </c>
      <c r="AG418">
        <v>8</v>
      </c>
    </row>
    <row r="419" spans="1:66" x14ac:dyDescent="0.25">
      <c r="A419" t="s">
        <v>482</v>
      </c>
      <c r="B419">
        <v>2003</v>
      </c>
      <c r="C419" t="str">
        <f t="shared" si="7"/>
        <v>Carvalho et al. 2003</v>
      </c>
      <c r="D419" t="s">
        <v>35</v>
      </c>
      <c r="E419" t="s">
        <v>25</v>
      </c>
      <c r="F419" t="s">
        <v>483</v>
      </c>
      <c r="G419" t="s">
        <v>2901</v>
      </c>
      <c r="H419" t="s">
        <v>3506</v>
      </c>
      <c r="I419" t="s">
        <v>484</v>
      </c>
      <c r="J419" t="s">
        <v>3625</v>
      </c>
      <c r="K419" t="s">
        <v>28</v>
      </c>
      <c r="L419" t="s">
        <v>28</v>
      </c>
      <c r="N419" t="s">
        <v>485</v>
      </c>
      <c r="O419" t="s">
        <v>744</v>
      </c>
      <c r="P419" t="s">
        <v>96</v>
      </c>
      <c r="Q419" s="12" t="s">
        <v>3959</v>
      </c>
      <c r="R419" s="12" t="s">
        <v>4135</v>
      </c>
      <c r="S419" s="12" t="s">
        <v>4139</v>
      </c>
      <c r="U419" t="s">
        <v>486</v>
      </c>
      <c r="V419" t="s">
        <v>3779</v>
      </c>
      <c r="W419" t="s">
        <v>500</v>
      </c>
      <c r="X419" t="s">
        <v>2170</v>
      </c>
      <c r="Y419" t="s">
        <v>3613</v>
      </c>
      <c r="AA419" t="s">
        <v>488</v>
      </c>
      <c r="AB419" t="s">
        <v>35</v>
      </c>
      <c r="AC419" t="s">
        <v>2901</v>
      </c>
      <c r="AF419" t="s">
        <v>119</v>
      </c>
      <c r="AG419">
        <v>56</v>
      </c>
    </row>
    <row r="420" spans="1:66" x14ac:dyDescent="0.25">
      <c r="A420" t="s">
        <v>734</v>
      </c>
      <c r="B420">
        <v>1999</v>
      </c>
      <c r="C420" t="str">
        <f t="shared" si="7"/>
        <v>Cizek et al.  1999</v>
      </c>
      <c r="D420" t="s">
        <v>35</v>
      </c>
      <c r="E420" t="s">
        <v>25</v>
      </c>
      <c r="F420" t="s">
        <v>735</v>
      </c>
      <c r="G420" t="s">
        <v>2901</v>
      </c>
      <c r="H420" t="s">
        <v>3504</v>
      </c>
      <c r="I420" t="s">
        <v>2521</v>
      </c>
      <c r="J420" t="s">
        <v>2117</v>
      </c>
      <c r="K420" t="s">
        <v>28</v>
      </c>
      <c r="L420" t="s">
        <v>28</v>
      </c>
      <c r="N420" t="s">
        <v>248</v>
      </c>
      <c r="O420" t="s">
        <v>744</v>
      </c>
      <c r="P420" t="s">
        <v>96</v>
      </c>
      <c r="Q420" t="s">
        <v>3912</v>
      </c>
      <c r="R420" t="s">
        <v>3914</v>
      </c>
      <c r="S420" t="s">
        <v>3988</v>
      </c>
      <c r="T420" t="s">
        <v>2596</v>
      </c>
      <c r="U420" t="s">
        <v>229</v>
      </c>
      <c r="W420" t="s">
        <v>40</v>
      </c>
      <c r="X420" t="s">
        <v>726</v>
      </c>
      <c r="Y420" t="s">
        <v>3617</v>
      </c>
      <c r="AA420" t="s">
        <v>2082</v>
      </c>
      <c r="AB420" t="s">
        <v>35</v>
      </c>
      <c r="AC420" t="s">
        <v>2901</v>
      </c>
      <c r="AF420">
        <v>4</v>
      </c>
      <c r="AG420">
        <v>10</v>
      </c>
    </row>
    <row r="421" spans="1:66" x14ac:dyDescent="0.25">
      <c r="A421" t="s">
        <v>734</v>
      </c>
      <c r="B421">
        <v>1999</v>
      </c>
      <c r="C421" t="str">
        <f t="shared" si="7"/>
        <v>Cizek et al.  1999</v>
      </c>
      <c r="D421" t="s">
        <v>35</v>
      </c>
      <c r="E421" t="s">
        <v>25</v>
      </c>
      <c r="F421" t="s">
        <v>735</v>
      </c>
      <c r="G421" t="s">
        <v>2901</v>
      </c>
      <c r="H421" t="s">
        <v>3504</v>
      </c>
      <c r="I421" t="s">
        <v>2524</v>
      </c>
      <c r="J421" t="s">
        <v>2117</v>
      </c>
      <c r="K421" t="s">
        <v>28</v>
      </c>
      <c r="L421" t="s">
        <v>28</v>
      </c>
      <c r="N421" t="s">
        <v>248</v>
      </c>
      <c r="O421" t="s">
        <v>744</v>
      </c>
      <c r="P421" t="s">
        <v>96</v>
      </c>
      <c r="Q421" s="12" t="s">
        <v>3912</v>
      </c>
      <c r="R421" s="12" t="s">
        <v>3914</v>
      </c>
      <c r="S421" s="12" t="s">
        <v>4118</v>
      </c>
      <c r="T421" t="s">
        <v>794</v>
      </c>
      <c r="U421" t="s">
        <v>458</v>
      </c>
      <c r="W421" t="s">
        <v>40</v>
      </c>
      <c r="X421" t="s">
        <v>726</v>
      </c>
      <c r="Y421" t="s">
        <v>3617</v>
      </c>
      <c r="AA421" t="s">
        <v>80</v>
      </c>
      <c r="AB421" t="s">
        <v>35</v>
      </c>
      <c r="AC421" t="s">
        <v>2901</v>
      </c>
      <c r="AF421">
        <v>0</v>
      </c>
      <c r="AG421">
        <v>2</v>
      </c>
    </row>
    <row r="422" spans="1:66" x14ac:dyDescent="0.25">
      <c r="A422" t="s">
        <v>734</v>
      </c>
      <c r="B422">
        <v>1999</v>
      </c>
      <c r="C422" t="str">
        <f t="shared" si="7"/>
        <v>Cizek et al.  1999</v>
      </c>
      <c r="D422" t="s">
        <v>35</v>
      </c>
      <c r="E422" t="s">
        <v>25</v>
      </c>
      <c r="F422" t="s">
        <v>735</v>
      </c>
      <c r="G422" t="s">
        <v>2901</v>
      </c>
      <c r="H422" t="s">
        <v>3504</v>
      </c>
      <c r="I422" t="s">
        <v>2525</v>
      </c>
      <c r="J422" t="s">
        <v>2117</v>
      </c>
      <c r="K422" t="s">
        <v>28</v>
      </c>
      <c r="L422" t="s">
        <v>28</v>
      </c>
      <c r="N422" t="s">
        <v>248</v>
      </c>
      <c r="O422" t="s">
        <v>744</v>
      </c>
      <c r="P422" t="s">
        <v>96</v>
      </c>
      <c r="Q422" t="s">
        <v>3912</v>
      </c>
      <c r="R422" t="s">
        <v>3914</v>
      </c>
      <c r="S422" t="s">
        <v>4209</v>
      </c>
      <c r="T422" t="s">
        <v>795</v>
      </c>
      <c r="U422" t="s">
        <v>737</v>
      </c>
      <c r="W422" t="s">
        <v>40</v>
      </c>
      <c r="X422" t="s">
        <v>726</v>
      </c>
      <c r="Y422" t="s">
        <v>3617</v>
      </c>
      <c r="AA422" t="s">
        <v>80</v>
      </c>
      <c r="AB422" t="s">
        <v>35</v>
      </c>
      <c r="AC422" t="s">
        <v>2901</v>
      </c>
      <c r="AF422">
        <v>0</v>
      </c>
      <c r="AG422">
        <v>7</v>
      </c>
    </row>
    <row r="423" spans="1:66" x14ac:dyDescent="0.25">
      <c r="A423" s="13" t="s">
        <v>3893</v>
      </c>
      <c r="B423" s="13">
        <v>2009</v>
      </c>
      <c r="C423" t="str">
        <f t="shared" si="7"/>
        <v>Ferguson et al. 2009</v>
      </c>
      <c r="D423" s="13" t="s">
        <v>93</v>
      </c>
      <c r="E423" s="13" t="s">
        <v>94</v>
      </c>
      <c r="F423" s="13" t="s">
        <v>26</v>
      </c>
      <c r="G423" s="13" t="s">
        <v>35</v>
      </c>
      <c r="H423" s="13" t="s">
        <v>3503</v>
      </c>
      <c r="I423" s="13" t="s">
        <v>95</v>
      </c>
      <c r="J423" s="13" t="s">
        <v>2117</v>
      </c>
      <c r="K423" s="13" t="s">
        <v>95</v>
      </c>
      <c r="L423" s="13" t="s">
        <v>95</v>
      </c>
      <c r="M423" s="13"/>
      <c r="N423" s="13" t="s">
        <v>95</v>
      </c>
      <c r="O423" t="s">
        <v>744</v>
      </c>
      <c r="P423" s="13" t="s">
        <v>96</v>
      </c>
      <c r="Q423" t="s">
        <v>3912</v>
      </c>
      <c r="R423" t="s">
        <v>4056</v>
      </c>
      <c r="T423" s="13"/>
      <c r="U423" s="13"/>
      <c r="V423" s="13"/>
      <c r="W423" s="13" t="s">
        <v>40</v>
      </c>
      <c r="X423" s="13" t="s">
        <v>212</v>
      </c>
      <c r="Y423" s="13" t="s">
        <v>212</v>
      </c>
      <c r="Z423" s="13"/>
      <c r="AA423" s="13" t="s">
        <v>80</v>
      </c>
      <c r="AB423" s="13" t="s">
        <v>2901</v>
      </c>
      <c r="AC423" s="13" t="s">
        <v>35</v>
      </c>
      <c r="AD423" s="13" t="s">
        <v>3807</v>
      </c>
      <c r="AE423" s="13" t="s">
        <v>2901</v>
      </c>
      <c r="AF423" s="13"/>
      <c r="AG423" s="13"/>
      <c r="AH423" s="37"/>
      <c r="AI423" s="37"/>
      <c r="AJ423" s="36">
        <v>56000</v>
      </c>
      <c r="AK423" s="36"/>
      <c r="AL423" s="45"/>
      <c r="AM423" s="13"/>
      <c r="AN423" s="13"/>
      <c r="AO423" s="13"/>
      <c r="AP423" s="13"/>
      <c r="AQ423" s="13"/>
      <c r="AR423" s="13" t="s">
        <v>176</v>
      </c>
      <c r="AS423" s="13" t="s">
        <v>97</v>
      </c>
      <c r="AT423" s="13" t="s">
        <v>308</v>
      </c>
      <c r="AU423" s="13"/>
      <c r="AV423" s="13"/>
      <c r="AW423" s="13"/>
      <c r="AX423" s="13"/>
      <c r="AY423" s="13"/>
      <c r="AZ423" s="13"/>
      <c r="BA423" s="13"/>
      <c r="BB423" s="13"/>
      <c r="BC423" s="13"/>
      <c r="BD423" s="13"/>
      <c r="BE423" s="13"/>
      <c r="BF423" s="13"/>
      <c r="BG423" s="13"/>
      <c r="BH423" s="13"/>
      <c r="BI423" s="13"/>
      <c r="BJ423" s="13"/>
      <c r="BK423" s="13"/>
      <c r="BL423" s="13"/>
      <c r="BM423" s="13"/>
      <c r="BN423" s="13"/>
    </row>
    <row r="424" spans="1:66" x14ac:dyDescent="0.25">
      <c r="A424" s="13" t="s">
        <v>3893</v>
      </c>
      <c r="B424" s="13">
        <v>2009</v>
      </c>
      <c r="C424" t="str">
        <f t="shared" si="7"/>
        <v>Ferguson et al. 2009</v>
      </c>
      <c r="D424" s="13" t="s">
        <v>93</v>
      </c>
      <c r="E424" s="13" t="s">
        <v>94</v>
      </c>
      <c r="F424" s="13" t="s">
        <v>26</v>
      </c>
      <c r="G424" s="13" t="s">
        <v>35</v>
      </c>
      <c r="H424" s="13" t="s">
        <v>3503</v>
      </c>
      <c r="I424" s="13" t="s">
        <v>95</v>
      </c>
      <c r="J424" s="13" t="s">
        <v>2117</v>
      </c>
      <c r="K424" s="13" t="s">
        <v>95</v>
      </c>
      <c r="L424" s="13" t="s">
        <v>95</v>
      </c>
      <c r="M424" s="13"/>
      <c r="N424" s="13" t="s">
        <v>95</v>
      </c>
      <c r="O424" t="s">
        <v>744</v>
      </c>
      <c r="P424" s="13" t="s">
        <v>96</v>
      </c>
      <c r="Q424" s="12" t="s">
        <v>3912</v>
      </c>
      <c r="T424" s="13"/>
      <c r="U424" s="13"/>
      <c r="V424" s="13" t="s">
        <v>3915</v>
      </c>
      <c r="W424" s="13" t="s">
        <v>40</v>
      </c>
      <c r="X424" s="13" t="s">
        <v>212</v>
      </c>
      <c r="Y424" s="13" t="s">
        <v>212</v>
      </c>
      <c r="Z424" s="13"/>
      <c r="AA424" s="13" t="s">
        <v>80</v>
      </c>
      <c r="AB424" s="13" t="s">
        <v>2901</v>
      </c>
      <c r="AC424" s="13" t="s">
        <v>35</v>
      </c>
      <c r="AD424" s="13" t="s">
        <v>3807</v>
      </c>
      <c r="AE424" s="13" t="s">
        <v>2901</v>
      </c>
      <c r="AF424" s="13"/>
      <c r="AG424" s="13"/>
      <c r="AH424" s="37"/>
      <c r="AI424" s="37"/>
      <c r="AJ424" s="36">
        <v>120000</v>
      </c>
      <c r="AK424" s="36"/>
      <c r="AL424" s="45"/>
      <c r="AM424" s="13"/>
      <c r="AN424" s="13"/>
      <c r="AO424" s="13"/>
      <c r="AP424" s="13"/>
      <c r="AQ424" s="13"/>
      <c r="AR424" s="13" t="s">
        <v>176</v>
      </c>
      <c r="AS424" s="13" t="s">
        <v>97</v>
      </c>
      <c r="AT424" s="13" t="s">
        <v>308</v>
      </c>
      <c r="AU424" s="13"/>
      <c r="AV424" s="13"/>
      <c r="AW424" s="13"/>
      <c r="AX424" s="13"/>
      <c r="AY424" s="13"/>
      <c r="AZ424" s="13"/>
      <c r="BA424" s="13"/>
      <c r="BB424" s="13"/>
      <c r="BC424" s="13"/>
      <c r="BD424" s="13"/>
      <c r="BE424" s="13"/>
      <c r="BF424" s="13"/>
      <c r="BG424" s="13"/>
      <c r="BH424" s="13"/>
      <c r="BI424" s="13"/>
      <c r="BJ424" s="13"/>
      <c r="BK424" s="13"/>
      <c r="BL424" s="13"/>
      <c r="BM424" s="13"/>
      <c r="BN424" s="13"/>
    </row>
    <row r="425" spans="1:66" x14ac:dyDescent="0.25">
      <c r="A425" t="s">
        <v>495</v>
      </c>
      <c r="B425">
        <v>2014</v>
      </c>
      <c r="C425" t="str">
        <f t="shared" si="7"/>
        <v>Firth et al.  2014</v>
      </c>
      <c r="D425" t="s">
        <v>35</v>
      </c>
      <c r="E425" t="s">
        <v>226</v>
      </c>
      <c r="F425" t="s">
        <v>496</v>
      </c>
      <c r="G425" t="s">
        <v>35</v>
      </c>
      <c r="H425" t="s">
        <v>3503</v>
      </c>
      <c r="I425" t="s">
        <v>497</v>
      </c>
      <c r="J425" t="s">
        <v>3625</v>
      </c>
      <c r="K425" t="s">
        <v>498</v>
      </c>
      <c r="L425" t="s">
        <v>28</v>
      </c>
      <c r="N425" t="s">
        <v>28</v>
      </c>
      <c r="O425" t="s">
        <v>744</v>
      </c>
      <c r="P425" t="s">
        <v>96</v>
      </c>
      <c r="Q425" t="s">
        <v>3912</v>
      </c>
      <c r="R425" t="s">
        <v>3914</v>
      </c>
      <c r="S425" t="s">
        <v>3988</v>
      </c>
      <c r="T425" t="s">
        <v>2596</v>
      </c>
      <c r="U425" t="s">
        <v>229</v>
      </c>
      <c r="W425" t="s">
        <v>40</v>
      </c>
      <c r="X425" t="s">
        <v>2154</v>
      </c>
      <c r="Y425" t="s">
        <v>3613</v>
      </c>
      <c r="AA425" t="s">
        <v>499</v>
      </c>
      <c r="AB425" t="s">
        <v>35</v>
      </c>
      <c r="AC425" t="s">
        <v>2901</v>
      </c>
      <c r="AF425">
        <v>50</v>
      </c>
      <c r="AG425">
        <v>133</v>
      </c>
    </row>
    <row r="426" spans="1:66" x14ac:dyDescent="0.25">
      <c r="A426" t="s">
        <v>440</v>
      </c>
      <c r="B426">
        <v>2015</v>
      </c>
      <c r="C426" t="str">
        <f t="shared" si="7"/>
        <v>Franklin et al. 2015</v>
      </c>
      <c r="D426" t="s">
        <v>24</v>
      </c>
      <c r="E426" t="s">
        <v>226</v>
      </c>
      <c r="F426" t="s">
        <v>441</v>
      </c>
      <c r="G426" t="s">
        <v>35</v>
      </c>
      <c r="H426" t="s">
        <v>3503</v>
      </c>
      <c r="I426" t="s">
        <v>228</v>
      </c>
      <c r="J426" t="s">
        <v>2117</v>
      </c>
      <c r="K426" t="s">
        <v>28</v>
      </c>
      <c r="L426" t="s">
        <v>28</v>
      </c>
      <c r="N426" t="s">
        <v>277</v>
      </c>
      <c r="O426" t="s">
        <v>744</v>
      </c>
      <c r="P426" t="s">
        <v>96</v>
      </c>
      <c r="Q426" s="13" t="s">
        <v>3912</v>
      </c>
      <c r="R426" t="s">
        <v>3913</v>
      </c>
      <c r="S426" t="s">
        <v>3971</v>
      </c>
      <c r="T426" t="s">
        <v>2297</v>
      </c>
      <c r="U426" t="s">
        <v>457</v>
      </c>
      <c r="W426" t="s">
        <v>40</v>
      </c>
      <c r="X426" t="s">
        <v>212</v>
      </c>
      <c r="Y426" t="s">
        <v>212</v>
      </c>
      <c r="AA426" t="s">
        <v>80</v>
      </c>
      <c r="AB426" t="s">
        <v>35</v>
      </c>
      <c r="AC426" t="s">
        <v>2901</v>
      </c>
      <c r="AF426" t="s">
        <v>119</v>
      </c>
      <c r="AG426">
        <v>9</v>
      </c>
    </row>
    <row r="427" spans="1:66" x14ac:dyDescent="0.25">
      <c r="A427" t="s">
        <v>440</v>
      </c>
      <c r="B427">
        <v>2015</v>
      </c>
      <c r="C427" t="str">
        <f t="shared" si="7"/>
        <v>Franklin et al. 2015</v>
      </c>
      <c r="D427" t="s">
        <v>24</v>
      </c>
      <c r="E427" t="s">
        <v>226</v>
      </c>
      <c r="F427" t="s">
        <v>441</v>
      </c>
      <c r="G427" t="s">
        <v>35</v>
      </c>
      <c r="H427" t="s">
        <v>3503</v>
      </c>
      <c r="I427" t="s">
        <v>228</v>
      </c>
      <c r="J427" t="s">
        <v>2117</v>
      </c>
      <c r="K427" t="s">
        <v>28</v>
      </c>
      <c r="L427" t="s">
        <v>28</v>
      </c>
      <c r="N427" t="s">
        <v>277</v>
      </c>
      <c r="O427" t="s">
        <v>744</v>
      </c>
      <c r="P427" t="s">
        <v>96</v>
      </c>
      <c r="Q427" s="12" t="s">
        <v>3912</v>
      </c>
      <c r="R427" s="12" t="s">
        <v>3914</v>
      </c>
      <c r="S427" s="12" t="s">
        <v>4118</v>
      </c>
      <c r="T427" t="s">
        <v>794</v>
      </c>
      <c r="U427" t="s">
        <v>458</v>
      </c>
      <c r="W427" t="s">
        <v>40</v>
      </c>
      <c r="X427" t="s">
        <v>212</v>
      </c>
      <c r="Y427" t="s">
        <v>212</v>
      </c>
      <c r="AA427" t="s">
        <v>80</v>
      </c>
      <c r="AB427" t="s">
        <v>35</v>
      </c>
      <c r="AC427" t="s">
        <v>2901</v>
      </c>
      <c r="AF427" t="s">
        <v>119</v>
      </c>
      <c r="AG427">
        <v>9</v>
      </c>
    </row>
    <row r="428" spans="1:66" x14ac:dyDescent="0.25">
      <c r="A428" t="s">
        <v>440</v>
      </c>
      <c r="B428">
        <v>2015</v>
      </c>
      <c r="C428" t="str">
        <f t="shared" si="7"/>
        <v>Franklin et al. 2015</v>
      </c>
      <c r="D428" t="s">
        <v>24</v>
      </c>
      <c r="E428" t="s">
        <v>226</v>
      </c>
      <c r="F428" t="s">
        <v>441</v>
      </c>
      <c r="G428" t="s">
        <v>35</v>
      </c>
      <c r="H428" t="s">
        <v>3503</v>
      </c>
      <c r="I428" t="s">
        <v>228</v>
      </c>
      <c r="J428" t="s">
        <v>2117</v>
      </c>
      <c r="K428" t="s">
        <v>28</v>
      </c>
      <c r="L428" t="s">
        <v>28</v>
      </c>
      <c r="N428" t="s">
        <v>277</v>
      </c>
      <c r="O428" t="s">
        <v>744</v>
      </c>
      <c r="P428" t="s">
        <v>96</v>
      </c>
      <c r="Q428" t="s">
        <v>3912</v>
      </c>
      <c r="R428" t="s">
        <v>3913</v>
      </c>
      <c r="S428" t="s">
        <v>4142</v>
      </c>
      <c r="T428" t="s">
        <v>3770</v>
      </c>
      <c r="U428" t="s">
        <v>459</v>
      </c>
      <c r="W428" t="s">
        <v>40</v>
      </c>
      <c r="X428" t="s">
        <v>212</v>
      </c>
      <c r="Y428" t="s">
        <v>212</v>
      </c>
      <c r="AA428" t="s">
        <v>80</v>
      </c>
      <c r="AB428" t="s">
        <v>35</v>
      </c>
      <c r="AC428" t="s">
        <v>2901</v>
      </c>
      <c r="AF428" t="s">
        <v>119</v>
      </c>
      <c r="AG428">
        <v>9</v>
      </c>
    </row>
    <row r="429" spans="1:66" x14ac:dyDescent="0.25">
      <c r="A429" t="s">
        <v>440</v>
      </c>
      <c r="B429">
        <v>2015</v>
      </c>
      <c r="C429" t="str">
        <f t="shared" si="7"/>
        <v>Franklin et al. 2015</v>
      </c>
      <c r="D429" t="s">
        <v>24</v>
      </c>
      <c r="E429" t="s">
        <v>226</v>
      </c>
      <c r="F429" t="s">
        <v>441</v>
      </c>
      <c r="G429" t="s">
        <v>35</v>
      </c>
      <c r="H429" t="s">
        <v>3503</v>
      </c>
      <c r="I429" t="s">
        <v>228</v>
      </c>
      <c r="J429" t="s">
        <v>2117</v>
      </c>
      <c r="K429" t="s">
        <v>28</v>
      </c>
      <c r="L429" t="s">
        <v>28</v>
      </c>
      <c r="N429" t="s">
        <v>277</v>
      </c>
      <c r="O429" t="s">
        <v>744</v>
      </c>
      <c r="P429" t="s">
        <v>96</v>
      </c>
      <c r="Q429" t="s">
        <v>3912</v>
      </c>
      <c r="R429" t="s">
        <v>3916</v>
      </c>
      <c r="S429" t="s">
        <v>4112</v>
      </c>
      <c r="T429" t="s">
        <v>3658</v>
      </c>
      <c r="U429" t="s">
        <v>460</v>
      </c>
      <c r="W429" t="s">
        <v>40</v>
      </c>
      <c r="X429" t="s">
        <v>212</v>
      </c>
      <c r="Y429" t="s">
        <v>212</v>
      </c>
      <c r="AA429" t="s">
        <v>80</v>
      </c>
      <c r="AB429" t="s">
        <v>35</v>
      </c>
      <c r="AC429" t="s">
        <v>2901</v>
      </c>
      <c r="AF429" t="s">
        <v>119</v>
      </c>
      <c r="AG429">
        <v>26</v>
      </c>
    </row>
    <row r="430" spans="1:66" x14ac:dyDescent="0.25">
      <c r="A430" t="s">
        <v>440</v>
      </c>
      <c r="B430">
        <v>2015</v>
      </c>
      <c r="C430" t="str">
        <f t="shared" si="7"/>
        <v>Franklin et al. 2015</v>
      </c>
      <c r="D430" t="s">
        <v>24</v>
      </c>
      <c r="E430" t="s">
        <v>226</v>
      </c>
      <c r="F430" t="s">
        <v>441</v>
      </c>
      <c r="G430" t="s">
        <v>35</v>
      </c>
      <c r="H430" t="s">
        <v>3503</v>
      </c>
      <c r="I430" t="s">
        <v>910</v>
      </c>
      <c r="J430" t="s">
        <v>3625</v>
      </c>
      <c r="K430" t="s">
        <v>28</v>
      </c>
      <c r="L430" t="s">
        <v>28</v>
      </c>
      <c r="N430" t="s">
        <v>277</v>
      </c>
      <c r="O430" t="s">
        <v>744</v>
      </c>
      <c r="P430" t="s">
        <v>96</v>
      </c>
      <c r="Q430" s="13" t="s">
        <v>3912</v>
      </c>
      <c r="R430" t="s">
        <v>3913</v>
      </c>
      <c r="S430" t="s">
        <v>3971</v>
      </c>
      <c r="T430" t="s">
        <v>2297</v>
      </c>
      <c r="U430" t="s">
        <v>457</v>
      </c>
      <c r="W430" t="s">
        <v>40</v>
      </c>
      <c r="X430" t="s">
        <v>2164</v>
      </c>
      <c r="Y430" t="s">
        <v>3617</v>
      </c>
      <c r="AA430" t="s">
        <v>80</v>
      </c>
      <c r="AB430" t="s">
        <v>35</v>
      </c>
      <c r="AC430" t="s">
        <v>2901</v>
      </c>
      <c r="AF430" t="s">
        <v>119</v>
      </c>
      <c r="AG430">
        <v>9</v>
      </c>
    </row>
    <row r="431" spans="1:66" x14ac:dyDescent="0.25">
      <c r="A431" t="s">
        <v>440</v>
      </c>
      <c r="B431">
        <v>2015</v>
      </c>
      <c r="C431" t="str">
        <f t="shared" si="7"/>
        <v>Franklin et al. 2015</v>
      </c>
      <c r="D431" t="s">
        <v>24</v>
      </c>
      <c r="E431" t="s">
        <v>226</v>
      </c>
      <c r="F431" t="s">
        <v>441</v>
      </c>
      <c r="G431" t="s">
        <v>35</v>
      </c>
      <c r="H431" t="s">
        <v>3503</v>
      </c>
      <c r="I431" t="s">
        <v>910</v>
      </c>
      <c r="J431" t="s">
        <v>3625</v>
      </c>
      <c r="K431" t="s">
        <v>28</v>
      </c>
      <c r="L431" t="s">
        <v>28</v>
      </c>
      <c r="N431" t="s">
        <v>277</v>
      </c>
      <c r="O431" t="s">
        <v>744</v>
      </c>
      <c r="P431" t="s">
        <v>96</v>
      </c>
      <c r="Q431" s="12" t="s">
        <v>3912</v>
      </c>
      <c r="R431" s="12" t="s">
        <v>3914</v>
      </c>
      <c r="S431" s="12" t="s">
        <v>4118</v>
      </c>
      <c r="T431" t="s">
        <v>794</v>
      </c>
      <c r="U431" t="s">
        <v>458</v>
      </c>
      <c r="W431" t="s">
        <v>40</v>
      </c>
      <c r="X431" t="s">
        <v>2164</v>
      </c>
      <c r="Y431" t="s">
        <v>3617</v>
      </c>
      <c r="AA431" t="s">
        <v>80</v>
      </c>
      <c r="AB431" t="s">
        <v>35</v>
      </c>
      <c r="AC431" t="s">
        <v>2901</v>
      </c>
      <c r="AF431" t="s">
        <v>119</v>
      </c>
      <c r="AG431">
        <v>9</v>
      </c>
    </row>
    <row r="432" spans="1:66" x14ac:dyDescent="0.25">
      <c r="A432" t="s">
        <v>440</v>
      </c>
      <c r="B432">
        <v>2015</v>
      </c>
      <c r="C432" t="str">
        <f t="shared" si="7"/>
        <v>Franklin et al. 2015</v>
      </c>
      <c r="D432" t="s">
        <v>24</v>
      </c>
      <c r="E432" t="s">
        <v>226</v>
      </c>
      <c r="F432" t="s">
        <v>441</v>
      </c>
      <c r="G432" t="s">
        <v>35</v>
      </c>
      <c r="H432" t="s">
        <v>3503</v>
      </c>
      <c r="I432" t="s">
        <v>910</v>
      </c>
      <c r="J432" t="s">
        <v>3625</v>
      </c>
      <c r="K432" t="s">
        <v>28</v>
      </c>
      <c r="L432" t="s">
        <v>28</v>
      </c>
      <c r="N432" t="s">
        <v>277</v>
      </c>
      <c r="O432" t="s">
        <v>744</v>
      </c>
      <c r="P432" t="s">
        <v>96</v>
      </c>
      <c r="Q432" t="s">
        <v>3912</v>
      </c>
      <c r="R432" t="s">
        <v>3913</v>
      </c>
      <c r="S432" t="s">
        <v>4142</v>
      </c>
      <c r="T432" t="s">
        <v>3770</v>
      </c>
      <c r="U432" t="s">
        <v>459</v>
      </c>
      <c r="W432" t="s">
        <v>40</v>
      </c>
      <c r="X432" t="s">
        <v>2164</v>
      </c>
      <c r="Y432" t="s">
        <v>3617</v>
      </c>
      <c r="AA432" t="s">
        <v>80</v>
      </c>
      <c r="AB432" t="s">
        <v>35</v>
      </c>
      <c r="AC432" t="s">
        <v>2901</v>
      </c>
      <c r="AF432" t="s">
        <v>119</v>
      </c>
      <c r="AG432">
        <v>9</v>
      </c>
    </row>
    <row r="433" spans="1:66" x14ac:dyDescent="0.25">
      <c r="A433" t="s">
        <v>440</v>
      </c>
      <c r="B433">
        <v>2015</v>
      </c>
      <c r="C433" t="str">
        <f t="shared" si="7"/>
        <v>Franklin et al. 2015</v>
      </c>
      <c r="D433" t="s">
        <v>24</v>
      </c>
      <c r="E433" t="s">
        <v>226</v>
      </c>
      <c r="F433" t="s">
        <v>441</v>
      </c>
      <c r="G433" t="s">
        <v>35</v>
      </c>
      <c r="H433" t="s">
        <v>3503</v>
      </c>
      <c r="I433" t="s">
        <v>910</v>
      </c>
      <c r="J433" t="s">
        <v>3625</v>
      </c>
      <c r="K433" t="s">
        <v>28</v>
      </c>
      <c r="L433" t="s">
        <v>28</v>
      </c>
      <c r="N433" t="s">
        <v>277</v>
      </c>
      <c r="O433" t="s">
        <v>744</v>
      </c>
      <c r="P433" t="s">
        <v>96</v>
      </c>
      <c r="Q433" t="s">
        <v>3912</v>
      </c>
      <c r="R433" t="s">
        <v>3916</v>
      </c>
      <c r="S433" t="s">
        <v>4112</v>
      </c>
      <c r="T433" t="s">
        <v>3658</v>
      </c>
      <c r="U433" t="s">
        <v>460</v>
      </c>
      <c r="W433" t="s">
        <v>40</v>
      </c>
      <c r="X433" t="s">
        <v>2164</v>
      </c>
      <c r="Y433" t="s">
        <v>3617</v>
      </c>
      <c r="AA433" t="s">
        <v>80</v>
      </c>
      <c r="AB433" t="s">
        <v>35</v>
      </c>
      <c r="AC433" t="s">
        <v>2901</v>
      </c>
      <c r="AF433" t="s">
        <v>119</v>
      </c>
      <c r="AG433">
        <v>26</v>
      </c>
    </row>
    <row r="434" spans="1:66" x14ac:dyDescent="0.25">
      <c r="A434" t="s">
        <v>313</v>
      </c>
      <c r="B434">
        <v>2008</v>
      </c>
      <c r="C434" t="str">
        <f t="shared" si="7"/>
        <v>Goldberg, et al. 2008</v>
      </c>
      <c r="D434" t="s">
        <v>172</v>
      </c>
      <c r="E434" t="s">
        <v>25</v>
      </c>
      <c r="F434" t="s">
        <v>314</v>
      </c>
      <c r="G434" t="s">
        <v>2901</v>
      </c>
      <c r="H434" t="s">
        <v>3502</v>
      </c>
      <c r="I434" t="s">
        <v>2143</v>
      </c>
      <c r="J434" t="s">
        <v>2117</v>
      </c>
      <c r="K434" t="s">
        <v>28</v>
      </c>
      <c r="L434" t="s">
        <v>28</v>
      </c>
      <c r="N434" t="s">
        <v>28</v>
      </c>
      <c r="O434" t="s">
        <v>744</v>
      </c>
      <c r="P434" t="s">
        <v>96</v>
      </c>
      <c r="Q434" s="12" t="s">
        <v>3959</v>
      </c>
      <c r="R434" s="12" t="s">
        <v>4135</v>
      </c>
      <c r="S434" s="12" t="s">
        <v>4134</v>
      </c>
      <c r="T434" t="s">
        <v>2594</v>
      </c>
      <c r="U434" t="s">
        <v>315</v>
      </c>
      <c r="W434" t="s">
        <v>40</v>
      </c>
      <c r="X434" t="s">
        <v>212</v>
      </c>
      <c r="Y434" t="s">
        <v>212</v>
      </c>
      <c r="AA434" t="s">
        <v>316</v>
      </c>
      <c r="AB434" t="s">
        <v>35</v>
      </c>
      <c r="AC434" t="s">
        <v>2901</v>
      </c>
      <c r="AF434">
        <v>34</v>
      </c>
      <c r="AG434">
        <v>125</v>
      </c>
    </row>
    <row r="435" spans="1:66" x14ac:dyDescent="0.25">
      <c r="A435" t="s">
        <v>313</v>
      </c>
      <c r="B435">
        <v>2008</v>
      </c>
      <c r="C435" t="str">
        <f t="shared" si="7"/>
        <v>Goldberg, et al. 2008</v>
      </c>
      <c r="D435" t="s">
        <v>172</v>
      </c>
      <c r="E435" t="s">
        <v>25</v>
      </c>
      <c r="F435" t="s">
        <v>314</v>
      </c>
      <c r="G435" t="s">
        <v>2901</v>
      </c>
      <c r="H435" t="s">
        <v>3502</v>
      </c>
      <c r="I435" t="s">
        <v>2143</v>
      </c>
      <c r="J435" t="s">
        <v>2117</v>
      </c>
      <c r="K435" t="s">
        <v>28</v>
      </c>
      <c r="L435" t="s">
        <v>28</v>
      </c>
      <c r="N435" t="s">
        <v>28</v>
      </c>
      <c r="O435" t="s">
        <v>744</v>
      </c>
      <c r="P435" t="s">
        <v>96</v>
      </c>
      <c r="Q435" t="s">
        <v>3959</v>
      </c>
      <c r="R435" t="s">
        <v>4135</v>
      </c>
      <c r="S435" t="s">
        <v>4151</v>
      </c>
      <c r="T435" t="s">
        <v>2629</v>
      </c>
      <c r="U435" t="s">
        <v>317</v>
      </c>
      <c r="W435" t="s">
        <v>40</v>
      </c>
      <c r="X435" t="s">
        <v>212</v>
      </c>
      <c r="Y435" t="s">
        <v>212</v>
      </c>
      <c r="AA435" t="s">
        <v>316</v>
      </c>
      <c r="AB435" t="s">
        <v>35</v>
      </c>
      <c r="AC435" t="s">
        <v>2901</v>
      </c>
      <c r="AF435">
        <v>37</v>
      </c>
      <c r="AG435">
        <v>138</v>
      </c>
    </row>
    <row r="436" spans="1:66" x14ac:dyDescent="0.25">
      <c r="A436" t="s">
        <v>313</v>
      </c>
      <c r="B436">
        <v>2008</v>
      </c>
      <c r="C436" t="str">
        <f t="shared" si="7"/>
        <v>Goldberg, et al. 2008</v>
      </c>
      <c r="D436" t="s">
        <v>172</v>
      </c>
      <c r="E436" t="s">
        <v>25</v>
      </c>
      <c r="F436" t="s">
        <v>314</v>
      </c>
      <c r="G436" t="s">
        <v>2901</v>
      </c>
      <c r="H436" t="s">
        <v>3502</v>
      </c>
      <c r="I436" t="s">
        <v>2143</v>
      </c>
      <c r="J436" t="s">
        <v>2117</v>
      </c>
      <c r="K436" t="s">
        <v>28</v>
      </c>
      <c r="L436" t="s">
        <v>28</v>
      </c>
      <c r="N436" t="s">
        <v>28</v>
      </c>
      <c r="O436" t="s">
        <v>744</v>
      </c>
      <c r="P436" t="s">
        <v>96</v>
      </c>
      <c r="Q436" t="s">
        <v>3959</v>
      </c>
      <c r="R436" t="s">
        <v>4135</v>
      </c>
      <c r="S436" t="s">
        <v>4155</v>
      </c>
      <c r="T436" t="s">
        <v>4154</v>
      </c>
      <c r="U436" t="s">
        <v>318</v>
      </c>
      <c r="W436" t="s">
        <v>40</v>
      </c>
      <c r="X436" t="s">
        <v>212</v>
      </c>
      <c r="Y436" t="s">
        <v>212</v>
      </c>
      <c r="AA436" t="s">
        <v>316</v>
      </c>
      <c r="AB436" t="s">
        <v>35</v>
      </c>
      <c r="AC436" t="s">
        <v>2901</v>
      </c>
      <c r="AF436">
        <v>22</v>
      </c>
      <c r="AG436">
        <v>74</v>
      </c>
    </row>
    <row r="437" spans="1:66" s="12" customFormat="1" x14ac:dyDescent="0.25">
      <c r="A437" t="s">
        <v>738</v>
      </c>
      <c r="B437">
        <v>1998</v>
      </c>
      <c r="C437" t="str">
        <f t="shared" si="7"/>
        <v>Hancock et al. 1998</v>
      </c>
      <c r="D437" t="s">
        <v>35</v>
      </c>
      <c r="E437" t="s">
        <v>25</v>
      </c>
      <c r="F437" t="s">
        <v>739</v>
      </c>
      <c r="G437" t="s">
        <v>35</v>
      </c>
      <c r="H437" t="s">
        <v>3503</v>
      </c>
      <c r="I437" t="s">
        <v>740</v>
      </c>
      <c r="J437" t="s">
        <v>2117</v>
      </c>
      <c r="K437" t="s">
        <v>741</v>
      </c>
      <c r="L437" t="s">
        <v>742</v>
      </c>
      <c r="M437"/>
      <c r="N437" t="s">
        <v>743</v>
      </c>
      <c r="O437" t="s">
        <v>744</v>
      </c>
      <c r="P437" t="s">
        <v>96</v>
      </c>
      <c r="Q437" t="s">
        <v>3978</v>
      </c>
      <c r="R437" t="s">
        <v>3935</v>
      </c>
      <c r="S437" t="s">
        <v>3979</v>
      </c>
      <c r="T437" t="s">
        <v>165</v>
      </c>
      <c r="U437" t="s">
        <v>166</v>
      </c>
      <c r="V437"/>
      <c r="W437" t="s">
        <v>40</v>
      </c>
      <c r="X437" t="s">
        <v>726</v>
      </c>
      <c r="Y437" t="s">
        <v>3618</v>
      </c>
      <c r="Z437"/>
      <c r="AA437" t="s">
        <v>748</v>
      </c>
      <c r="AB437" t="s">
        <v>35</v>
      </c>
      <c r="AC437" t="s">
        <v>2901</v>
      </c>
      <c r="AD437"/>
      <c r="AE437"/>
      <c r="AF437" t="s">
        <v>119</v>
      </c>
      <c r="AG437">
        <v>33</v>
      </c>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row>
    <row r="438" spans="1:66" s="12" customFormat="1" x14ac:dyDescent="0.25">
      <c r="A438" t="s">
        <v>738</v>
      </c>
      <c r="B438">
        <v>1998</v>
      </c>
      <c r="C438" t="str">
        <f t="shared" si="7"/>
        <v>Hancock et al. 1998</v>
      </c>
      <c r="D438" t="s">
        <v>35</v>
      </c>
      <c r="E438" t="s">
        <v>25</v>
      </c>
      <c r="F438" t="s">
        <v>739</v>
      </c>
      <c r="G438" t="s">
        <v>35</v>
      </c>
      <c r="H438" t="s">
        <v>3503</v>
      </c>
      <c r="I438" t="s">
        <v>740</v>
      </c>
      <c r="J438" t="s">
        <v>2117</v>
      </c>
      <c r="K438" t="s">
        <v>741</v>
      </c>
      <c r="L438" t="s">
        <v>742</v>
      </c>
      <c r="M438"/>
      <c r="N438" t="s">
        <v>743</v>
      </c>
      <c r="O438" t="s">
        <v>744</v>
      </c>
      <c r="P438" t="s">
        <v>96</v>
      </c>
      <c r="Q438" t="s">
        <v>3909</v>
      </c>
      <c r="R438"/>
      <c r="S438"/>
      <c r="T438"/>
      <c r="U438"/>
      <c r="V438"/>
      <c r="W438" t="s">
        <v>40</v>
      </c>
      <c r="X438" t="s">
        <v>726</v>
      </c>
      <c r="Y438" t="s">
        <v>3618</v>
      </c>
      <c r="Z438"/>
      <c r="AA438" t="s">
        <v>80</v>
      </c>
      <c r="AB438" t="s">
        <v>35</v>
      </c>
      <c r="AC438" t="s">
        <v>2901</v>
      </c>
      <c r="AD438"/>
      <c r="AE438"/>
      <c r="AF438" t="s">
        <v>119</v>
      </c>
      <c r="AG438">
        <v>300</v>
      </c>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row>
    <row r="439" spans="1:66" s="12" customFormat="1" x14ac:dyDescent="0.25">
      <c r="A439" t="s">
        <v>319</v>
      </c>
      <c r="B439">
        <v>2015</v>
      </c>
      <c r="C439" t="str">
        <f t="shared" si="7"/>
        <v>Himsworth et al. 2015</v>
      </c>
      <c r="D439" t="s">
        <v>35</v>
      </c>
      <c r="E439" t="s">
        <v>226</v>
      </c>
      <c r="F439" t="s">
        <v>320</v>
      </c>
      <c r="G439" t="s">
        <v>2901</v>
      </c>
      <c r="H439" t="s">
        <v>3503</v>
      </c>
      <c r="I439" t="s">
        <v>627</v>
      </c>
      <c r="J439" t="s">
        <v>3625</v>
      </c>
      <c r="K439" t="s">
        <v>28</v>
      </c>
      <c r="L439" t="s">
        <v>28</v>
      </c>
      <c r="M439"/>
      <c r="N439" t="s">
        <v>28</v>
      </c>
      <c r="O439" t="s">
        <v>744</v>
      </c>
      <c r="P439" t="s">
        <v>96</v>
      </c>
      <c r="Q439" t="s">
        <v>3912</v>
      </c>
      <c r="R439" t="s">
        <v>3914</v>
      </c>
      <c r="S439" t="s">
        <v>3988</v>
      </c>
      <c r="T439"/>
      <c r="U439" t="s">
        <v>321</v>
      </c>
      <c r="V439" t="s">
        <v>2628</v>
      </c>
      <c r="W439" t="s">
        <v>322</v>
      </c>
      <c r="X439" t="s">
        <v>726</v>
      </c>
      <c r="Y439" t="s">
        <v>3618</v>
      </c>
      <c r="Z439"/>
      <c r="AA439" t="s">
        <v>323</v>
      </c>
      <c r="AB439" t="s">
        <v>35</v>
      </c>
      <c r="AC439" t="s">
        <v>2901</v>
      </c>
      <c r="AD439"/>
      <c r="AE439"/>
      <c r="AF439" t="s">
        <v>119</v>
      </c>
      <c r="AG439">
        <v>633</v>
      </c>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row>
    <row r="440" spans="1:66" s="12" customFormat="1" x14ac:dyDescent="0.25">
      <c r="A440" t="s">
        <v>319</v>
      </c>
      <c r="B440">
        <v>2015</v>
      </c>
      <c r="C440" t="str">
        <f t="shared" si="7"/>
        <v>Himsworth et al. 2015</v>
      </c>
      <c r="D440" t="s">
        <v>35</v>
      </c>
      <c r="E440" t="s">
        <v>226</v>
      </c>
      <c r="F440" t="s">
        <v>320</v>
      </c>
      <c r="G440" t="s">
        <v>2901</v>
      </c>
      <c r="H440" t="s">
        <v>3503</v>
      </c>
      <c r="I440" t="s">
        <v>627</v>
      </c>
      <c r="J440" t="s">
        <v>3625</v>
      </c>
      <c r="K440" t="s">
        <v>28</v>
      </c>
      <c r="L440" t="s">
        <v>28</v>
      </c>
      <c r="M440"/>
      <c r="N440" t="s">
        <v>28</v>
      </c>
      <c r="O440" t="s">
        <v>744</v>
      </c>
      <c r="P440" t="s">
        <v>96</v>
      </c>
      <c r="Q440" t="s">
        <v>3912</v>
      </c>
      <c r="R440" t="s">
        <v>3914</v>
      </c>
      <c r="S440" t="s">
        <v>3988</v>
      </c>
      <c r="T440"/>
      <c r="U440" t="s">
        <v>321</v>
      </c>
      <c r="V440" t="s">
        <v>2627</v>
      </c>
      <c r="W440" t="s">
        <v>322</v>
      </c>
      <c r="X440" t="s">
        <v>2148</v>
      </c>
      <c r="Y440" t="s">
        <v>3618</v>
      </c>
      <c r="Z440"/>
      <c r="AA440" t="s">
        <v>323</v>
      </c>
      <c r="AB440" t="s">
        <v>35</v>
      </c>
      <c r="AC440" t="s">
        <v>2901</v>
      </c>
      <c r="AD440"/>
      <c r="AE440"/>
      <c r="AF440">
        <v>15</v>
      </c>
      <c r="AG440">
        <v>633</v>
      </c>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row>
    <row r="441" spans="1:66" s="12" customFormat="1" x14ac:dyDescent="0.25">
      <c r="A441" t="s">
        <v>319</v>
      </c>
      <c r="B441">
        <v>2015</v>
      </c>
      <c r="C441" t="str">
        <f t="shared" si="7"/>
        <v>Himsworth et al. 2015</v>
      </c>
      <c r="D441" t="s">
        <v>35</v>
      </c>
      <c r="E441" t="s">
        <v>226</v>
      </c>
      <c r="F441" t="s">
        <v>320</v>
      </c>
      <c r="G441" t="s">
        <v>2901</v>
      </c>
      <c r="H441" t="s">
        <v>3503</v>
      </c>
      <c r="I441" t="s">
        <v>228</v>
      </c>
      <c r="J441" t="s">
        <v>2117</v>
      </c>
      <c r="K441" t="s">
        <v>28</v>
      </c>
      <c r="L441" t="s">
        <v>28</v>
      </c>
      <c r="M441"/>
      <c r="N441" t="s">
        <v>28</v>
      </c>
      <c r="O441" t="s">
        <v>744</v>
      </c>
      <c r="P441" t="s">
        <v>96</v>
      </c>
      <c r="Q441" t="s">
        <v>3912</v>
      </c>
      <c r="R441" t="s">
        <v>3914</v>
      </c>
      <c r="S441" t="s">
        <v>3988</v>
      </c>
      <c r="T441"/>
      <c r="U441" t="s">
        <v>321</v>
      </c>
      <c r="V441" t="s">
        <v>2622</v>
      </c>
      <c r="W441" t="s">
        <v>322</v>
      </c>
      <c r="X441" t="s">
        <v>212</v>
      </c>
      <c r="Y441" t="s">
        <v>212</v>
      </c>
      <c r="Z441"/>
      <c r="AA441" t="s">
        <v>323</v>
      </c>
      <c r="AB441" t="s">
        <v>35</v>
      </c>
      <c r="AC441" t="s">
        <v>2901</v>
      </c>
      <c r="AD441"/>
      <c r="AE441"/>
      <c r="AF441">
        <v>397</v>
      </c>
      <c r="AG441">
        <v>633</v>
      </c>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row>
    <row r="442" spans="1:66" s="12" customFormat="1" x14ac:dyDescent="0.25">
      <c r="A442" t="s">
        <v>319</v>
      </c>
      <c r="B442">
        <v>2015</v>
      </c>
      <c r="C442" t="str">
        <f t="shared" si="7"/>
        <v>Himsworth et al. 2015</v>
      </c>
      <c r="D442" t="s">
        <v>35</v>
      </c>
      <c r="E442" t="s">
        <v>226</v>
      </c>
      <c r="F442" t="s">
        <v>320</v>
      </c>
      <c r="G442" t="s">
        <v>2901</v>
      </c>
      <c r="H442" t="s">
        <v>3503</v>
      </c>
      <c r="I442" t="s">
        <v>618</v>
      </c>
      <c r="J442" t="s">
        <v>2117</v>
      </c>
      <c r="K442" t="s">
        <v>28</v>
      </c>
      <c r="L442" t="s">
        <v>28</v>
      </c>
      <c r="M442"/>
      <c r="N442" t="s">
        <v>28</v>
      </c>
      <c r="O442" t="s">
        <v>744</v>
      </c>
      <c r="P442" t="s">
        <v>96</v>
      </c>
      <c r="Q442" t="s">
        <v>3912</v>
      </c>
      <c r="R442" t="s">
        <v>3914</v>
      </c>
      <c r="S442" t="s">
        <v>3988</v>
      </c>
      <c r="T442"/>
      <c r="U442" t="s">
        <v>321</v>
      </c>
      <c r="V442" t="s">
        <v>2623</v>
      </c>
      <c r="W442" t="s">
        <v>322</v>
      </c>
      <c r="X442" t="s">
        <v>2164</v>
      </c>
      <c r="Y442" t="s">
        <v>3617</v>
      </c>
      <c r="Z442"/>
      <c r="AA442" t="s">
        <v>323</v>
      </c>
      <c r="AB442" t="s">
        <v>35</v>
      </c>
      <c r="AC442" t="s">
        <v>2901</v>
      </c>
      <c r="AD442"/>
      <c r="AE442"/>
      <c r="AF442">
        <v>10</v>
      </c>
      <c r="AG442">
        <v>633</v>
      </c>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row>
    <row r="443" spans="1:66" s="12" customFormat="1" x14ac:dyDescent="0.25">
      <c r="A443" t="s">
        <v>800</v>
      </c>
      <c r="B443">
        <v>2013</v>
      </c>
      <c r="C443" t="str">
        <f t="shared" si="7"/>
        <v>Kilonzo et al. 2013</v>
      </c>
      <c r="D443" t="s">
        <v>35</v>
      </c>
      <c r="E443" t="s">
        <v>158</v>
      </c>
      <c r="F443" t="s">
        <v>801</v>
      </c>
      <c r="G443" t="s">
        <v>35</v>
      </c>
      <c r="H443" t="s">
        <v>3503</v>
      </c>
      <c r="I443" t="s">
        <v>2149</v>
      </c>
      <c r="J443" t="s">
        <v>3625</v>
      </c>
      <c r="K443" t="s">
        <v>28</v>
      </c>
      <c r="L443" t="s">
        <v>28</v>
      </c>
      <c r="M443"/>
      <c r="N443" t="s">
        <v>802</v>
      </c>
      <c r="O443" t="s">
        <v>744</v>
      </c>
      <c r="P443" t="s">
        <v>96</v>
      </c>
      <c r="Q443" t="s">
        <v>3912</v>
      </c>
      <c r="R443" t="s">
        <v>3913</v>
      </c>
      <c r="S443" t="s">
        <v>3971</v>
      </c>
      <c r="T443" t="s">
        <v>803</v>
      </c>
      <c r="U443" t="s">
        <v>804</v>
      </c>
      <c r="V443"/>
      <c r="W443" t="s">
        <v>40</v>
      </c>
      <c r="X443" t="s">
        <v>825</v>
      </c>
      <c r="Y443" t="s">
        <v>3618</v>
      </c>
      <c r="Z443"/>
      <c r="AA443" t="s">
        <v>80</v>
      </c>
      <c r="AB443" t="s">
        <v>35</v>
      </c>
      <c r="AC443" t="s">
        <v>2901</v>
      </c>
      <c r="AD443"/>
      <c r="AE443"/>
      <c r="AF443">
        <v>0</v>
      </c>
      <c r="AG443" s="4">
        <v>85</v>
      </c>
      <c r="AH443" s="4"/>
      <c r="AI443" s="4"/>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row>
    <row r="444" spans="1:66" s="12" customFormat="1" x14ac:dyDescent="0.25">
      <c r="A444" t="s">
        <v>800</v>
      </c>
      <c r="B444">
        <v>2013</v>
      </c>
      <c r="C444" t="str">
        <f t="shared" si="7"/>
        <v>Kilonzo et al. 2013</v>
      </c>
      <c r="D444" t="s">
        <v>35</v>
      </c>
      <c r="E444" t="s">
        <v>158</v>
      </c>
      <c r="F444" t="s">
        <v>801</v>
      </c>
      <c r="G444" t="s">
        <v>35</v>
      </c>
      <c r="H444" t="s">
        <v>3503</v>
      </c>
      <c r="I444" t="s">
        <v>2149</v>
      </c>
      <c r="J444" t="s">
        <v>3625</v>
      </c>
      <c r="K444" t="s">
        <v>28</v>
      </c>
      <c r="L444" t="s">
        <v>28</v>
      </c>
      <c r="M444"/>
      <c r="N444" t="s">
        <v>802</v>
      </c>
      <c r="O444" t="s">
        <v>744</v>
      </c>
      <c r="P444" t="s">
        <v>96</v>
      </c>
      <c r="Q444" t="s">
        <v>3912</v>
      </c>
      <c r="R444" t="s">
        <v>4056</v>
      </c>
      <c r="S444" t="s">
        <v>4055</v>
      </c>
      <c r="T444" t="s">
        <v>805</v>
      </c>
      <c r="U444" t="s">
        <v>806</v>
      </c>
      <c r="V444"/>
      <c r="W444" t="s">
        <v>40</v>
      </c>
      <c r="X444" t="s">
        <v>825</v>
      </c>
      <c r="Y444" t="s">
        <v>3618</v>
      </c>
      <c r="Z444"/>
      <c r="AA444" t="s">
        <v>80</v>
      </c>
      <c r="AB444" t="s">
        <v>35</v>
      </c>
      <c r="AC444" t="s">
        <v>2901</v>
      </c>
      <c r="AD444"/>
      <c r="AE444"/>
      <c r="AF444">
        <v>0</v>
      </c>
      <c r="AG444" s="4">
        <v>21</v>
      </c>
      <c r="AH444" s="4"/>
      <c r="AI444" s="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row>
    <row r="445" spans="1:66" s="12" customFormat="1" x14ac:dyDescent="0.25">
      <c r="A445" t="s">
        <v>800</v>
      </c>
      <c r="B445">
        <v>2013</v>
      </c>
      <c r="C445" t="str">
        <f t="shared" si="7"/>
        <v>Kilonzo et al. 2013</v>
      </c>
      <c r="D445" t="s">
        <v>35</v>
      </c>
      <c r="E445" t="s">
        <v>158</v>
      </c>
      <c r="F445" t="s">
        <v>801</v>
      </c>
      <c r="G445" t="s">
        <v>35</v>
      </c>
      <c r="H445" t="s">
        <v>3503</v>
      </c>
      <c r="I445" t="s">
        <v>2149</v>
      </c>
      <c r="J445" t="s">
        <v>3625</v>
      </c>
      <c r="K445" t="s">
        <v>28</v>
      </c>
      <c r="L445" t="s">
        <v>28</v>
      </c>
      <c r="M445"/>
      <c r="N445" t="s">
        <v>802</v>
      </c>
      <c r="O445" t="s">
        <v>744</v>
      </c>
      <c r="P445" t="s">
        <v>96</v>
      </c>
      <c r="Q445" t="s">
        <v>3912</v>
      </c>
      <c r="R445" t="s">
        <v>3913</v>
      </c>
      <c r="S445"/>
      <c r="T445"/>
      <c r="U445" t="s">
        <v>813</v>
      </c>
      <c r="V445"/>
      <c r="W445" t="s">
        <v>40</v>
      </c>
      <c r="X445" t="s">
        <v>825</v>
      </c>
      <c r="Y445" t="s">
        <v>3618</v>
      </c>
      <c r="Z445"/>
      <c r="AA445" t="s">
        <v>80</v>
      </c>
      <c r="AB445" t="s">
        <v>35</v>
      </c>
      <c r="AC445" t="s">
        <v>2901</v>
      </c>
      <c r="AD445"/>
      <c r="AE445"/>
      <c r="AF445">
        <v>1</v>
      </c>
      <c r="AG445" s="4">
        <v>890</v>
      </c>
      <c r="AH445" s="4"/>
      <c r="AI445" s="4"/>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row>
    <row r="446" spans="1:66" s="12" customFormat="1" x14ac:dyDescent="0.25">
      <c r="A446" t="s">
        <v>800</v>
      </c>
      <c r="B446">
        <v>2013</v>
      </c>
      <c r="C446" t="str">
        <f t="shared" si="7"/>
        <v>Kilonzo et al. 2013</v>
      </c>
      <c r="D446" t="s">
        <v>35</v>
      </c>
      <c r="E446" t="s">
        <v>158</v>
      </c>
      <c r="F446" t="s">
        <v>801</v>
      </c>
      <c r="G446" t="s">
        <v>35</v>
      </c>
      <c r="H446" t="s">
        <v>3503</v>
      </c>
      <c r="I446" t="s">
        <v>2149</v>
      </c>
      <c r="J446" t="s">
        <v>3625</v>
      </c>
      <c r="K446" t="s">
        <v>28</v>
      </c>
      <c r="L446" t="s">
        <v>28</v>
      </c>
      <c r="M446"/>
      <c r="N446" t="s">
        <v>802</v>
      </c>
      <c r="O446" t="s">
        <v>744</v>
      </c>
      <c r="P446" t="s">
        <v>96</v>
      </c>
      <c r="Q446" s="13" t="s">
        <v>3912</v>
      </c>
      <c r="R446" t="s">
        <v>3913</v>
      </c>
      <c r="S446" t="s">
        <v>3971</v>
      </c>
      <c r="T446" t="s">
        <v>2297</v>
      </c>
      <c r="U446" t="s">
        <v>807</v>
      </c>
      <c r="V446"/>
      <c r="W446" t="s">
        <v>40</v>
      </c>
      <c r="X446" t="s">
        <v>825</v>
      </c>
      <c r="Y446" t="s">
        <v>3618</v>
      </c>
      <c r="Z446"/>
      <c r="AA446" t="s">
        <v>80</v>
      </c>
      <c r="AB446" t="s">
        <v>35</v>
      </c>
      <c r="AC446" t="s">
        <v>2901</v>
      </c>
      <c r="AD446"/>
      <c r="AE446"/>
      <c r="AF446">
        <v>1</v>
      </c>
      <c r="AG446" s="4">
        <v>747</v>
      </c>
      <c r="AH446" s="4"/>
      <c r="AI446" s="4"/>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row>
    <row r="447" spans="1:66" s="12" customFormat="1" x14ac:dyDescent="0.25">
      <c r="A447" t="s">
        <v>800</v>
      </c>
      <c r="B447">
        <v>2013</v>
      </c>
      <c r="C447" t="str">
        <f t="shared" si="7"/>
        <v>Kilonzo et al. 2013</v>
      </c>
      <c r="D447" t="s">
        <v>35</v>
      </c>
      <c r="E447" t="s">
        <v>158</v>
      </c>
      <c r="F447" t="s">
        <v>801</v>
      </c>
      <c r="G447" t="s">
        <v>35</v>
      </c>
      <c r="H447" t="s">
        <v>3503</v>
      </c>
      <c r="I447" t="s">
        <v>2149</v>
      </c>
      <c r="J447" t="s">
        <v>3625</v>
      </c>
      <c r="K447" t="s">
        <v>28</v>
      </c>
      <c r="L447" t="s">
        <v>28</v>
      </c>
      <c r="M447"/>
      <c r="N447" t="s">
        <v>802</v>
      </c>
      <c r="O447" t="s">
        <v>744</v>
      </c>
      <c r="P447" t="s">
        <v>96</v>
      </c>
      <c r="Q447" t="s">
        <v>3912</v>
      </c>
      <c r="R447" t="s">
        <v>3916</v>
      </c>
      <c r="S447" t="s">
        <v>4112</v>
      </c>
      <c r="T447" t="s">
        <v>3773</v>
      </c>
      <c r="U447" t="s">
        <v>808</v>
      </c>
      <c r="V447"/>
      <c r="W447" t="s">
        <v>40</v>
      </c>
      <c r="X447" t="s">
        <v>825</v>
      </c>
      <c r="Y447" t="s">
        <v>3618</v>
      </c>
      <c r="Z447"/>
      <c r="AA447" t="s">
        <v>80</v>
      </c>
      <c r="AB447" t="s">
        <v>35</v>
      </c>
      <c r="AC447" t="s">
        <v>2901</v>
      </c>
      <c r="AD447"/>
      <c r="AE447"/>
      <c r="AF447">
        <v>1</v>
      </c>
      <c r="AG447" s="4">
        <v>43</v>
      </c>
      <c r="AH447" s="4"/>
      <c r="AI447" s="4"/>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row>
    <row r="448" spans="1:66" s="12" customFormat="1" x14ac:dyDescent="0.25">
      <c r="A448" t="s">
        <v>800</v>
      </c>
      <c r="B448">
        <v>2013</v>
      </c>
      <c r="C448" t="str">
        <f t="shared" si="7"/>
        <v>Kilonzo et al. 2013</v>
      </c>
      <c r="D448" t="s">
        <v>35</v>
      </c>
      <c r="E448" t="s">
        <v>158</v>
      </c>
      <c r="F448" t="s">
        <v>801</v>
      </c>
      <c r="G448" t="s">
        <v>35</v>
      </c>
      <c r="H448" t="s">
        <v>3503</v>
      </c>
      <c r="I448" t="s">
        <v>2149</v>
      </c>
      <c r="J448" t="s">
        <v>3625</v>
      </c>
      <c r="K448" t="s">
        <v>28</v>
      </c>
      <c r="L448" t="s">
        <v>28</v>
      </c>
      <c r="M448"/>
      <c r="N448" t="s">
        <v>802</v>
      </c>
      <c r="O448" t="s">
        <v>744</v>
      </c>
      <c r="P448" t="s">
        <v>96</v>
      </c>
      <c r="Q448" s="38" t="s">
        <v>3912</v>
      </c>
      <c r="R448" s="38" t="s">
        <v>4114</v>
      </c>
      <c r="S448"/>
      <c r="T448"/>
      <c r="U448" t="s">
        <v>814</v>
      </c>
      <c r="V448"/>
      <c r="W448" t="s">
        <v>40</v>
      </c>
      <c r="X448" t="s">
        <v>825</v>
      </c>
      <c r="Y448" t="s">
        <v>3618</v>
      </c>
      <c r="Z448"/>
      <c r="AA448" t="s">
        <v>80</v>
      </c>
      <c r="AB448" t="s">
        <v>35</v>
      </c>
      <c r="AC448" t="s">
        <v>2901</v>
      </c>
      <c r="AD448"/>
      <c r="AE448"/>
      <c r="AF448">
        <v>1</v>
      </c>
      <c r="AG448" s="4">
        <v>53</v>
      </c>
      <c r="AH448" s="4"/>
      <c r="AI448" s="4"/>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row>
    <row r="449" spans="1:66" s="12" customFormat="1" x14ac:dyDescent="0.25">
      <c r="A449" t="s">
        <v>800</v>
      </c>
      <c r="B449">
        <v>2013</v>
      </c>
      <c r="C449" t="str">
        <f t="shared" si="7"/>
        <v>Kilonzo et al. 2013</v>
      </c>
      <c r="D449" t="s">
        <v>35</v>
      </c>
      <c r="E449" t="s">
        <v>158</v>
      </c>
      <c r="F449" t="s">
        <v>801</v>
      </c>
      <c r="G449" t="s">
        <v>35</v>
      </c>
      <c r="H449" t="s">
        <v>3503</v>
      </c>
      <c r="I449" t="s">
        <v>2149</v>
      </c>
      <c r="J449" t="s">
        <v>3625</v>
      </c>
      <c r="K449" t="s">
        <v>28</v>
      </c>
      <c r="L449" t="s">
        <v>28</v>
      </c>
      <c r="M449"/>
      <c r="N449" t="s">
        <v>802</v>
      </c>
      <c r="O449" t="s">
        <v>744</v>
      </c>
      <c r="P449" t="s">
        <v>96</v>
      </c>
      <c r="Q449" t="s">
        <v>3912</v>
      </c>
      <c r="R449" t="s">
        <v>4138</v>
      </c>
      <c r="S449"/>
      <c r="T449"/>
      <c r="U449" t="s">
        <v>815</v>
      </c>
      <c r="V449"/>
      <c r="W449" t="s">
        <v>40</v>
      </c>
      <c r="X449" t="s">
        <v>825</v>
      </c>
      <c r="Y449" t="s">
        <v>3618</v>
      </c>
      <c r="Z449"/>
      <c r="AA449" t="s">
        <v>80</v>
      </c>
      <c r="AB449" t="s">
        <v>35</v>
      </c>
      <c r="AC449" t="s">
        <v>2901</v>
      </c>
      <c r="AD449"/>
      <c r="AE449"/>
      <c r="AF449">
        <v>0</v>
      </c>
      <c r="AG449" s="4">
        <v>36</v>
      </c>
      <c r="AH449" s="4"/>
      <c r="AI449" s="4"/>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row>
    <row r="450" spans="1:66" s="12" customFormat="1" x14ac:dyDescent="0.25">
      <c r="A450" t="s">
        <v>800</v>
      </c>
      <c r="B450">
        <v>2013</v>
      </c>
      <c r="C450" t="str">
        <f t="shared" ref="C450:C513" si="8">A450&amp;" "&amp;B450</f>
        <v>Kilonzo et al. 2013</v>
      </c>
      <c r="D450" t="s">
        <v>35</v>
      </c>
      <c r="E450" t="s">
        <v>158</v>
      </c>
      <c r="F450" t="s">
        <v>801</v>
      </c>
      <c r="G450" t="s">
        <v>35</v>
      </c>
      <c r="H450" t="s">
        <v>3503</v>
      </c>
      <c r="I450" t="s">
        <v>2149</v>
      </c>
      <c r="J450" t="s">
        <v>3625</v>
      </c>
      <c r="K450" t="s">
        <v>28</v>
      </c>
      <c r="L450" t="s">
        <v>28</v>
      </c>
      <c r="M450"/>
      <c r="N450" t="s">
        <v>802</v>
      </c>
      <c r="O450" t="s">
        <v>744</v>
      </c>
      <c r="P450" t="s">
        <v>96</v>
      </c>
      <c r="Q450" t="s">
        <v>3909</v>
      </c>
      <c r="R450"/>
      <c r="S450"/>
      <c r="T450"/>
      <c r="U450"/>
      <c r="V450"/>
      <c r="W450" t="s">
        <v>40</v>
      </c>
      <c r="X450" t="s">
        <v>825</v>
      </c>
      <c r="Y450" t="s">
        <v>3618</v>
      </c>
      <c r="Z450"/>
      <c r="AA450" t="s">
        <v>80</v>
      </c>
      <c r="AB450" t="s">
        <v>35</v>
      </c>
      <c r="AC450" t="s">
        <v>2901</v>
      </c>
      <c r="AD450"/>
      <c r="AE450"/>
      <c r="AF450">
        <v>0</v>
      </c>
      <c r="AG450" s="4">
        <v>43</v>
      </c>
      <c r="AH450" s="4"/>
      <c r="AI450" s="4"/>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row>
    <row r="451" spans="1:66" s="12" customFormat="1" x14ac:dyDescent="0.25">
      <c r="A451" t="s">
        <v>800</v>
      </c>
      <c r="B451">
        <v>2013</v>
      </c>
      <c r="C451" t="str">
        <f t="shared" si="8"/>
        <v>Kilonzo et al. 2013</v>
      </c>
      <c r="D451" t="s">
        <v>35</v>
      </c>
      <c r="E451" t="s">
        <v>158</v>
      </c>
      <c r="F451" t="s">
        <v>801</v>
      </c>
      <c r="G451" t="s">
        <v>35</v>
      </c>
      <c r="H451" t="s">
        <v>3503</v>
      </c>
      <c r="I451" t="s">
        <v>2149</v>
      </c>
      <c r="J451" t="s">
        <v>3625</v>
      </c>
      <c r="K451" t="s">
        <v>28</v>
      </c>
      <c r="L451" t="s">
        <v>28</v>
      </c>
      <c r="M451"/>
      <c r="N451" t="s">
        <v>802</v>
      </c>
      <c r="O451" t="s">
        <v>744</v>
      </c>
      <c r="P451" t="s">
        <v>96</v>
      </c>
      <c r="Q451" t="s">
        <v>3909</v>
      </c>
      <c r="R451"/>
      <c r="S451"/>
      <c r="T451"/>
      <c r="U451"/>
      <c r="V451"/>
      <c r="W451" t="s">
        <v>40</v>
      </c>
      <c r="X451" t="s">
        <v>825</v>
      </c>
      <c r="Y451" t="s">
        <v>3618</v>
      </c>
      <c r="Z451"/>
      <c r="AA451" t="s">
        <v>80</v>
      </c>
      <c r="AB451" t="s">
        <v>35</v>
      </c>
      <c r="AC451" t="s">
        <v>2901</v>
      </c>
      <c r="AD451"/>
      <c r="AE451"/>
      <c r="AF451">
        <v>2</v>
      </c>
      <c r="AG451" s="4">
        <v>1043</v>
      </c>
      <c r="AH451" s="4"/>
      <c r="AI451" s="4"/>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row>
    <row r="452" spans="1:66" s="12" customFormat="1" x14ac:dyDescent="0.25">
      <c r="A452" t="s">
        <v>800</v>
      </c>
      <c r="B452">
        <v>2013</v>
      </c>
      <c r="C452" t="str">
        <f t="shared" si="8"/>
        <v>Kilonzo et al. 2013</v>
      </c>
      <c r="D452" t="s">
        <v>35</v>
      </c>
      <c r="E452" t="s">
        <v>158</v>
      </c>
      <c r="F452" t="s">
        <v>801</v>
      </c>
      <c r="G452" t="s">
        <v>35</v>
      </c>
      <c r="H452" t="s">
        <v>3503</v>
      </c>
      <c r="I452" t="s">
        <v>2149</v>
      </c>
      <c r="J452" t="s">
        <v>3625</v>
      </c>
      <c r="K452" t="s">
        <v>28</v>
      </c>
      <c r="L452" t="s">
        <v>28</v>
      </c>
      <c r="M452"/>
      <c r="N452" t="s">
        <v>802</v>
      </c>
      <c r="O452" t="s">
        <v>744</v>
      </c>
      <c r="P452" t="s">
        <v>96</v>
      </c>
      <c r="Q452" t="s">
        <v>3912</v>
      </c>
      <c r="R452" t="s">
        <v>4056</v>
      </c>
      <c r="S452"/>
      <c r="T452"/>
      <c r="U452" t="s">
        <v>811</v>
      </c>
      <c r="V452"/>
      <c r="W452" t="s">
        <v>40</v>
      </c>
      <c r="X452" t="s">
        <v>825</v>
      </c>
      <c r="Y452" t="s">
        <v>3618</v>
      </c>
      <c r="Z452"/>
      <c r="AA452" t="s">
        <v>80</v>
      </c>
      <c r="AB452" t="s">
        <v>35</v>
      </c>
      <c r="AC452" t="s">
        <v>2901</v>
      </c>
      <c r="AD452"/>
      <c r="AE452"/>
      <c r="AF452">
        <v>0</v>
      </c>
      <c r="AG452" s="4">
        <v>21</v>
      </c>
      <c r="AH452" s="4"/>
      <c r="AI452" s="4"/>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row>
    <row r="453" spans="1:66" s="12" customFormat="1" x14ac:dyDescent="0.25">
      <c r="A453" t="s">
        <v>788</v>
      </c>
      <c r="B453">
        <v>2013</v>
      </c>
      <c r="C453" t="str">
        <f t="shared" si="8"/>
        <v>Lohmus et al. 2013</v>
      </c>
      <c r="D453" t="s">
        <v>35</v>
      </c>
      <c r="E453" t="s">
        <v>226</v>
      </c>
      <c r="F453" t="s">
        <v>789</v>
      </c>
      <c r="G453" t="s">
        <v>2901</v>
      </c>
      <c r="H453" t="s">
        <v>3504</v>
      </c>
      <c r="I453" t="s">
        <v>790</v>
      </c>
      <c r="J453" t="s">
        <v>3626</v>
      </c>
      <c r="K453" t="s">
        <v>28</v>
      </c>
      <c r="L453" t="s">
        <v>28</v>
      </c>
      <c r="M453"/>
      <c r="N453" t="s">
        <v>248</v>
      </c>
      <c r="O453" t="s">
        <v>744</v>
      </c>
      <c r="P453" t="s">
        <v>96</v>
      </c>
      <c r="Q453" t="s">
        <v>3912</v>
      </c>
      <c r="R453" t="s">
        <v>3913</v>
      </c>
      <c r="S453" s="12" t="s">
        <v>4024</v>
      </c>
      <c r="T453" t="s">
        <v>791</v>
      </c>
      <c r="U453" t="s">
        <v>2560</v>
      </c>
      <c r="V453"/>
      <c r="W453" t="s">
        <v>40</v>
      </c>
      <c r="X453" t="s">
        <v>793</v>
      </c>
      <c r="Y453" t="s">
        <v>3618</v>
      </c>
      <c r="Z453"/>
      <c r="AA453" t="s">
        <v>69</v>
      </c>
      <c r="AB453" t="s">
        <v>35</v>
      </c>
      <c r="AC453" t="s">
        <v>2901</v>
      </c>
      <c r="AD453"/>
      <c r="AE453"/>
      <c r="AF453" t="s">
        <v>119</v>
      </c>
      <c r="AG453">
        <v>7</v>
      </c>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row>
    <row r="454" spans="1:66" s="12" customFormat="1" x14ac:dyDescent="0.25">
      <c r="A454" t="s">
        <v>788</v>
      </c>
      <c r="B454">
        <v>2013</v>
      </c>
      <c r="C454" t="str">
        <f t="shared" si="8"/>
        <v>Lohmus et al. 2013</v>
      </c>
      <c r="D454" t="s">
        <v>35</v>
      </c>
      <c r="E454" t="s">
        <v>226</v>
      </c>
      <c r="F454" t="s">
        <v>789</v>
      </c>
      <c r="G454" t="s">
        <v>2901</v>
      </c>
      <c r="H454" t="s">
        <v>3504</v>
      </c>
      <c r="I454" t="s">
        <v>790</v>
      </c>
      <c r="J454" t="s">
        <v>3626</v>
      </c>
      <c r="K454" t="s">
        <v>28</v>
      </c>
      <c r="L454" t="s">
        <v>28</v>
      </c>
      <c r="M454"/>
      <c r="N454" t="s">
        <v>248</v>
      </c>
      <c r="O454" t="s">
        <v>744</v>
      </c>
      <c r="P454" t="s">
        <v>96</v>
      </c>
      <c r="Q454" s="12" t="s">
        <v>3912</v>
      </c>
      <c r="R454" s="12" t="s">
        <v>3914</v>
      </c>
      <c r="S454" s="12" t="s">
        <v>4118</v>
      </c>
      <c r="T454" t="s">
        <v>794</v>
      </c>
      <c r="U454" t="s">
        <v>458</v>
      </c>
      <c r="V454"/>
      <c r="W454" t="s">
        <v>40</v>
      </c>
      <c r="X454" t="s">
        <v>793</v>
      </c>
      <c r="Y454" t="s">
        <v>3618</v>
      </c>
      <c r="Z454"/>
      <c r="AA454" t="s">
        <v>69</v>
      </c>
      <c r="AB454" t="s">
        <v>35</v>
      </c>
      <c r="AC454" t="s">
        <v>2901</v>
      </c>
      <c r="AD454"/>
      <c r="AE454"/>
      <c r="AF454" t="s">
        <v>119</v>
      </c>
      <c r="AG454">
        <v>2</v>
      </c>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row>
    <row r="455" spans="1:66" s="12" customFormat="1" x14ac:dyDescent="0.25">
      <c r="A455" t="s">
        <v>788</v>
      </c>
      <c r="B455">
        <v>2013</v>
      </c>
      <c r="C455" t="str">
        <f t="shared" si="8"/>
        <v>Lohmus et al. 2013</v>
      </c>
      <c r="D455" t="s">
        <v>35</v>
      </c>
      <c r="E455" t="s">
        <v>226</v>
      </c>
      <c r="F455" t="s">
        <v>789</v>
      </c>
      <c r="G455" t="s">
        <v>2901</v>
      </c>
      <c r="H455" t="s">
        <v>3504</v>
      </c>
      <c r="I455" t="s">
        <v>790</v>
      </c>
      <c r="J455" t="s">
        <v>3626</v>
      </c>
      <c r="K455" t="s">
        <v>28</v>
      </c>
      <c r="L455" t="s">
        <v>28</v>
      </c>
      <c r="M455"/>
      <c r="N455" t="s">
        <v>248</v>
      </c>
      <c r="O455" t="s">
        <v>744</v>
      </c>
      <c r="P455" t="s">
        <v>96</v>
      </c>
      <c r="Q455" t="s">
        <v>3912</v>
      </c>
      <c r="R455" t="s">
        <v>3914</v>
      </c>
      <c r="S455" t="s">
        <v>4209</v>
      </c>
      <c r="T455" t="s">
        <v>795</v>
      </c>
      <c r="U455" t="s">
        <v>737</v>
      </c>
      <c r="V455"/>
      <c r="W455" t="s">
        <v>40</v>
      </c>
      <c r="X455" t="s">
        <v>793</v>
      </c>
      <c r="Y455" t="s">
        <v>3618</v>
      </c>
      <c r="Z455"/>
      <c r="AA455" t="s">
        <v>69</v>
      </c>
      <c r="AB455" t="s">
        <v>35</v>
      </c>
      <c r="AC455" t="s">
        <v>2901</v>
      </c>
      <c r="AD455"/>
      <c r="AE455"/>
      <c r="AF455" t="s">
        <v>119</v>
      </c>
      <c r="AG455">
        <v>12</v>
      </c>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row>
    <row r="456" spans="1:66" s="13" customFormat="1" x14ac:dyDescent="0.25">
      <c r="A456" t="s">
        <v>788</v>
      </c>
      <c r="B456">
        <v>2013</v>
      </c>
      <c r="C456" t="str">
        <f t="shared" si="8"/>
        <v>Lohmus et al. 2013</v>
      </c>
      <c r="D456" t="s">
        <v>35</v>
      </c>
      <c r="E456" t="s">
        <v>226</v>
      </c>
      <c r="F456" t="s">
        <v>789</v>
      </c>
      <c r="G456" t="s">
        <v>2901</v>
      </c>
      <c r="H456" t="s">
        <v>3504</v>
      </c>
      <c r="I456" t="s">
        <v>790</v>
      </c>
      <c r="J456" t="s">
        <v>3626</v>
      </c>
      <c r="K456" t="s">
        <v>28</v>
      </c>
      <c r="L456" t="s">
        <v>28</v>
      </c>
      <c r="M456"/>
      <c r="N456" t="s">
        <v>248</v>
      </c>
      <c r="O456" t="s">
        <v>744</v>
      </c>
      <c r="P456" t="s">
        <v>96</v>
      </c>
      <c r="Q456" t="s">
        <v>3912</v>
      </c>
      <c r="R456" t="s">
        <v>3914</v>
      </c>
      <c r="S456" t="s">
        <v>4209</v>
      </c>
      <c r="T456" t="s">
        <v>796</v>
      </c>
      <c r="U456" t="s">
        <v>797</v>
      </c>
      <c r="V456"/>
      <c r="W456" t="s">
        <v>40</v>
      </c>
      <c r="X456" t="s">
        <v>793</v>
      </c>
      <c r="Y456" t="s">
        <v>3618</v>
      </c>
      <c r="Z456"/>
      <c r="AA456" t="s">
        <v>69</v>
      </c>
      <c r="AB456" t="s">
        <v>35</v>
      </c>
      <c r="AC456" t="s">
        <v>2901</v>
      </c>
      <c r="AD456"/>
      <c r="AE456"/>
      <c r="AF456" t="s">
        <v>119</v>
      </c>
      <c r="AG456">
        <v>45</v>
      </c>
      <c r="AH456"/>
      <c r="AI456"/>
      <c r="AJ456"/>
      <c r="AK456"/>
      <c r="AL456"/>
      <c r="AM456"/>
      <c r="AN456"/>
      <c r="AO456"/>
      <c r="AP456"/>
      <c r="AQ456"/>
      <c r="AR456"/>
      <c r="AS456"/>
      <c r="AT456"/>
      <c r="AU456"/>
      <c r="AV456"/>
      <c r="AW456"/>
      <c r="AX456"/>
      <c r="AY456"/>
      <c r="AZ456"/>
      <c r="BA456"/>
      <c r="BB456"/>
      <c r="BC456" t="s">
        <v>798</v>
      </c>
      <c r="BD456"/>
      <c r="BE456"/>
      <c r="BF456"/>
      <c r="BG456"/>
      <c r="BH456"/>
      <c r="BI456"/>
      <c r="BJ456"/>
      <c r="BK456"/>
      <c r="BL456"/>
      <c r="BM456"/>
      <c r="BN456"/>
    </row>
    <row r="457" spans="1:66" s="13" customFormat="1" x14ac:dyDescent="0.25">
      <c r="A457" t="s">
        <v>199</v>
      </c>
      <c r="B457">
        <v>2020</v>
      </c>
      <c r="C457" t="str">
        <f t="shared" si="8"/>
        <v>Lowenstein et al. 2020</v>
      </c>
      <c r="D457" t="s">
        <v>35</v>
      </c>
      <c r="E457" t="s">
        <v>158</v>
      </c>
      <c r="F457" t="s">
        <v>200</v>
      </c>
      <c r="G457" t="s">
        <v>2901</v>
      </c>
      <c r="H457" t="s">
        <v>3506</v>
      </c>
      <c r="I457" t="s">
        <v>201</v>
      </c>
      <c r="J457" t="s">
        <v>3625</v>
      </c>
      <c r="K457" t="s">
        <v>28</v>
      </c>
      <c r="L457" t="s">
        <v>28</v>
      </c>
      <c r="M457"/>
      <c r="N457" t="s">
        <v>28</v>
      </c>
      <c r="O457" t="s">
        <v>744</v>
      </c>
      <c r="P457" t="s">
        <v>96</v>
      </c>
      <c r="Q457" t="s">
        <v>3978</v>
      </c>
      <c r="R457" t="s">
        <v>3935</v>
      </c>
      <c r="S457" t="s">
        <v>3979</v>
      </c>
      <c r="T457" t="s">
        <v>165</v>
      </c>
      <c r="U457" t="s">
        <v>166</v>
      </c>
      <c r="V457"/>
      <c r="W457" t="s">
        <v>202</v>
      </c>
      <c r="X457" t="s">
        <v>2164</v>
      </c>
      <c r="Y457" t="s">
        <v>3617</v>
      </c>
      <c r="Z457"/>
      <c r="AA457" t="s">
        <v>204</v>
      </c>
      <c r="AB457" t="s">
        <v>35</v>
      </c>
      <c r="AC457" t="s">
        <v>2901</v>
      </c>
      <c r="AD457"/>
      <c r="AE457"/>
      <c r="AF457">
        <v>0</v>
      </c>
      <c r="AG457">
        <v>21</v>
      </c>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row>
    <row r="458" spans="1:66" s="13" customFormat="1" x14ac:dyDescent="0.25">
      <c r="A458" t="s">
        <v>635</v>
      </c>
      <c r="B458">
        <v>2004</v>
      </c>
      <c r="C458" t="str">
        <f t="shared" si="8"/>
        <v>Nielsen et al. 2004</v>
      </c>
      <c r="D458" t="s">
        <v>35</v>
      </c>
      <c r="E458" t="s">
        <v>25</v>
      </c>
      <c r="F458" t="s">
        <v>636</v>
      </c>
      <c r="G458" t="s">
        <v>2901</v>
      </c>
      <c r="H458" t="s">
        <v>3504</v>
      </c>
      <c r="I458" t="s">
        <v>637</v>
      </c>
      <c r="J458" t="s">
        <v>3625</v>
      </c>
      <c r="K458" t="s">
        <v>28</v>
      </c>
      <c r="L458" t="s">
        <v>28</v>
      </c>
      <c r="M458"/>
      <c r="N458" t="s">
        <v>28</v>
      </c>
      <c r="O458" t="s">
        <v>744</v>
      </c>
      <c r="P458" t="s">
        <v>96</v>
      </c>
      <c r="Q458" t="s">
        <v>3909</v>
      </c>
      <c r="R458"/>
      <c r="S458"/>
      <c r="T458"/>
      <c r="U458" t="s">
        <v>229</v>
      </c>
      <c r="V458" t="s">
        <v>2630</v>
      </c>
      <c r="W458" t="s">
        <v>40</v>
      </c>
      <c r="X458" t="s">
        <v>2169</v>
      </c>
      <c r="Y458" t="s">
        <v>3617</v>
      </c>
      <c r="Z458"/>
      <c r="AA458"/>
      <c r="AB458" t="s">
        <v>35</v>
      </c>
      <c r="AC458" t="s">
        <v>2901</v>
      </c>
      <c r="AD458"/>
      <c r="AE458"/>
      <c r="AF458">
        <v>4</v>
      </c>
      <c r="AG458">
        <v>10</v>
      </c>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row>
    <row r="459" spans="1:66" s="13" customFormat="1" x14ac:dyDescent="0.25">
      <c r="A459" t="s">
        <v>749</v>
      </c>
      <c r="B459">
        <v>1997</v>
      </c>
      <c r="C459" t="str">
        <f t="shared" si="8"/>
        <v>Rahn et al. 1997</v>
      </c>
      <c r="D459" t="s">
        <v>35</v>
      </c>
      <c r="E459" t="s">
        <v>25</v>
      </c>
      <c r="F459" t="s">
        <v>750</v>
      </c>
      <c r="G459" t="s">
        <v>2901</v>
      </c>
      <c r="H459" t="s">
        <v>3503</v>
      </c>
      <c r="I459" t="s">
        <v>751</v>
      </c>
      <c r="J459" t="s">
        <v>3625</v>
      </c>
      <c r="K459" t="s">
        <v>28</v>
      </c>
      <c r="L459" t="s">
        <v>28</v>
      </c>
      <c r="M459"/>
      <c r="N459" t="s">
        <v>485</v>
      </c>
      <c r="O459" t="s">
        <v>744</v>
      </c>
      <c r="P459" t="s">
        <v>96</v>
      </c>
      <c r="Q459" t="s">
        <v>3978</v>
      </c>
      <c r="R459" t="s">
        <v>3935</v>
      </c>
      <c r="S459" t="s">
        <v>3979</v>
      </c>
      <c r="T459" t="s">
        <v>165</v>
      </c>
      <c r="U459" t="s">
        <v>166</v>
      </c>
      <c r="V459"/>
      <c r="W459" t="s">
        <v>40</v>
      </c>
      <c r="X459" t="s">
        <v>726</v>
      </c>
      <c r="Y459" t="s">
        <v>3618</v>
      </c>
      <c r="Z459"/>
      <c r="AA459" t="s">
        <v>491</v>
      </c>
      <c r="AB459" t="s">
        <v>35</v>
      </c>
      <c r="AC459" t="s">
        <v>2901</v>
      </c>
      <c r="AD459"/>
      <c r="AE459"/>
      <c r="AF459">
        <v>0</v>
      </c>
      <c r="AG459">
        <v>16</v>
      </c>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row>
    <row r="460" spans="1:66" s="12" customFormat="1" x14ac:dyDescent="0.25">
      <c r="A460" t="s">
        <v>749</v>
      </c>
      <c r="B460">
        <v>1997</v>
      </c>
      <c r="C460" t="str">
        <f t="shared" si="8"/>
        <v>Rahn et al. 1997</v>
      </c>
      <c r="D460" t="s">
        <v>35</v>
      </c>
      <c r="E460" t="s">
        <v>25</v>
      </c>
      <c r="F460" t="s">
        <v>750</v>
      </c>
      <c r="G460" t="s">
        <v>2901</v>
      </c>
      <c r="H460" t="s">
        <v>3503</v>
      </c>
      <c r="I460" t="s">
        <v>751</v>
      </c>
      <c r="J460" t="s">
        <v>3625</v>
      </c>
      <c r="K460" t="s">
        <v>28</v>
      </c>
      <c r="L460" t="s">
        <v>28</v>
      </c>
      <c r="M460"/>
      <c r="N460" t="s">
        <v>28</v>
      </c>
      <c r="O460" t="s">
        <v>744</v>
      </c>
      <c r="P460" t="s">
        <v>96</v>
      </c>
      <c r="Q460" t="s">
        <v>3909</v>
      </c>
      <c r="R460"/>
      <c r="S460"/>
      <c r="T460"/>
      <c r="U460"/>
      <c r="V460"/>
      <c r="W460" t="s">
        <v>40</v>
      </c>
      <c r="X460" t="s">
        <v>726</v>
      </c>
      <c r="Y460" t="s">
        <v>3618</v>
      </c>
      <c r="Z460"/>
      <c r="AA460" t="s">
        <v>80</v>
      </c>
      <c r="AB460" t="s">
        <v>35</v>
      </c>
      <c r="AC460" t="s">
        <v>2901</v>
      </c>
      <c r="AD460"/>
      <c r="AE460"/>
      <c r="AF460">
        <v>0</v>
      </c>
      <c r="AG460">
        <v>7</v>
      </c>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row>
    <row r="461" spans="1:66" s="12" customFormat="1" x14ac:dyDescent="0.25">
      <c r="A461" t="s">
        <v>755</v>
      </c>
      <c r="B461">
        <v>2003</v>
      </c>
      <c r="C461" t="str">
        <f t="shared" si="8"/>
        <v>Renter et al. 2003</v>
      </c>
      <c r="D461" t="s">
        <v>35</v>
      </c>
      <c r="E461" t="s">
        <v>226</v>
      </c>
      <c r="F461" t="s">
        <v>756</v>
      </c>
      <c r="G461" t="s">
        <v>35</v>
      </c>
      <c r="H461" t="s">
        <v>3503</v>
      </c>
      <c r="I461" t="s">
        <v>757</v>
      </c>
      <c r="J461" t="s">
        <v>3625</v>
      </c>
      <c r="K461" t="s">
        <v>28</v>
      </c>
      <c r="L461" t="s">
        <v>28</v>
      </c>
      <c r="M461"/>
      <c r="N461" t="s">
        <v>248</v>
      </c>
      <c r="O461" t="s">
        <v>744</v>
      </c>
      <c r="P461" t="s">
        <v>96</v>
      </c>
      <c r="Q461" t="s">
        <v>3978</v>
      </c>
      <c r="R461" t="s">
        <v>4150</v>
      </c>
      <c r="S461" t="s">
        <v>4149</v>
      </c>
      <c r="T461" t="s">
        <v>758</v>
      </c>
      <c r="U461"/>
      <c r="V461"/>
      <c r="W461" t="s">
        <v>40</v>
      </c>
      <c r="X461" t="s">
        <v>726</v>
      </c>
      <c r="Y461" t="s">
        <v>3618</v>
      </c>
      <c r="Z461"/>
      <c r="AA461" t="s">
        <v>759</v>
      </c>
      <c r="AB461" t="s">
        <v>35</v>
      </c>
      <c r="AC461" t="s">
        <v>2901</v>
      </c>
      <c r="AD461"/>
      <c r="AE461"/>
      <c r="AF461" t="s">
        <v>119</v>
      </c>
      <c r="AG461">
        <v>230</v>
      </c>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row>
    <row r="462" spans="1:66" s="12" customFormat="1" x14ac:dyDescent="0.25">
      <c r="A462" t="s">
        <v>755</v>
      </c>
      <c r="B462">
        <v>2003</v>
      </c>
      <c r="C462" t="str">
        <f t="shared" si="8"/>
        <v>Renter et al. 2003</v>
      </c>
      <c r="D462" t="s">
        <v>35</v>
      </c>
      <c r="E462" t="s">
        <v>226</v>
      </c>
      <c r="F462" t="s">
        <v>756</v>
      </c>
      <c r="G462" t="s">
        <v>35</v>
      </c>
      <c r="H462" t="s">
        <v>3503</v>
      </c>
      <c r="I462" t="s">
        <v>757</v>
      </c>
      <c r="J462" t="s">
        <v>3625</v>
      </c>
      <c r="K462" t="s">
        <v>28</v>
      </c>
      <c r="L462" t="s">
        <v>28</v>
      </c>
      <c r="M462"/>
      <c r="N462" t="s">
        <v>248</v>
      </c>
      <c r="O462" t="s">
        <v>744</v>
      </c>
      <c r="P462" t="s">
        <v>96</v>
      </c>
      <c r="Q462" t="s">
        <v>4193</v>
      </c>
      <c r="R462" t="s">
        <v>4192</v>
      </c>
      <c r="S462" t="s">
        <v>4191</v>
      </c>
      <c r="T462" t="s">
        <v>2281</v>
      </c>
      <c r="U462" t="s">
        <v>4198</v>
      </c>
      <c r="V462"/>
      <c r="W462" t="s">
        <v>40</v>
      </c>
      <c r="X462" t="s">
        <v>726</v>
      </c>
      <c r="Y462" t="s">
        <v>3618</v>
      </c>
      <c r="Z462"/>
      <c r="AA462" t="s">
        <v>759</v>
      </c>
      <c r="AB462" t="s">
        <v>35</v>
      </c>
      <c r="AC462" t="s">
        <v>2901</v>
      </c>
      <c r="AD462"/>
      <c r="AE462"/>
      <c r="AF462">
        <v>1</v>
      </c>
      <c r="AG462">
        <v>25</v>
      </c>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row>
    <row r="463" spans="1:66" s="12" customFormat="1" x14ac:dyDescent="0.25">
      <c r="A463" t="s">
        <v>859</v>
      </c>
      <c r="B463">
        <v>2011</v>
      </c>
      <c r="C463" t="str">
        <f t="shared" si="8"/>
        <v>Siembieda et al. 2011</v>
      </c>
      <c r="D463" t="s">
        <v>35</v>
      </c>
      <c r="E463" t="s">
        <v>226</v>
      </c>
      <c r="F463" t="s">
        <v>860</v>
      </c>
      <c r="G463" t="s">
        <v>35</v>
      </c>
      <c r="H463" t="s">
        <v>3503</v>
      </c>
      <c r="I463" t="s">
        <v>861</v>
      </c>
      <c r="J463" t="s">
        <v>2117</v>
      </c>
      <c r="K463" t="s">
        <v>28</v>
      </c>
      <c r="L463" t="s">
        <v>28</v>
      </c>
      <c r="M463"/>
      <c r="N463" t="s">
        <v>862</v>
      </c>
      <c r="O463" t="s">
        <v>744</v>
      </c>
      <c r="P463" t="s">
        <v>96</v>
      </c>
      <c r="Q463" t="s">
        <v>3978</v>
      </c>
      <c r="R463" t="s">
        <v>4150</v>
      </c>
      <c r="S463" t="s">
        <v>4149</v>
      </c>
      <c r="T463" t="s">
        <v>758</v>
      </c>
      <c r="U463"/>
      <c r="V463"/>
      <c r="W463" t="s">
        <v>40</v>
      </c>
      <c r="X463" t="s">
        <v>825</v>
      </c>
      <c r="Y463" t="s">
        <v>3618</v>
      </c>
      <c r="Z463"/>
      <c r="AA463" t="s">
        <v>80</v>
      </c>
      <c r="AB463" t="s">
        <v>35</v>
      </c>
      <c r="AC463" t="s">
        <v>2901</v>
      </c>
      <c r="AD463"/>
      <c r="AE463"/>
      <c r="AF463" t="s">
        <v>119</v>
      </c>
      <c r="AG463">
        <v>10</v>
      </c>
      <c r="AH463"/>
      <c r="AI463"/>
      <c r="AJ463"/>
      <c r="AK463"/>
      <c r="AL463"/>
      <c r="AM463"/>
      <c r="AN463"/>
      <c r="AO463"/>
      <c r="AP463"/>
      <c r="AQ463"/>
      <c r="AR463"/>
      <c r="AS463" t="s">
        <v>864</v>
      </c>
      <c r="AT463" t="s">
        <v>865</v>
      </c>
      <c r="AU463"/>
      <c r="AV463"/>
      <c r="AW463"/>
      <c r="AX463"/>
      <c r="AY463"/>
      <c r="AZ463"/>
      <c r="BA463"/>
      <c r="BB463"/>
      <c r="BC463"/>
      <c r="BD463"/>
      <c r="BE463"/>
      <c r="BF463"/>
      <c r="BG463"/>
      <c r="BH463"/>
      <c r="BI463"/>
      <c r="BJ463"/>
      <c r="BK463"/>
      <c r="BL463"/>
      <c r="BM463"/>
      <c r="BN463"/>
    </row>
    <row r="464" spans="1:66" s="12" customFormat="1" x14ac:dyDescent="0.25">
      <c r="A464" t="s">
        <v>859</v>
      </c>
      <c r="B464">
        <v>2011</v>
      </c>
      <c r="C464" t="str">
        <f t="shared" si="8"/>
        <v>Siembieda et al. 2011</v>
      </c>
      <c r="D464" t="s">
        <v>35</v>
      </c>
      <c r="E464" t="s">
        <v>226</v>
      </c>
      <c r="F464" t="s">
        <v>860</v>
      </c>
      <c r="G464" t="s">
        <v>35</v>
      </c>
      <c r="H464" t="s">
        <v>3503</v>
      </c>
      <c r="I464" t="s">
        <v>861</v>
      </c>
      <c r="J464" t="s">
        <v>2117</v>
      </c>
      <c r="K464" t="s">
        <v>28</v>
      </c>
      <c r="L464" t="s">
        <v>28</v>
      </c>
      <c r="M464"/>
      <c r="N464" t="s">
        <v>862</v>
      </c>
      <c r="O464" t="s">
        <v>744</v>
      </c>
      <c r="P464" t="s">
        <v>96</v>
      </c>
      <c r="Q464" t="s">
        <v>4193</v>
      </c>
      <c r="R464" t="s">
        <v>4192</v>
      </c>
      <c r="S464" t="s">
        <v>4191</v>
      </c>
      <c r="T464" t="s">
        <v>2281</v>
      </c>
      <c r="U464" t="s">
        <v>4198</v>
      </c>
      <c r="V464"/>
      <c r="W464" t="s">
        <v>40</v>
      </c>
      <c r="X464" t="s">
        <v>825</v>
      </c>
      <c r="Y464" t="s">
        <v>3618</v>
      </c>
      <c r="Z464"/>
      <c r="AA464" t="s">
        <v>80</v>
      </c>
      <c r="AB464" t="s">
        <v>35</v>
      </c>
      <c r="AC464" t="s">
        <v>2901</v>
      </c>
      <c r="AD464"/>
      <c r="AE464"/>
      <c r="AF464" t="s">
        <v>119</v>
      </c>
      <c r="AG464">
        <v>12</v>
      </c>
      <c r="AH464"/>
      <c r="AI464"/>
      <c r="AJ464"/>
      <c r="AK464"/>
      <c r="AL464"/>
      <c r="AM464"/>
      <c r="AN464"/>
      <c r="AO464"/>
      <c r="AP464"/>
      <c r="AQ464"/>
      <c r="AR464"/>
      <c r="AS464" t="s">
        <v>864</v>
      </c>
      <c r="AT464" t="s">
        <v>865</v>
      </c>
      <c r="AU464"/>
      <c r="AV464"/>
      <c r="AW464"/>
      <c r="AX464"/>
      <c r="AY464"/>
      <c r="AZ464"/>
      <c r="BA464"/>
      <c r="BB464"/>
      <c r="BC464"/>
      <c r="BD464"/>
      <c r="BE464"/>
      <c r="BF464"/>
      <c r="BG464"/>
      <c r="BH464"/>
      <c r="BI464"/>
      <c r="BJ464"/>
      <c r="BK464"/>
      <c r="BL464"/>
      <c r="BM464"/>
      <c r="BN464"/>
    </row>
    <row r="465" spans="1:66" s="12" customFormat="1" x14ac:dyDescent="0.25">
      <c r="A465" t="s">
        <v>420</v>
      </c>
      <c r="B465">
        <v>1988</v>
      </c>
      <c r="C465" t="str">
        <f t="shared" si="8"/>
        <v>Weigler et al. 1988</v>
      </c>
      <c r="D465" t="s">
        <v>35</v>
      </c>
      <c r="E465" t="s">
        <v>226</v>
      </c>
      <c r="F465" t="s">
        <v>421</v>
      </c>
      <c r="G465" t="s">
        <v>2901</v>
      </c>
      <c r="H465" t="s">
        <v>3501</v>
      </c>
      <c r="I465" t="s">
        <v>422</v>
      </c>
      <c r="J465" t="s">
        <v>2117</v>
      </c>
      <c r="K465" t="s">
        <v>28</v>
      </c>
      <c r="L465" t="s">
        <v>28</v>
      </c>
      <c r="M465"/>
      <c r="N465" t="s">
        <v>28</v>
      </c>
      <c r="O465" t="s">
        <v>744</v>
      </c>
      <c r="P465" t="s">
        <v>96</v>
      </c>
      <c r="Q465" t="s">
        <v>3910</v>
      </c>
      <c r="R465" t="s">
        <v>4123</v>
      </c>
      <c r="S465" t="s">
        <v>4122</v>
      </c>
      <c r="T465" t="s">
        <v>423</v>
      </c>
      <c r="U465" t="s">
        <v>424</v>
      </c>
      <c r="V465"/>
      <c r="W465" t="s">
        <v>40</v>
      </c>
      <c r="X465" t="s">
        <v>212</v>
      </c>
      <c r="Y465" t="s">
        <v>212</v>
      </c>
      <c r="Z465"/>
      <c r="AA465" t="s">
        <v>425</v>
      </c>
      <c r="AB465" t="s">
        <v>35</v>
      </c>
      <c r="AC465" t="s">
        <v>2901</v>
      </c>
      <c r="AD465"/>
      <c r="AE465"/>
      <c r="AF465">
        <v>26</v>
      </c>
      <c r="AG465">
        <v>65</v>
      </c>
      <c r="AH465" s="7"/>
      <c r="AI465" s="7"/>
      <c r="AJ465"/>
      <c r="AK465"/>
      <c r="AL465"/>
      <c r="AM465"/>
      <c r="AN465"/>
      <c r="AO465"/>
      <c r="AP465" s="7"/>
      <c r="AQ465" s="7"/>
      <c r="AR465"/>
      <c r="AS465"/>
      <c r="AT465"/>
      <c r="AU465"/>
      <c r="AV465"/>
      <c r="AW465"/>
      <c r="AX465"/>
      <c r="AY465"/>
      <c r="AZ465"/>
      <c r="BA465"/>
      <c r="BB465"/>
      <c r="BC465"/>
      <c r="BD465"/>
      <c r="BE465"/>
      <c r="BF465"/>
      <c r="BG465"/>
      <c r="BH465"/>
      <c r="BI465"/>
      <c r="BJ465"/>
      <c r="BK465"/>
      <c r="BL465"/>
      <c r="BM465"/>
      <c r="BN465"/>
    </row>
    <row r="466" spans="1:66" s="12" customFormat="1" x14ac:dyDescent="0.25">
      <c r="A466" t="s">
        <v>468</v>
      </c>
      <c r="B466">
        <v>2014</v>
      </c>
      <c r="C466" t="str">
        <f t="shared" si="8"/>
        <v>Schmidt et al. 2014</v>
      </c>
      <c r="D466" t="s">
        <v>35</v>
      </c>
      <c r="E466" t="s">
        <v>226</v>
      </c>
      <c r="F466" t="s">
        <v>469</v>
      </c>
      <c r="G466" t="s">
        <v>2901</v>
      </c>
      <c r="H466" t="s">
        <v>3504</v>
      </c>
      <c r="I466" t="s">
        <v>470</v>
      </c>
      <c r="J466" t="s">
        <v>2117</v>
      </c>
      <c r="K466" t="s">
        <v>28</v>
      </c>
      <c r="L466" t="s">
        <v>28</v>
      </c>
      <c r="M466"/>
      <c r="N466" t="s">
        <v>277</v>
      </c>
      <c r="O466" t="s">
        <v>744</v>
      </c>
      <c r="P466" t="s">
        <v>471</v>
      </c>
      <c r="Q466" t="s">
        <v>4093</v>
      </c>
      <c r="R466" t="s">
        <v>4092</v>
      </c>
      <c r="S466" t="s">
        <v>4091</v>
      </c>
      <c r="T466" t="s">
        <v>472</v>
      </c>
      <c r="U466" t="s">
        <v>473</v>
      </c>
      <c r="V466"/>
      <c r="W466" t="s">
        <v>40</v>
      </c>
      <c r="X466" t="s">
        <v>212</v>
      </c>
      <c r="Y466" t="s">
        <v>212</v>
      </c>
      <c r="Z466"/>
      <c r="AA466" t="s">
        <v>304</v>
      </c>
      <c r="AB466" t="s">
        <v>35</v>
      </c>
      <c r="AC466" t="s">
        <v>2901</v>
      </c>
      <c r="AD466"/>
      <c r="AE466"/>
      <c r="AF466">
        <v>1</v>
      </c>
      <c r="AG466">
        <v>23</v>
      </c>
      <c r="AH466" s="7"/>
      <c r="AI466" s="7"/>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row>
    <row r="467" spans="1:66" s="12" customFormat="1" x14ac:dyDescent="0.25">
      <c r="A467" t="s">
        <v>468</v>
      </c>
      <c r="B467">
        <v>2014</v>
      </c>
      <c r="C467" t="str">
        <f t="shared" si="8"/>
        <v>Schmidt et al. 2014</v>
      </c>
      <c r="D467" t="s">
        <v>35</v>
      </c>
      <c r="E467" t="s">
        <v>226</v>
      </c>
      <c r="F467" t="s">
        <v>469</v>
      </c>
      <c r="G467" t="s">
        <v>2901</v>
      </c>
      <c r="H467" t="s">
        <v>3504</v>
      </c>
      <c r="I467" t="s">
        <v>470</v>
      </c>
      <c r="J467" t="s">
        <v>2117</v>
      </c>
      <c r="K467" t="s">
        <v>28</v>
      </c>
      <c r="L467" t="s">
        <v>28</v>
      </c>
      <c r="M467"/>
      <c r="N467" t="s">
        <v>277</v>
      </c>
      <c r="O467" t="s">
        <v>744</v>
      </c>
      <c r="P467" t="s">
        <v>471</v>
      </c>
      <c r="Q467" t="s">
        <v>4093</v>
      </c>
      <c r="R467" t="s">
        <v>4107</v>
      </c>
      <c r="S467" t="s">
        <v>4106</v>
      </c>
      <c r="T467" t="s">
        <v>2609</v>
      </c>
      <c r="U467" t="s">
        <v>475</v>
      </c>
      <c r="V467"/>
      <c r="W467" t="s">
        <v>40</v>
      </c>
      <c r="X467" t="s">
        <v>212</v>
      </c>
      <c r="Y467" t="s">
        <v>212</v>
      </c>
      <c r="Z467"/>
      <c r="AA467" t="s">
        <v>304</v>
      </c>
      <c r="AB467" t="s">
        <v>35</v>
      </c>
      <c r="AC467" t="s">
        <v>2901</v>
      </c>
      <c r="AD467"/>
      <c r="AE467"/>
      <c r="AF467">
        <v>1</v>
      </c>
      <c r="AG467">
        <v>12</v>
      </c>
      <c r="AH467" s="7"/>
      <c r="AI467" s="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row>
    <row r="468" spans="1:66" s="12" customFormat="1" x14ac:dyDescent="0.25">
      <c r="A468" t="s">
        <v>468</v>
      </c>
      <c r="B468">
        <v>2014</v>
      </c>
      <c r="C468" t="str">
        <f t="shared" si="8"/>
        <v>Schmidt et al. 2014</v>
      </c>
      <c r="D468" t="s">
        <v>35</v>
      </c>
      <c r="E468" t="s">
        <v>226</v>
      </c>
      <c r="F468" t="s">
        <v>469</v>
      </c>
      <c r="G468" t="s">
        <v>2901</v>
      </c>
      <c r="H468" t="s">
        <v>3504</v>
      </c>
      <c r="I468" t="s">
        <v>470</v>
      </c>
      <c r="J468" t="s">
        <v>2117</v>
      </c>
      <c r="K468" t="s">
        <v>28</v>
      </c>
      <c r="L468" t="s">
        <v>28</v>
      </c>
      <c r="M468"/>
      <c r="N468" t="s">
        <v>277</v>
      </c>
      <c r="O468" t="s">
        <v>744</v>
      </c>
      <c r="P468" t="s">
        <v>471</v>
      </c>
      <c r="Q468" t="s">
        <v>4093</v>
      </c>
      <c r="R468" t="s">
        <v>4177</v>
      </c>
      <c r="S468" t="s">
        <v>4176</v>
      </c>
      <c r="T468" t="s">
        <v>3781</v>
      </c>
      <c r="U468" t="s">
        <v>476</v>
      </c>
      <c r="V468"/>
      <c r="W468" t="s">
        <v>40</v>
      </c>
      <c r="X468" t="s">
        <v>212</v>
      </c>
      <c r="Y468" t="s">
        <v>212</v>
      </c>
      <c r="Z468"/>
      <c r="AA468" t="s">
        <v>304</v>
      </c>
      <c r="AB468" t="s">
        <v>35</v>
      </c>
      <c r="AC468" t="s">
        <v>2901</v>
      </c>
      <c r="AD468"/>
      <c r="AE468"/>
      <c r="AF468">
        <v>0</v>
      </c>
      <c r="AG468">
        <v>21</v>
      </c>
      <c r="AH468" s="7"/>
      <c r="AI468" s="7"/>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row>
    <row r="469" spans="1:66" s="12" customFormat="1" x14ac:dyDescent="0.25">
      <c r="A469" t="s">
        <v>738</v>
      </c>
      <c r="B469">
        <v>1998</v>
      </c>
      <c r="C469" t="str">
        <f t="shared" si="8"/>
        <v>Hancock et al. 1998</v>
      </c>
      <c r="D469" t="s">
        <v>35</v>
      </c>
      <c r="E469" t="s">
        <v>25</v>
      </c>
      <c r="F469" t="s">
        <v>739</v>
      </c>
      <c r="G469" t="s">
        <v>35</v>
      </c>
      <c r="H469" t="s">
        <v>3503</v>
      </c>
      <c r="I469" t="s">
        <v>740</v>
      </c>
      <c r="J469" t="s">
        <v>2117</v>
      </c>
      <c r="K469" t="s">
        <v>741</v>
      </c>
      <c r="L469" t="s">
        <v>742</v>
      </c>
      <c r="M469"/>
      <c r="N469" t="s">
        <v>743</v>
      </c>
      <c r="O469" t="s">
        <v>744</v>
      </c>
      <c r="P469"/>
      <c r="Q469"/>
      <c r="R469"/>
      <c r="S469"/>
      <c r="T469"/>
      <c r="U469"/>
      <c r="V469"/>
      <c r="W469" t="s">
        <v>40</v>
      </c>
      <c r="X469" t="s">
        <v>726</v>
      </c>
      <c r="Y469" t="s">
        <v>3618</v>
      </c>
      <c r="Z469"/>
      <c r="AA469" t="s">
        <v>80</v>
      </c>
      <c r="AB469" t="s">
        <v>35</v>
      </c>
      <c r="AC469" t="s">
        <v>2901</v>
      </c>
      <c r="AD469"/>
      <c r="AE469"/>
      <c r="AF469" t="s">
        <v>119</v>
      </c>
      <c r="AG469">
        <v>34</v>
      </c>
      <c r="AH469"/>
      <c r="AI469"/>
      <c r="AJ469"/>
      <c r="AK469"/>
      <c r="AL469"/>
      <c r="AM469"/>
      <c r="AN469"/>
      <c r="AO469"/>
      <c r="AP469"/>
      <c r="AQ469"/>
      <c r="AR469"/>
      <c r="AS469"/>
      <c r="AT469"/>
      <c r="AU469"/>
      <c r="AV469"/>
      <c r="AW469"/>
      <c r="AX469"/>
      <c r="AY469"/>
      <c r="AZ469"/>
      <c r="BA469"/>
      <c r="BB469"/>
      <c r="BC469"/>
      <c r="BD469"/>
      <c r="BE469"/>
      <c r="BF469"/>
      <c r="BL469"/>
      <c r="BM469"/>
      <c r="BN469"/>
    </row>
    <row r="470" spans="1:66" s="12" customFormat="1" x14ac:dyDescent="0.25">
      <c r="A470" t="s">
        <v>755</v>
      </c>
      <c r="B470">
        <v>2005</v>
      </c>
      <c r="C470" t="str">
        <f t="shared" si="8"/>
        <v>Renter et al. 2005</v>
      </c>
      <c r="D470" t="s">
        <v>35</v>
      </c>
      <c r="E470" t="s">
        <v>226</v>
      </c>
      <c r="F470" t="s">
        <v>908</v>
      </c>
      <c r="G470" t="s">
        <v>35</v>
      </c>
      <c r="H470" t="s">
        <v>3503</v>
      </c>
      <c r="I470" t="s">
        <v>909</v>
      </c>
      <c r="J470" t="s">
        <v>3625</v>
      </c>
      <c r="K470" t="s">
        <v>28</v>
      </c>
      <c r="L470" t="s">
        <v>28</v>
      </c>
      <c r="M470"/>
      <c r="N470" t="s">
        <v>28</v>
      </c>
      <c r="O470" t="s">
        <v>744</v>
      </c>
      <c r="P470"/>
      <c r="Q470"/>
      <c r="R470"/>
      <c r="S470"/>
      <c r="T470"/>
      <c r="U470"/>
      <c r="V470"/>
      <c r="W470" t="s">
        <v>40</v>
      </c>
      <c r="X470" t="s">
        <v>2164</v>
      </c>
      <c r="Y470" t="s">
        <v>3617</v>
      </c>
      <c r="Z470"/>
      <c r="AA470" t="s">
        <v>80</v>
      </c>
      <c r="AB470" t="s">
        <v>35</v>
      </c>
      <c r="AC470" t="s">
        <v>2901</v>
      </c>
      <c r="AD470"/>
      <c r="AE470"/>
      <c r="AF470">
        <v>0</v>
      </c>
      <c r="AG470">
        <v>171</v>
      </c>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row>
    <row r="471" spans="1:66" x14ac:dyDescent="0.25">
      <c r="L471">
        <f>10^3</f>
        <v>1000</v>
      </c>
    </row>
    <row r="529" spans="1:58" x14ac:dyDescent="0.25">
      <c r="A529" t="s">
        <v>2084</v>
      </c>
    </row>
    <row r="531" spans="1:58" x14ac:dyDescent="0.25">
      <c r="A531" t="s">
        <v>209</v>
      </c>
      <c r="B531">
        <v>2016</v>
      </c>
      <c r="D531" t="s">
        <v>35</v>
      </c>
      <c r="E531" t="s">
        <v>25</v>
      </c>
      <c r="F531" t="s">
        <v>210</v>
      </c>
      <c r="I531" t="s">
        <v>211</v>
      </c>
      <c r="W531" t="s">
        <v>28</v>
      </c>
      <c r="X531" t="s">
        <v>212</v>
      </c>
      <c r="AA531" t="s">
        <v>213</v>
      </c>
      <c r="AF531">
        <v>59</v>
      </c>
      <c r="AG531">
        <v>84</v>
      </c>
      <c r="AN531" s="2">
        <v>1</v>
      </c>
      <c r="AO531" t="s">
        <v>214</v>
      </c>
      <c r="AR531" t="s">
        <v>215</v>
      </c>
      <c r="AS531" t="s">
        <v>216</v>
      </c>
    </row>
    <row r="532" spans="1:58" x14ac:dyDescent="0.25">
      <c r="A532" t="s">
        <v>209</v>
      </c>
      <c r="B532">
        <v>2016</v>
      </c>
      <c r="D532" t="s">
        <v>35</v>
      </c>
      <c r="E532" t="s">
        <v>25</v>
      </c>
      <c r="F532" t="s">
        <v>217</v>
      </c>
      <c r="I532" t="s">
        <v>211</v>
      </c>
      <c r="W532" t="s">
        <v>28</v>
      </c>
      <c r="X532" t="s">
        <v>212</v>
      </c>
      <c r="AA532" t="s">
        <v>213</v>
      </c>
      <c r="AF532">
        <v>34</v>
      </c>
      <c r="AG532">
        <v>50</v>
      </c>
      <c r="AN532" s="2">
        <v>1</v>
      </c>
      <c r="AO532" s="2">
        <v>435</v>
      </c>
      <c r="AR532" t="s">
        <v>215</v>
      </c>
      <c r="AS532" t="s">
        <v>216</v>
      </c>
    </row>
    <row r="533" spans="1:58" x14ac:dyDescent="0.25">
      <c r="A533" t="s">
        <v>209</v>
      </c>
      <c r="B533">
        <v>2012</v>
      </c>
      <c r="D533" t="s">
        <v>35</v>
      </c>
      <c r="E533" t="s">
        <v>25</v>
      </c>
      <c r="F533" t="s">
        <v>680</v>
      </c>
      <c r="I533" t="s">
        <v>681</v>
      </c>
      <c r="K533" t="s">
        <v>28</v>
      </c>
      <c r="L533" t="s">
        <v>28</v>
      </c>
      <c r="N533" t="s">
        <v>28</v>
      </c>
      <c r="W533" t="s">
        <v>28</v>
      </c>
      <c r="X533" t="s">
        <v>682</v>
      </c>
      <c r="AA533" t="s">
        <v>684</v>
      </c>
      <c r="AF533">
        <v>19</v>
      </c>
      <c r="AG533">
        <v>200</v>
      </c>
      <c r="BF533" t="s">
        <v>685</v>
      </c>
    </row>
    <row r="534" spans="1:58" x14ac:dyDescent="0.25">
      <c r="A534" t="s">
        <v>209</v>
      </c>
      <c r="B534">
        <v>2012</v>
      </c>
      <c r="D534" t="s">
        <v>35</v>
      </c>
      <c r="E534" t="s">
        <v>25</v>
      </c>
      <c r="F534" t="s">
        <v>680</v>
      </c>
      <c r="I534" t="s">
        <v>694</v>
      </c>
      <c r="K534" t="s">
        <v>28</v>
      </c>
      <c r="L534" t="s">
        <v>28</v>
      </c>
      <c r="N534" t="s">
        <v>28</v>
      </c>
      <c r="W534" t="s">
        <v>28</v>
      </c>
      <c r="X534" t="s">
        <v>695</v>
      </c>
      <c r="AA534" t="s">
        <v>684</v>
      </c>
      <c r="AF534">
        <v>1</v>
      </c>
      <c r="AG534">
        <v>200</v>
      </c>
    </row>
    <row r="535" spans="1:58" x14ac:dyDescent="0.25">
      <c r="A535" t="s">
        <v>209</v>
      </c>
      <c r="B535">
        <v>2012</v>
      </c>
      <c r="D535" t="s">
        <v>35</v>
      </c>
      <c r="E535" t="s">
        <v>25</v>
      </c>
      <c r="F535" t="s">
        <v>680</v>
      </c>
      <c r="I535" t="s">
        <v>705</v>
      </c>
      <c r="K535" t="s">
        <v>28</v>
      </c>
      <c r="L535" t="s">
        <v>28</v>
      </c>
      <c r="N535" t="s">
        <v>28</v>
      </c>
      <c r="W535" t="s">
        <v>28</v>
      </c>
      <c r="X535" t="s">
        <v>706</v>
      </c>
      <c r="AA535" t="s">
        <v>684</v>
      </c>
      <c r="AF535">
        <v>25</v>
      </c>
      <c r="AG535">
        <v>200</v>
      </c>
    </row>
    <row r="536" spans="1:58" x14ac:dyDescent="0.25">
      <c r="A536" t="s">
        <v>209</v>
      </c>
      <c r="B536">
        <v>2012</v>
      </c>
      <c r="D536" t="s">
        <v>35</v>
      </c>
      <c r="E536" t="s">
        <v>25</v>
      </c>
      <c r="F536" t="s">
        <v>680</v>
      </c>
      <c r="I536" t="s">
        <v>707</v>
      </c>
      <c r="K536" t="s">
        <v>28</v>
      </c>
      <c r="L536" t="s">
        <v>28</v>
      </c>
      <c r="N536" t="s">
        <v>28</v>
      </c>
      <c r="W536" t="s">
        <v>28</v>
      </c>
      <c r="X536" t="s">
        <v>911</v>
      </c>
      <c r="AA536" t="s">
        <v>684</v>
      </c>
      <c r="AF536">
        <v>8</v>
      </c>
      <c r="AG536">
        <v>200</v>
      </c>
    </row>
    <row r="537" spans="1:58" x14ac:dyDescent="0.25">
      <c r="A537" t="s">
        <v>209</v>
      </c>
      <c r="B537">
        <v>2012</v>
      </c>
      <c r="D537" t="s">
        <v>35</v>
      </c>
      <c r="E537" t="s">
        <v>25</v>
      </c>
      <c r="F537" t="s">
        <v>680</v>
      </c>
      <c r="I537" t="s">
        <v>681</v>
      </c>
      <c r="K537" t="s">
        <v>28</v>
      </c>
      <c r="L537" t="s">
        <v>28</v>
      </c>
      <c r="N537" t="s">
        <v>28</v>
      </c>
      <c r="W537" t="s">
        <v>28</v>
      </c>
      <c r="X537" t="s">
        <v>682</v>
      </c>
      <c r="AA537" t="s">
        <v>213</v>
      </c>
      <c r="AF537">
        <v>7</v>
      </c>
      <c r="AG537">
        <v>22</v>
      </c>
      <c r="BF537" t="s">
        <v>685</v>
      </c>
    </row>
    <row r="538" spans="1:58" x14ac:dyDescent="0.25">
      <c r="A538" t="s">
        <v>209</v>
      </c>
      <c r="B538">
        <v>2012</v>
      </c>
      <c r="D538" t="s">
        <v>35</v>
      </c>
      <c r="E538" t="s">
        <v>25</v>
      </c>
      <c r="F538" t="s">
        <v>680</v>
      </c>
      <c r="I538" t="s">
        <v>691</v>
      </c>
      <c r="K538" t="s">
        <v>28</v>
      </c>
      <c r="L538" t="s">
        <v>28</v>
      </c>
      <c r="N538" t="s">
        <v>28</v>
      </c>
      <c r="W538" t="s">
        <v>28</v>
      </c>
      <c r="X538" t="s">
        <v>692</v>
      </c>
      <c r="AA538" t="s">
        <v>213</v>
      </c>
      <c r="AF538" t="s">
        <v>119</v>
      </c>
      <c r="AG538">
        <v>22</v>
      </c>
    </row>
    <row r="539" spans="1:58" x14ac:dyDescent="0.25">
      <c r="A539" t="s">
        <v>209</v>
      </c>
      <c r="B539">
        <v>2012</v>
      </c>
      <c r="D539" t="s">
        <v>35</v>
      </c>
      <c r="E539" t="s">
        <v>25</v>
      </c>
      <c r="F539" t="s">
        <v>680</v>
      </c>
      <c r="I539" t="s">
        <v>694</v>
      </c>
      <c r="K539" t="s">
        <v>28</v>
      </c>
      <c r="L539" t="s">
        <v>28</v>
      </c>
      <c r="N539" t="s">
        <v>28</v>
      </c>
      <c r="W539" t="s">
        <v>28</v>
      </c>
      <c r="X539" t="s">
        <v>695</v>
      </c>
      <c r="AA539" t="s">
        <v>213</v>
      </c>
      <c r="AF539">
        <v>1</v>
      </c>
      <c r="AG539">
        <v>22</v>
      </c>
    </row>
    <row r="540" spans="1:58" x14ac:dyDescent="0.25">
      <c r="A540" t="s">
        <v>209</v>
      </c>
      <c r="B540">
        <v>2012</v>
      </c>
      <c r="D540" t="s">
        <v>35</v>
      </c>
      <c r="E540" t="s">
        <v>25</v>
      </c>
      <c r="F540" t="s">
        <v>680</v>
      </c>
      <c r="I540" t="s">
        <v>705</v>
      </c>
      <c r="K540" t="s">
        <v>28</v>
      </c>
      <c r="L540" t="s">
        <v>28</v>
      </c>
      <c r="N540" t="s">
        <v>28</v>
      </c>
      <c r="W540" t="s">
        <v>28</v>
      </c>
      <c r="X540" t="s">
        <v>706</v>
      </c>
      <c r="AA540" t="s">
        <v>213</v>
      </c>
      <c r="AF540">
        <v>7</v>
      </c>
      <c r="AG540">
        <v>22</v>
      </c>
    </row>
    <row r="541" spans="1:58" x14ac:dyDescent="0.25">
      <c r="A541" t="s">
        <v>209</v>
      </c>
      <c r="B541">
        <v>2012</v>
      </c>
      <c r="D541" t="s">
        <v>35</v>
      </c>
      <c r="E541" t="s">
        <v>25</v>
      </c>
      <c r="F541" t="s">
        <v>680</v>
      </c>
      <c r="I541" t="s">
        <v>708</v>
      </c>
      <c r="K541" t="s">
        <v>28</v>
      </c>
      <c r="L541" t="s">
        <v>28</v>
      </c>
      <c r="N541" t="s">
        <v>28</v>
      </c>
      <c r="W541" t="s">
        <v>28</v>
      </c>
      <c r="X541" t="s">
        <v>709</v>
      </c>
      <c r="AA541" t="s">
        <v>213</v>
      </c>
      <c r="AF541" t="s">
        <v>119</v>
      </c>
      <c r="AG541">
        <v>22</v>
      </c>
    </row>
    <row r="542" spans="1:58" x14ac:dyDescent="0.25">
      <c r="A542" t="s">
        <v>209</v>
      </c>
      <c r="B542">
        <v>2012</v>
      </c>
      <c r="D542" t="s">
        <v>35</v>
      </c>
      <c r="E542" t="s">
        <v>25</v>
      </c>
      <c r="F542" t="s">
        <v>680</v>
      </c>
      <c r="I542" t="s">
        <v>711</v>
      </c>
      <c r="K542" t="s">
        <v>28</v>
      </c>
      <c r="L542" t="s">
        <v>28</v>
      </c>
      <c r="N542" t="s">
        <v>28</v>
      </c>
      <c r="W542" t="s">
        <v>28</v>
      </c>
      <c r="X542" t="s">
        <v>710</v>
      </c>
      <c r="AA542" t="s">
        <v>213</v>
      </c>
      <c r="AF542" t="s">
        <v>119</v>
      </c>
      <c r="AG542">
        <v>22</v>
      </c>
    </row>
    <row r="543" spans="1:58" x14ac:dyDescent="0.25">
      <c r="A543" t="s">
        <v>209</v>
      </c>
      <c r="B543">
        <v>2012</v>
      </c>
      <c r="D543" t="s">
        <v>35</v>
      </c>
      <c r="E543" t="s">
        <v>25</v>
      </c>
      <c r="F543" t="s">
        <v>680</v>
      </c>
      <c r="I543" t="s">
        <v>712</v>
      </c>
      <c r="K543" t="s">
        <v>28</v>
      </c>
      <c r="L543" t="s">
        <v>28</v>
      </c>
      <c r="N543" t="s">
        <v>28</v>
      </c>
      <c r="W543" t="s">
        <v>28</v>
      </c>
      <c r="X543" t="s">
        <v>713</v>
      </c>
      <c r="AA543" t="s">
        <v>213</v>
      </c>
      <c r="AF543" t="s">
        <v>119</v>
      </c>
      <c r="AG543">
        <v>22</v>
      </c>
    </row>
    <row r="544" spans="1:58" x14ac:dyDescent="0.25">
      <c r="A544" t="s">
        <v>209</v>
      </c>
      <c r="B544">
        <v>2012</v>
      </c>
      <c r="D544" t="s">
        <v>35</v>
      </c>
      <c r="E544" t="s">
        <v>25</v>
      </c>
      <c r="F544" t="s">
        <v>680</v>
      </c>
      <c r="I544" t="s">
        <v>707</v>
      </c>
      <c r="K544" t="s">
        <v>28</v>
      </c>
      <c r="L544" t="s">
        <v>28</v>
      </c>
      <c r="N544" t="s">
        <v>28</v>
      </c>
      <c r="W544" t="s">
        <v>28</v>
      </c>
      <c r="X544" t="s">
        <v>911</v>
      </c>
      <c r="AA544" t="s">
        <v>213</v>
      </c>
      <c r="AF544">
        <v>5</v>
      </c>
      <c r="AG544">
        <v>22</v>
      </c>
    </row>
    <row r="545" spans="1:58" x14ac:dyDescent="0.25">
      <c r="A545" t="s">
        <v>209</v>
      </c>
      <c r="B545">
        <v>2012</v>
      </c>
      <c r="D545" t="s">
        <v>35</v>
      </c>
      <c r="E545" t="s">
        <v>25</v>
      </c>
      <c r="F545" t="s">
        <v>680</v>
      </c>
      <c r="I545" t="s">
        <v>913</v>
      </c>
      <c r="K545" t="s">
        <v>28</v>
      </c>
      <c r="L545" t="s">
        <v>28</v>
      </c>
      <c r="N545" t="s">
        <v>28</v>
      </c>
      <c r="W545" t="s">
        <v>28</v>
      </c>
      <c r="X545" t="s">
        <v>912</v>
      </c>
      <c r="AA545" t="s">
        <v>213</v>
      </c>
      <c r="AF545" t="s">
        <v>119</v>
      </c>
      <c r="AG545">
        <v>22</v>
      </c>
    </row>
    <row r="546" spans="1:58" x14ac:dyDescent="0.25">
      <c r="A546" t="s">
        <v>209</v>
      </c>
      <c r="B546">
        <v>2012</v>
      </c>
      <c r="D546" t="s">
        <v>35</v>
      </c>
      <c r="E546" t="s">
        <v>25</v>
      </c>
      <c r="F546" t="s">
        <v>680</v>
      </c>
      <c r="I546" t="s">
        <v>915</v>
      </c>
      <c r="K546" t="s">
        <v>28</v>
      </c>
      <c r="L546" t="s">
        <v>28</v>
      </c>
      <c r="N546" t="s">
        <v>28</v>
      </c>
      <c r="W546" t="s">
        <v>28</v>
      </c>
      <c r="X546" t="s">
        <v>914</v>
      </c>
      <c r="AA546" t="s">
        <v>213</v>
      </c>
      <c r="AF546" t="s">
        <v>119</v>
      </c>
      <c r="AG546">
        <v>22</v>
      </c>
    </row>
    <row r="547" spans="1:58" x14ac:dyDescent="0.25">
      <c r="A547" t="s">
        <v>653</v>
      </c>
      <c r="B547">
        <v>2002</v>
      </c>
      <c r="D547" t="s">
        <v>35</v>
      </c>
      <c r="E547" t="s">
        <v>25</v>
      </c>
      <c r="F547" t="s">
        <v>654</v>
      </c>
      <c r="I547" t="s">
        <v>655</v>
      </c>
      <c r="K547" t="s">
        <v>28</v>
      </c>
      <c r="L547" t="s">
        <v>28</v>
      </c>
      <c r="N547" t="s">
        <v>28</v>
      </c>
      <c r="T547" t="s">
        <v>656</v>
      </c>
      <c r="U547" t="s">
        <v>657</v>
      </c>
      <c r="W547" t="s">
        <v>40</v>
      </c>
      <c r="X547" t="s">
        <v>645</v>
      </c>
      <c r="AA547" t="s">
        <v>658</v>
      </c>
      <c r="AF547" t="s">
        <v>119</v>
      </c>
      <c r="AG547" t="s">
        <v>659</v>
      </c>
      <c r="AS547" t="s">
        <v>660</v>
      </c>
      <c r="AT547" t="s">
        <v>661</v>
      </c>
    </row>
    <row r="548" spans="1:58" x14ac:dyDescent="0.25">
      <c r="A548" t="s">
        <v>653</v>
      </c>
      <c r="B548">
        <v>2002</v>
      </c>
      <c r="D548" t="s">
        <v>35</v>
      </c>
      <c r="E548" t="s">
        <v>25</v>
      </c>
      <c r="F548" t="s">
        <v>662</v>
      </c>
      <c r="I548" t="s">
        <v>655</v>
      </c>
      <c r="K548" t="s">
        <v>28</v>
      </c>
      <c r="L548" t="s">
        <v>28</v>
      </c>
      <c r="N548" t="s">
        <v>28</v>
      </c>
      <c r="T548" t="s">
        <v>656</v>
      </c>
      <c r="U548" t="s">
        <v>657</v>
      </c>
      <c r="W548" t="s">
        <v>40</v>
      </c>
      <c r="X548" t="s">
        <v>645</v>
      </c>
      <c r="AA548" t="s">
        <v>658</v>
      </c>
      <c r="AF548" t="s">
        <v>119</v>
      </c>
      <c r="AG548" t="s">
        <v>663</v>
      </c>
      <c r="AS548" t="s">
        <v>660</v>
      </c>
      <c r="AT548" t="s">
        <v>664</v>
      </c>
    </row>
    <row r="549" spans="1:58" x14ac:dyDescent="0.25">
      <c r="A549" t="s">
        <v>653</v>
      </c>
      <c r="B549">
        <v>2002</v>
      </c>
      <c r="D549" t="s">
        <v>35</v>
      </c>
      <c r="E549" t="s">
        <v>25</v>
      </c>
      <c r="F549" t="s">
        <v>665</v>
      </c>
      <c r="I549" t="s">
        <v>655</v>
      </c>
      <c r="K549" t="s">
        <v>28</v>
      </c>
      <c r="L549" t="s">
        <v>28</v>
      </c>
      <c r="N549" t="s">
        <v>28</v>
      </c>
      <c r="T549" t="s">
        <v>666</v>
      </c>
      <c r="U549" t="s">
        <v>667</v>
      </c>
      <c r="W549" t="s">
        <v>40</v>
      </c>
      <c r="X549" t="s">
        <v>645</v>
      </c>
      <c r="AA549" t="s">
        <v>658</v>
      </c>
      <c r="AF549" t="s">
        <v>119</v>
      </c>
      <c r="AG549" t="s">
        <v>668</v>
      </c>
      <c r="AS549" t="s">
        <v>660</v>
      </c>
      <c r="AT549" t="s">
        <v>669</v>
      </c>
    </row>
    <row r="550" spans="1:58" x14ac:dyDescent="0.25">
      <c r="A550" t="s">
        <v>653</v>
      </c>
      <c r="B550">
        <v>2002</v>
      </c>
      <c r="D550" t="s">
        <v>35</v>
      </c>
      <c r="E550" t="s">
        <v>25</v>
      </c>
      <c r="F550" t="s">
        <v>670</v>
      </c>
      <c r="I550" t="s">
        <v>655</v>
      </c>
      <c r="K550" t="s">
        <v>28</v>
      </c>
      <c r="L550" t="s">
        <v>28</v>
      </c>
      <c r="N550" t="s">
        <v>28</v>
      </c>
      <c r="T550" t="s">
        <v>671</v>
      </c>
      <c r="U550" t="s">
        <v>657</v>
      </c>
      <c r="W550" t="s">
        <v>40</v>
      </c>
      <c r="X550" t="s">
        <v>645</v>
      </c>
      <c r="AA550" t="s">
        <v>658</v>
      </c>
      <c r="AF550" t="s">
        <v>119</v>
      </c>
      <c r="AG550" t="s">
        <v>672</v>
      </c>
      <c r="AS550" t="s">
        <v>660</v>
      </c>
      <c r="AT550" t="s">
        <v>673</v>
      </c>
    </row>
    <row r="551" spans="1:58" x14ac:dyDescent="0.25">
      <c r="A551" t="s">
        <v>653</v>
      </c>
      <c r="B551">
        <v>2002</v>
      </c>
      <c r="D551" t="s">
        <v>35</v>
      </c>
      <c r="E551" t="s">
        <v>25</v>
      </c>
      <c r="F551" t="s">
        <v>674</v>
      </c>
      <c r="I551" t="s">
        <v>655</v>
      </c>
      <c r="K551" t="s">
        <v>28</v>
      </c>
      <c r="L551" t="s">
        <v>28</v>
      </c>
      <c r="N551" t="s">
        <v>28</v>
      </c>
      <c r="T551" t="s">
        <v>675</v>
      </c>
      <c r="U551" t="s">
        <v>676</v>
      </c>
      <c r="W551" t="s">
        <v>40</v>
      </c>
      <c r="X551" t="s">
        <v>645</v>
      </c>
      <c r="AA551" t="s">
        <v>658</v>
      </c>
      <c r="AF551" t="s">
        <v>119</v>
      </c>
      <c r="AG551" t="s">
        <v>672</v>
      </c>
      <c r="AS551" t="s">
        <v>660</v>
      </c>
      <c r="AT551" t="s">
        <v>677</v>
      </c>
    </row>
    <row r="552" spans="1:58" x14ac:dyDescent="0.25">
      <c r="A552" t="s">
        <v>653</v>
      </c>
      <c r="B552">
        <v>2002</v>
      </c>
      <c r="D552" t="s">
        <v>35</v>
      </c>
      <c r="E552" t="s">
        <v>25</v>
      </c>
      <c r="F552" t="s">
        <v>665</v>
      </c>
      <c r="I552" t="s">
        <v>655</v>
      </c>
      <c r="K552" t="s">
        <v>28</v>
      </c>
      <c r="L552" t="s">
        <v>28</v>
      </c>
      <c r="N552" t="s">
        <v>28</v>
      </c>
      <c r="T552" t="s">
        <v>675</v>
      </c>
      <c r="U552" t="s">
        <v>676</v>
      </c>
      <c r="W552" t="s">
        <v>40</v>
      </c>
      <c r="X552" t="s">
        <v>645</v>
      </c>
      <c r="AA552" t="s">
        <v>658</v>
      </c>
      <c r="AF552" t="s">
        <v>119</v>
      </c>
      <c r="AG552" t="s">
        <v>678</v>
      </c>
      <c r="AS552" t="s">
        <v>660</v>
      </c>
      <c r="AT552" t="s">
        <v>679</v>
      </c>
    </row>
    <row r="555" spans="1:58" x14ac:dyDescent="0.25">
      <c r="A555" t="s">
        <v>2592</v>
      </c>
    </row>
    <row r="556" spans="1:58" x14ac:dyDescent="0.25">
      <c r="A556" s="13" t="s">
        <v>388</v>
      </c>
      <c r="B556" s="13">
        <v>2005</v>
      </c>
      <c r="C556" s="13"/>
      <c r="D556" s="13" t="s">
        <v>35</v>
      </c>
      <c r="E556" s="13" t="s">
        <v>226</v>
      </c>
      <c r="F556" s="13" t="s">
        <v>389</v>
      </c>
      <c r="G556" s="13"/>
      <c r="H556" s="13"/>
      <c r="I556" s="13" t="s">
        <v>2074</v>
      </c>
      <c r="J556" s="13" t="s">
        <v>2141</v>
      </c>
      <c r="K556" s="13" t="s">
        <v>28</v>
      </c>
      <c r="L556" s="13" t="s">
        <v>28</v>
      </c>
      <c r="M556" s="13"/>
      <c r="N556" s="13" t="s">
        <v>277</v>
      </c>
      <c r="O556" s="13"/>
      <c r="T556" s="13" t="s">
        <v>752</v>
      </c>
      <c r="U556" s="13"/>
      <c r="V556" s="13" t="s">
        <v>287</v>
      </c>
      <c r="W556" s="13" t="s">
        <v>40</v>
      </c>
      <c r="X556" s="13" t="s">
        <v>212</v>
      </c>
      <c r="Y556" s="13"/>
      <c r="Z556" s="13"/>
      <c r="AA556" s="13" t="s">
        <v>304</v>
      </c>
      <c r="AB556" s="13"/>
      <c r="AC556" s="13"/>
      <c r="AD556" s="13"/>
      <c r="AE556" s="13"/>
      <c r="AF556" s="13">
        <v>79</v>
      </c>
      <c r="AG556" s="13">
        <v>89</v>
      </c>
      <c r="AH556" s="14"/>
      <c r="AI556" s="14"/>
      <c r="AJ556" s="13"/>
      <c r="AK556" s="13"/>
      <c r="AL556" s="13"/>
      <c r="AM556" s="13"/>
      <c r="AN556" s="13"/>
      <c r="AO556" s="13"/>
      <c r="AP556" s="13"/>
      <c r="AQ556" s="13"/>
      <c r="AR556" s="13"/>
      <c r="AS556" s="13"/>
      <c r="AT556" s="13"/>
      <c r="AU556" s="13"/>
      <c r="AV556" s="13"/>
      <c r="AW556" s="13"/>
      <c r="AX556" s="13"/>
      <c r="AY556" s="13"/>
      <c r="AZ556" s="13"/>
      <c r="BA556" s="13"/>
      <c r="BB556" s="13"/>
      <c r="BC556" s="13"/>
      <c r="BD556" s="13"/>
      <c r="BE556" s="13"/>
      <c r="BF556" s="13"/>
    </row>
    <row r="560" spans="1:58" x14ac:dyDescent="0.25">
      <c r="A560" t="s">
        <v>2076</v>
      </c>
      <c r="B560">
        <v>2020</v>
      </c>
      <c r="D560" t="s">
        <v>35</v>
      </c>
      <c r="E560" t="s">
        <v>158</v>
      </c>
      <c r="F560" t="s">
        <v>200</v>
      </c>
      <c r="I560" t="s">
        <v>201</v>
      </c>
      <c r="J560" t="s">
        <v>2127</v>
      </c>
      <c r="K560" t="s">
        <v>28</v>
      </c>
      <c r="L560" t="s">
        <v>28</v>
      </c>
      <c r="N560" t="s">
        <v>28</v>
      </c>
      <c r="T560" t="s">
        <v>165</v>
      </c>
      <c r="W560" t="s">
        <v>202</v>
      </c>
      <c r="X560" t="s">
        <v>203</v>
      </c>
      <c r="AA560" t="s">
        <v>204</v>
      </c>
      <c r="AB560" t="s">
        <v>35</v>
      </c>
      <c r="AC560" t="s">
        <v>2901</v>
      </c>
      <c r="AF560">
        <v>0</v>
      </c>
      <c r="AG560">
        <v>21</v>
      </c>
    </row>
    <row r="561" spans="1:54" x14ac:dyDescent="0.25">
      <c r="A561" t="s">
        <v>477</v>
      </c>
      <c r="B561">
        <v>2021</v>
      </c>
      <c r="D561" t="s">
        <v>478</v>
      </c>
      <c r="E561" t="s">
        <v>226</v>
      </c>
      <c r="F561" t="s">
        <v>479</v>
      </c>
      <c r="I561" t="s">
        <v>2075</v>
      </c>
      <c r="J561" t="s">
        <v>2127</v>
      </c>
      <c r="K561" t="s">
        <v>28</v>
      </c>
      <c r="L561" t="s">
        <v>28</v>
      </c>
      <c r="N561" t="s">
        <v>28</v>
      </c>
      <c r="T561" t="s">
        <v>2600</v>
      </c>
      <c r="V561" t="s">
        <v>2601</v>
      </c>
      <c r="W561" t="s">
        <v>40</v>
      </c>
      <c r="X561" t="s">
        <v>480</v>
      </c>
      <c r="AB561" t="s">
        <v>35</v>
      </c>
      <c r="AC561" t="s">
        <v>2901</v>
      </c>
      <c r="AF561">
        <v>10</v>
      </c>
      <c r="AG561">
        <v>102</v>
      </c>
    </row>
    <row r="562" spans="1:54" x14ac:dyDescent="0.25">
      <c r="A562" t="s">
        <v>3000</v>
      </c>
    </row>
    <row r="563" spans="1:54" x14ac:dyDescent="0.25">
      <c r="A563" t="s">
        <v>779</v>
      </c>
      <c r="B563">
        <v>1997</v>
      </c>
      <c r="D563" t="s">
        <v>35</v>
      </c>
      <c r="E563" t="s">
        <v>25</v>
      </c>
      <c r="F563" t="s">
        <v>114</v>
      </c>
      <c r="I563" t="s">
        <v>780</v>
      </c>
      <c r="J563" t="s">
        <v>2141</v>
      </c>
      <c r="K563" t="s">
        <v>28</v>
      </c>
      <c r="L563" t="s">
        <v>28</v>
      </c>
      <c r="N563" t="s">
        <v>722</v>
      </c>
      <c r="T563" t="s">
        <v>2593</v>
      </c>
      <c r="U563" t="s">
        <v>781</v>
      </c>
      <c r="V563" t="s">
        <v>2589</v>
      </c>
      <c r="W563" t="s">
        <v>40</v>
      </c>
      <c r="X563" t="s">
        <v>726</v>
      </c>
      <c r="AA563" t="s">
        <v>782</v>
      </c>
      <c r="AB563" t="s">
        <v>35</v>
      </c>
      <c r="AC563" t="s">
        <v>2901</v>
      </c>
      <c r="AF563">
        <v>13</v>
      </c>
      <c r="AG563" t="s">
        <v>783</v>
      </c>
      <c r="AS563" t="s">
        <v>784</v>
      </c>
    </row>
    <row r="564" spans="1:54" x14ac:dyDescent="0.25">
      <c r="A564" t="s">
        <v>326</v>
      </c>
      <c r="B564">
        <v>2002</v>
      </c>
      <c r="D564" t="s">
        <v>35</v>
      </c>
      <c r="E564" t="s">
        <v>25</v>
      </c>
      <c r="F564" t="s">
        <v>327</v>
      </c>
      <c r="G564" t="s">
        <v>35</v>
      </c>
      <c r="H564" t="s">
        <v>3503</v>
      </c>
      <c r="I564" t="s">
        <v>2150</v>
      </c>
      <c r="J564" t="s">
        <v>2127</v>
      </c>
      <c r="K564" t="s">
        <v>28</v>
      </c>
      <c r="L564" t="s">
        <v>28</v>
      </c>
      <c r="N564" t="s">
        <v>329</v>
      </c>
      <c r="T564" s="12" t="s">
        <v>631</v>
      </c>
      <c r="U564" t="s">
        <v>79</v>
      </c>
      <c r="W564" t="s">
        <v>40</v>
      </c>
      <c r="X564" t="s">
        <v>2155</v>
      </c>
      <c r="AA564" t="s">
        <v>80</v>
      </c>
      <c r="AB564" t="s">
        <v>35</v>
      </c>
      <c r="AC564" t="s">
        <v>2901</v>
      </c>
      <c r="AF564">
        <v>37</v>
      </c>
      <c r="AG564">
        <v>151</v>
      </c>
      <c r="AH564" s="7">
        <v>0.245</v>
      </c>
      <c r="AI564" s="7"/>
      <c r="AJ564" s="2"/>
      <c r="AK564" s="2"/>
    </row>
    <row r="565" spans="1:54" x14ac:dyDescent="0.25">
      <c r="A565" t="s">
        <v>326</v>
      </c>
      <c r="B565">
        <v>2002</v>
      </c>
      <c r="D565" t="s">
        <v>35</v>
      </c>
      <c r="E565" t="s">
        <v>25</v>
      </c>
      <c r="F565" t="s">
        <v>327</v>
      </c>
      <c r="G565" t="s">
        <v>35</v>
      </c>
      <c r="H565" t="s">
        <v>3503</v>
      </c>
      <c r="I565" t="s">
        <v>2150</v>
      </c>
      <c r="J565" t="s">
        <v>2127</v>
      </c>
      <c r="K565" t="s">
        <v>28</v>
      </c>
      <c r="L565" t="s">
        <v>28</v>
      </c>
      <c r="N565" t="s">
        <v>329</v>
      </c>
      <c r="T565" s="12" t="s">
        <v>631</v>
      </c>
      <c r="U565" t="s">
        <v>79</v>
      </c>
      <c r="W565" t="s">
        <v>40</v>
      </c>
      <c r="X565" t="s">
        <v>2156</v>
      </c>
      <c r="AA565" t="s">
        <v>80</v>
      </c>
      <c r="AB565" t="s">
        <v>35</v>
      </c>
      <c r="AC565" t="s">
        <v>2901</v>
      </c>
      <c r="AF565">
        <v>25</v>
      </c>
      <c r="AG565">
        <v>151</v>
      </c>
      <c r="AH565">
        <v>0.16600000000000001</v>
      </c>
    </row>
    <row r="566" spans="1:54" x14ac:dyDescent="0.25">
      <c r="A566" t="s">
        <v>525</v>
      </c>
      <c r="B566">
        <v>2020</v>
      </c>
      <c r="D566" t="s">
        <v>35</v>
      </c>
      <c r="E566" t="s">
        <v>158</v>
      </c>
      <c r="F566" t="s">
        <v>526</v>
      </c>
      <c r="G566" t="s">
        <v>35</v>
      </c>
      <c r="H566" t="s">
        <v>3503</v>
      </c>
      <c r="I566" t="s">
        <v>852</v>
      </c>
      <c r="J566" t="s">
        <v>2127</v>
      </c>
      <c r="K566" t="s">
        <v>28</v>
      </c>
      <c r="L566" t="s">
        <v>28</v>
      </c>
      <c r="N566" t="s">
        <v>28</v>
      </c>
      <c r="T566" t="s">
        <v>2593</v>
      </c>
      <c r="V566" t="s">
        <v>2590</v>
      </c>
      <c r="W566" t="s">
        <v>40</v>
      </c>
      <c r="X566" t="s">
        <v>825</v>
      </c>
      <c r="Y566" t="s">
        <v>3618</v>
      </c>
      <c r="AA566" t="s">
        <v>853</v>
      </c>
      <c r="AB566" t="s">
        <v>35</v>
      </c>
      <c r="AC566" t="s">
        <v>2901</v>
      </c>
      <c r="AF566">
        <v>2</v>
      </c>
      <c r="AG566">
        <v>583</v>
      </c>
    </row>
    <row r="567" spans="1:54" x14ac:dyDescent="0.25">
      <c r="A567" t="s">
        <v>525</v>
      </c>
      <c r="B567">
        <v>2020</v>
      </c>
      <c r="D567" t="s">
        <v>35</v>
      </c>
      <c r="E567" t="s">
        <v>158</v>
      </c>
      <c r="F567" t="s">
        <v>526</v>
      </c>
      <c r="G567" t="s">
        <v>35</v>
      </c>
      <c r="H567" t="s">
        <v>3503</v>
      </c>
      <c r="I567" t="s">
        <v>527</v>
      </c>
      <c r="J567" t="s">
        <v>2127</v>
      </c>
      <c r="K567" t="s">
        <v>28</v>
      </c>
      <c r="L567" t="s">
        <v>28</v>
      </c>
      <c r="N567" t="s">
        <v>28</v>
      </c>
      <c r="T567" t="s">
        <v>2593</v>
      </c>
      <c r="V567" t="s">
        <v>2590</v>
      </c>
      <c r="W567" t="s">
        <v>40</v>
      </c>
      <c r="X567" t="s">
        <v>2158</v>
      </c>
      <c r="AA567" t="s">
        <v>534</v>
      </c>
      <c r="AB567" t="s">
        <v>35</v>
      </c>
      <c r="AC567" t="s">
        <v>2901</v>
      </c>
      <c r="AF567">
        <v>3</v>
      </c>
      <c r="AG567">
        <v>583</v>
      </c>
    </row>
    <row r="568" spans="1:54" x14ac:dyDescent="0.25">
      <c r="A568" t="s">
        <v>525</v>
      </c>
      <c r="B568">
        <v>2020</v>
      </c>
      <c r="D568" t="s">
        <v>35</v>
      </c>
      <c r="E568" t="s">
        <v>158</v>
      </c>
      <c r="F568" t="s">
        <v>526</v>
      </c>
      <c r="G568" t="s">
        <v>35</v>
      </c>
      <c r="H568" t="s">
        <v>3503</v>
      </c>
      <c r="I568" t="s">
        <v>527</v>
      </c>
      <c r="J568" t="s">
        <v>2127</v>
      </c>
      <c r="K568" t="s">
        <v>28</v>
      </c>
      <c r="L568" t="s">
        <v>28</v>
      </c>
      <c r="N568" t="s">
        <v>28</v>
      </c>
      <c r="T568" t="s">
        <v>252</v>
      </c>
      <c r="U568" t="s">
        <v>528</v>
      </c>
      <c r="W568" t="s">
        <v>40</v>
      </c>
      <c r="X568" t="s">
        <v>2158</v>
      </c>
      <c r="AA568" t="s">
        <v>80</v>
      </c>
      <c r="AB568" t="s">
        <v>35</v>
      </c>
      <c r="AC568" t="s">
        <v>2901</v>
      </c>
      <c r="AF568">
        <v>0</v>
      </c>
      <c r="AG568">
        <v>6</v>
      </c>
      <c r="AT568" t="s">
        <v>2158</v>
      </c>
      <c r="BA568">
        <v>0</v>
      </c>
      <c r="BB568">
        <v>6</v>
      </c>
    </row>
    <row r="569" spans="1:54" x14ac:dyDescent="0.25">
      <c r="A569" t="s">
        <v>525</v>
      </c>
      <c r="B569">
        <v>2020</v>
      </c>
      <c r="D569" t="s">
        <v>35</v>
      </c>
      <c r="E569" t="s">
        <v>158</v>
      </c>
      <c r="F569" t="s">
        <v>526</v>
      </c>
      <c r="G569" t="s">
        <v>35</v>
      </c>
      <c r="H569" t="s">
        <v>3503</v>
      </c>
      <c r="I569" t="s">
        <v>527</v>
      </c>
      <c r="J569" t="s">
        <v>2127</v>
      </c>
      <c r="K569" t="s">
        <v>28</v>
      </c>
      <c r="L569" t="s">
        <v>28</v>
      </c>
      <c r="N569" t="s">
        <v>28</v>
      </c>
      <c r="T569" t="s">
        <v>529</v>
      </c>
      <c r="U569" t="s">
        <v>530</v>
      </c>
      <c r="W569" t="s">
        <v>40</v>
      </c>
      <c r="X569" t="s">
        <v>2158</v>
      </c>
      <c r="AA569" t="s">
        <v>80</v>
      </c>
      <c r="AB569" t="s">
        <v>35</v>
      </c>
      <c r="AC569" t="s">
        <v>2901</v>
      </c>
      <c r="AF569">
        <v>0</v>
      </c>
      <c r="AG569">
        <v>8</v>
      </c>
      <c r="AT569" t="s">
        <v>2158</v>
      </c>
      <c r="BA569">
        <v>0</v>
      </c>
      <c r="BB569">
        <v>8</v>
      </c>
    </row>
    <row r="570" spans="1:54" x14ac:dyDescent="0.25">
      <c r="A570" t="s">
        <v>525</v>
      </c>
      <c r="B570">
        <v>2020</v>
      </c>
      <c r="D570" t="s">
        <v>35</v>
      </c>
      <c r="E570" t="s">
        <v>158</v>
      </c>
      <c r="F570" t="s">
        <v>526</v>
      </c>
      <c r="G570" t="s">
        <v>35</v>
      </c>
      <c r="H570" t="s">
        <v>3503</v>
      </c>
      <c r="I570" t="s">
        <v>527</v>
      </c>
      <c r="J570" t="s">
        <v>2127</v>
      </c>
      <c r="K570" t="s">
        <v>28</v>
      </c>
      <c r="L570" t="s">
        <v>28</v>
      </c>
      <c r="N570" t="s">
        <v>28</v>
      </c>
      <c r="T570" t="s">
        <v>613</v>
      </c>
      <c r="U570" t="s">
        <v>614</v>
      </c>
      <c r="W570" t="s">
        <v>40</v>
      </c>
      <c r="X570" t="s">
        <v>2158</v>
      </c>
      <c r="AA570" t="s">
        <v>80</v>
      </c>
      <c r="AB570" t="s">
        <v>35</v>
      </c>
      <c r="AC570" t="s">
        <v>2901</v>
      </c>
      <c r="AF570">
        <v>0</v>
      </c>
      <c r="AG570">
        <v>1</v>
      </c>
      <c r="AT570" t="s">
        <v>2158</v>
      </c>
      <c r="BA570">
        <v>0</v>
      </c>
      <c r="BB570">
        <v>1</v>
      </c>
    </row>
    <row r="571" spans="1:54" x14ac:dyDescent="0.25">
      <c r="A571" t="s">
        <v>525</v>
      </c>
      <c r="B571">
        <v>2020</v>
      </c>
      <c r="D571" t="s">
        <v>35</v>
      </c>
      <c r="E571" t="s">
        <v>158</v>
      </c>
      <c r="F571" t="s">
        <v>526</v>
      </c>
      <c r="G571" t="s">
        <v>35</v>
      </c>
      <c r="H571" t="s">
        <v>3503</v>
      </c>
      <c r="I571" t="s">
        <v>527</v>
      </c>
      <c r="J571" t="s">
        <v>2127</v>
      </c>
      <c r="K571" t="s">
        <v>28</v>
      </c>
      <c r="L571" t="s">
        <v>28</v>
      </c>
      <c r="N571" t="s">
        <v>28</v>
      </c>
      <c r="T571" t="s">
        <v>531</v>
      </c>
      <c r="U571" t="s">
        <v>532</v>
      </c>
      <c r="W571" t="s">
        <v>40</v>
      </c>
      <c r="X571" t="s">
        <v>2158</v>
      </c>
      <c r="AA571" t="s">
        <v>80</v>
      </c>
      <c r="AB571" t="s">
        <v>35</v>
      </c>
      <c r="AC571" t="s">
        <v>2901</v>
      </c>
      <c r="AF571">
        <v>1</v>
      </c>
      <c r="AG571">
        <v>4</v>
      </c>
      <c r="AT571" t="s">
        <v>2158</v>
      </c>
      <c r="BA571">
        <v>1</v>
      </c>
      <c r="BB571">
        <v>4</v>
      </c>
    </row>
    <row r="572" spans="1:54" x14ac:dyDescent="0.25">
      <c r="A572" t="s">
        <v>525</v>
      </c>
      <c r="B572">
        <v>2020</v>
      </c>
      <c r="D572" t="s">
        <v>35</v>
      </c>
      <c r="E572" t="s">
        <v>158</v>
      </c>
      <c r="F572" t="s">
        <v>526</v>
      </c>
      <c r="G572" t="s">
        <v>35</v>
      </c>
      <c r="H572" t="s">
        <v>3503</v>
      </c>
      <c r="I572" t="s">
        <v>527</v>
      </c>
      <c r="J572" t="s">
        <v>2127</v>
      </c>
      <c r="K572" t="s">
        <v>28</v>
      </c>
      <c r="L572" t="s">
        <v>28</v>
      </c>
      <c r="N572" t="s">
        <v>28</v>
      </c>
      <c r="T572" t="s">
        <v>504</v>
      </c>
      <c r="U572" t="s">
        <v>535</v>
      </c>
      <c r="W572" t="s">
        <v>40</v>
      </c>
      <c r="X572" t="s">
        <v>2158</v>
      </c>
      <c r="AA572" t="s">
        <v>80</v>
      </c>
      <c r="AB572" t="s">
        <v>35</v>
      </c>
      <c r="AC572" t="s">
        <v>2901</v>
      </c>
      <c r="AF572">
        <v>0</v>
      </c>
      <c r="AG572">
        <v>14</v>
      </c>
      <c r="AT572" t="s">
        <v>2158</v>
      </c>
      <c r="BA572">
        <v>0</v>
      </c>
      <c r="BB572">
        <v>14</v>
      </c>
    </row>
    <row r="573" spans="1:54" x14ac:dyDescent="0.25">
      <c r="A573" t="s">
        <v>525</v>
      </c>
      <c r="B573">
        <v>2020</v>
      </c>
      <c r="D573" t="s">
        <v>35</v>
      </c>
      <c r="E573" t="s">
        <v>158</v>
      </c>
      <c r="F573" t="s">
        <v>526</v>
      </c>
      <c r="G573" t="s">
        <v>35</v>
      </c>
      <c r="H573" t="s">
        <v>3503</v>
      </c>
      <c r="I573" t="s">
        <v>527</v>
      </c>
      <c r="J573" t="s">
        <v>2127</v>
      </c>
      <c r="K573" t="s">
        <v>28</v>
      </c>
      <c r="L573" t="s">
        <v>28</v>
      </c>
      <c r="N573" t="s">
        <v>28</v>
      </c>
      <c r="T573" t="s">
        <v>536</v>
      </c>
      <c r="U573" t="s">
        <v>537</v>
      </c>
      <c r="W573" t="s">
        <v>40</v>
      </c>
      <c r="X573" t="s">
        <v>2158</v>
      </c>
      <c r="AA573" t="s">
        <v>80</v>
      </c>
      <c r="AB573" t="s">
        <v>35</v>
      </c>
      <c r="AC573" t="s">
        <v>2901</v>
      </c>
      <c r="AF573">
        <v>0</v>
      </c>
      <c r="AG573">
        <v>10</v>
      </c>
      <c r="AS573" t="s">
        <v>538</v>
      </c>
      <c r="AT573" t="s">
        <v>2158</v>
      </c>
      <c r="BA573">
        <v>0</v>
      </c>
      <c r="BB573">
        <v>10</v>
      </c>
    </row>
    <row r="574" spans="1:54" x14ac:dyDescent="0.25">
      <c r="A574" t="s">
        <v>525</v>
      </c>
      <c r="B574">
        <v>2020</v>
      </c>
      <c r="D574" t="s">
        <v>35</v>
      </c>
      <c r="E574" t="s">
        <v>158</v>
      </c>
      <c r="F574" t="s">
        <v>526</v>
      </c>
      <c r="G574" t="s">
        <v>35</v>
      </c>
      <c r="H574" t="s">
        <v>3503</v>
      </c>
      <c r="I574" t="s">
        <v>527</v>
      </c>
      <c r="J574" t="s">
        <v>2127</v>
      </c>
      <c r="K574" t="s">
        <v>28</v>
      </c>
      <c r="L574" t="s">
        <v>28</v>
      </c>
      <c r="N574" t="s">
        <v>28</v>
      </c>
      <c r="T574" t="s">
        <v>539</v>
      </c>
      <c r="U574" t="s">
        <v>540</v>
      </c>
      <c r="W574" t="s">
        <v>40</v>
      </c>
      <c r="X574" t="s">
        <v>2158</v>
      </c>
      <c r="AA574" t="s">
        <v>80</v>
      </c>
      <c r="AB574" t="s">
        <v>35</v>
      </c>
      <c r="AC574" t="s">
        <v>2901</v>
      </c>
      <c r="AF574">
        <v>0</v>
      </c>
      <c r="AG574">
        <v>5</v>
      </c>
      <c r="AT574" t="s">
        <v>2158</v>
      </c>
      <c r="BA574">
        <v>0</v>
      </c>
      <c r="BB574">
        <v>5</v>
      </c>
    </row>
    <row r="575" spans="1:54" x14ac:dyDescent="0.25">
      <c r="A575" t="s">
        <v>525</v>
      </c>
      <c r="B575">
        <v>2020</v>
      </c>
      <c r="D575" t="s">
        <v>35</v>
      </c>
      <c r="E575" t="s">
        <v>158</v>
      </c>
      <c r="F575" t="s">
        <v>526</v>
      </c>
      <c r="G575" t="s">
        <v>35</v>
      </c>
      <c r="H575" t="s">
        <v>3503</v>
      </c>
      <c r="I575" t="s">
        <v>527</v>
      </c>
      <c r="J575" t="s">
        <v>2127</v>
      </c>
      <c r="K575" t="s">
        <v>28</v>
      </c>
      <c r="L575" t="s">
        <v>28</v>
      </c>
      <c r="N575" t="s">
        <v>28</v>
      </c>
      <c r="T575" t="s">
        <v>368</v>
      </c>
      <c r="U575" t="s">
        <v>369</v>
      </c>
      <c r="W575" t="s">
        <v>40</v>
      </c>
      <c r="X575" t="s">
        <v>2158</v>
      </c>
      <c r="AA575" t="s">
        <v>80</v>
      </c>
      <c r="AB575" t="s">
        <v>35</v>
      </c>
      <c r="AC575" t="s">
        <v>2901</v>
      </c>
      <c r="AF575">
        <v>0</v>
      </c>
      <c r="AG575">
        <v>24</v>
      </c>
      <c r="AT575" t="s">
        <v>2158</v>
      </c>
      <c r="BA575">
        <v>0</v>
      </c>
      <c r="BB575">
        <v>24</v>
      </c>
    </row>
    <row r="576" spans="1:54" x14ac:dyDescent="0.25">
      <c r="A576" t="s">
        <v>525</v>
      </c>
      <c r="B576">
        <v>2020</v>
      </c>
      <c r="D576" t="s">
        <v>35</v>
      </c>
      <c r="E576" t="s">
        <v>158</v>
      </c>
      <c r="F576" t="s">
        <v>526</v>
      </c>
      <c r="G576" t="s">
        <v>35</v>
      </c>
      <c r="H576" t="s">
        <v>3503</v>
      </c>
      <c r="I576" t="s">
        <v>527</v>
      </c>
      <c r="J576" t="s">
        <v>2127</v>
      </c>
      <c r="K576" t="s">
        <v>28</v>
      </c>
      <c r="L576" t="s">
        <v>28</v>
      </c>
      <c r="N576" t="s">
        <v>28</v>
      </c>
      <c r="T576" t="s">
        <v>541</v>
      </c>
      <c r="U576" t="s">
        <v>542</v>
      </c>
      <c r="W576" t="s">
        <v>40</v>
      </c>
      <c r="X576" t="s">
        <v>2158</v>
      </c>
      <c r="AA576" t="s">
        <v>80</v>
      </c>
      <c r="AB576" t="s">
        <v>35</v>
      </c>
      <c r="AC576" t="s">
        <v>2901</v>
      </c>
      <c r="AF576">
        <v>0</v>
      </c>
      <c r="AG576">
        <v>2</v>
      </c>
      <c r="AT576" t="s">
        <v>2158</v>
      </c>
      <c r="BA576">
        <v>0</v>
      </c>
      <c r="BB576">
        <v>2</v>
      </c>
    </row>
    <row r="577" spans="1:54" x14ac:dyDescent="0.25">
      <c r="A577" t="s">
        <v>525</v>
      </c>
      <c r="B577">
        <v>2020</v>
      </c>
      <c r="D577" t="s">
        <v>35</v>
      </c>
      <c r="E577" t="s">
        <v>158</v>
      </c>
      <c r="F577" t="s">
        <v>526</v>
      </c>
      <c r="G577" t="s">
        <v>35</v>
      </c>
      <c r="H577" t="s">
        <v>3503</v>
      </c>
      <c r="I577" t="s">
        <v>527</v>
      </c>
      <c r="J577" t="s">
        <v>2127</v>
      </c>
      <c r="K577" t="s">
        <v>28</v>
      </c>
      <c r="L577" t="s">
        <v>28</v>
      </c>
      <c r="N577" t="s">
        <v>28</v>
      </c>
      <c r="T577" t="s">
        <v>543</v>
      </c>
      <c r="U577" t="s">
        <v>544</v>
      </c>
      <c r="W577" t="s">
        <v>40</v>
      </c>
      <c r="X577" t="s">
        <v>2158</v>
      </c>
      <c r="AA577" t="s">
        <v>80</v>
      </c>
      <c r="AB577" t="s">
        <v>35</v>
      </c>
      <c r="AC577" t="s">
        <v>2901</v>
      </c>
      <c r="AF577">
        <v>0</v>
      </c>
      <c r="AG577">
        <v>10</v>
      </c>
      <c r="AT577" t="s">
        <v>2158</v>
      </c>
      <c r="BA577">
        <v>0</v>
      </c>
      <c r="BB577">
        <v>10</v>
      </c>
    </row>
    <row r="578" spans="1:54" x14ac:dyDescent="0.25">
      <c r="A578" t="s">
        <v>525</v>
      </c>
      <c r="B578">
        <v>2020</v>
      </c>
      <c r="D578" t="s">
        <v>35</v>
      </c>
      <c r="E578" t="s">
        <v>158</v>
      </c>
      <c r="F578" t="s">
        <v>526</v>
      </c>
      <c r="G578" t="s">
        <v>35</v>
      </c>
      <c r="H578" t="s">
        <v>3503</v>
      </c>
      <c r="I578" t="s">
        <v>527</v>
      </c>
      <c r="J578" t="s">
        <v>2127</v>
      </c>
      <c r="K578" t="s">
        <v>28</v>
      </c>
      <c r="L578" t="s">
        <v>28</v>
      </c>
      <c r="N578" t="s">
        <v>28</v>
      </c>
      <c r="T578" t="s">
        <v>545</v>
      </c>
      <c r="U578" t="s">
        <v>546</v>
      </c>
      <c r="W578" t="s">
        <v>40</v>
      </c>
      <c r="X578" t="s">
        <v>2158</v>
      </c>
      <c r="AA578" t="s">
        <v>80</v>
      </c>
      <c r="AB578" t="s">
        <v>35</v>
      </c>
      <c r="AC578" t="s">
        <v>2901</v>
      </c>
      <c r="AF578">
        <v>0</v>
      </c>
      <c r="AG578">
        <v>11</v>
      </c>
      <c r="AT578" t="s">
        <v>2158</v>
      </c>
      <c r="BA578">
        <v>0</v>
      </c>
      <c r="BB578">
        <v>11</v>
      </c>
    </row>
    <row r="579" spans="1:54" x14ac:dyDescent="0.25">
      <c r="A579" t="s">
        <v>525</v>
      </c>
      <c r="B579">
        <v>2020</v>
      </c>
      <c r="D579" t="s">
        <v>35</v>
      </c>
      <c r="E579" t="s">
        <v>158</v>
      </c>
      <c r="F579" t="s">
        <v>526</v>
      </c>
      <c r="G579" t="s">
        <v>35</v>
      </c>
      <c r="H579" t="s">
        <v>3503</v>
      </c>
      <c r="I579" t="s">
        <v>527</v>
      </c>
      <c r="J579" t="s">
        <v>2127</v>
      </c>
      <c r="K579" t="s">
        <v>28</v>
      </c>
      <c r="L579" t="s">
        <v>28</v>
      </c>
      <c r="N579" t="s">
        <v>28</v>
      </c>
      <c r="T579" t="s">
        <v>547</v>
      </c>
      <c r="U579" t="s">
        <v>548</v>
      </c>
      <c r="W579" t="s">
        <v>40</v>
      </c>
      <c r="X579" t="s">
        <v>2158</v>
      </c>
      <c r="AA579" t="s">
        <v>80</v>
      </c>
      <c r="AB579" t="s">
        <v>35</v>
      </c>
      <c r="AC579" t="s">
        <v>2901</v>
      </c>
      <c r="AF579">
        <v>0</v>
      </c>
      <c r="AG579">
        <v>4</v>
      </c>
      <c r="AT579" t="s">
        <v>2158</v>
      </c>
      <c r="BA579">
        <v>0</v>
      </c>
      <c r="BB579">
        <v>4</v>
      </c>
    </row>
    <row r="580" spans="1:54" x14ac:dyDescent="0.25">
      <c r="A580" t="s">
        <v>525</v>
      </c>
      <c r="B580">
        <v>2020</v>
      </c>
      <c r="D580" t="s">
        <v>35</v>
      </c>
      <c r="E580" t="s">
        <v>158</v>
      </c>
      <c r="F580" t="s">
        <v>526</v>
      </c>
      <c r="G580" t="s">
        <v>35</v>
      </c>
      <c r="H580" t="s">
        <v>3503</v>
      </c>
      <c r="I580" t="s">
        <v>527</v>
      </c>
      <c r="J580" t="s">
        <v>2127</v>
      </c>
      <c r="K580" t="s">
        <v>28</v>
      </c>
      <c r="L580" t="s">
        <v>28</v>
      </c>
      <c r="N580" t="s">
        <v>28</v>
      </c>
      <c r="T580" t="s">
        <v>549</v>
      </c>
      <c r="U580" t="s">
        <v>550</v>
      </c>
      <c r="W580" t="s">
        <v>40</v>
      </c>
      <c r="X580" t="s">
        <v>2158</v>
      </c>
      <c r="AA580" t="s">
        <v>80</v>
      </c>
      <c r="AB580" t="s">
        <v>35</v>
      </c>
      <c r="AC580" t="s">
        <v>2901</v>
      </c>
      <c r="AF580">
        <v>0</v>
      </c>
      <c r="AG580">
        <v>1</v>
      </c>
      <c r="AT580" t="s">
        <v>2158</v>
      </c>
      <c r="BA580">
        <v>0</v>
      </c>
      <c r="BB580">
        <v>1</v>
      </c>
    </row>
    <row r="581" spans="1:54" x14ac:dyDescent="0.25">
      <c r="A581" t="s">
        <v>525</v>
      </c>
      <c r="B581">
        <v>2020</v>
      </c>
      <c r="D581" t="s">
        <v>35</v>
      </c>
      <c r="E581" t="s">
        <v>158</v>
      </c>
      <c r="F581" t="s">
        <v>526</v>
      </c>
      <c r="G581" t="s">
        <v>35</v>
      </c>
      <c r="H581" t="s">
        <v>3503</v>
      </c>
      <c r="I581" t="s">
        <v>527</v>
      </c>
      <c r="J581" t="s">
        <v>2127</v>
      </c>
      <c r="K581" t="s">
        <v>28</v>
      </c>
      <c r="L581" t="s">
        <v>28</v>
      </c>
      <c r="N581" t="s">
        <v>28</v>
      </c>
      <c r="T581" t="s">
        <v>551</v>
      </c>
      <c r="U581" t="s">
        <v>2598</v>
      </c>
      <c r="W581" t="s">
        <v>40</v>
      </c>
      <c r="X581" t="s">
        <v>2158</v>
      </c>
      <c r="AA581" t="s">
        <v>80</v>
      </c>
      <c r="AB581" t="s">
        <v>35</v>
      </c>
      <c r="AC581" t="s">
        <v>2901</v>
      </c>
      <c r="AF581">
        <v>0</v>
      </c>
      <c r="AG581">
        <v>6</v>
      </c>
      <c r="AT581" t="s">
        <v>2158</v>
      </c>
      <c r="BA581">
        <v>0</v>
      </c>
      <c r="BB581">
        <v>6</v>
      </c>
    </row>
    <row r="582" spans="1:54" x14ac:dyDescent="0.25">
      <c r="A582" t="s">
        <v>525</v>
      </c>
      <c r="B582">
        <v>2020</v>
      </c>
      <c r="D582" t="s">
        <v>35</v>
      </c>
      <c r="E582" t="s">
        <v>158</v>
      </c>
      <c r="F582" t="s">
        <v>526</v>
      </c>
      <c r="G582" t="s">
        <v>35</v>
      </c>
      <c r="H582" t="s">
        <v>3503</v>
      </c>
      <c r="I582" t="s">
        <v>527</v>
      </c>
      <c r="J582" t="s">
        <v>2127</v>
      </c>
      <c r="K582" t="s">
        <v>28</v>
      </c>
      <c r="L582" t="s">
        <v>28</v>
      </c>
      <c r="N582" t="s">
        <v>28</v>
      </c>
      <c r="T582" s="12" t="s">
        <v>631</v>
      </c>
      <c r="W582" t="s">
        <v>40</v>
      </c>
      <c r="X582" t="s">
        <v>2158</v>
      </c>
      <c r="AA582" t="s">
        <v>552</v>
      </c>
      <c r="AB582" t="s">
        <v>35</v>
      </c>
      <c r="AC582" t="s">
        <v>2901</v>
      </c>
      <c r="AF582">
        <v>2</v>
      </c>
      <c r="AG582">
        <v>16</v>
      </c>
      <c r="AT582" t="s">
        <v>2158</v>
      </c>
      <c r="BA582">
        <v>2</v>
      </c>
      <c r="BB582">
        <v>16</v>
      </c>
    </row>
    <row r="583" spans="1:54" x14ac:dyDescent="0.25">
      <c r="A583" t="s">
        <v>525</v>
      </c>
      <c r="B583">
        <v>2020</v>
      </c>
      <c r="D583" t="s">
        <v>35</v>
      </c>
      <c r="E583" t="s">
        <v>158</v>
      </c>
      <c r="F583" t="s">
        <v>526</v>
      </c>
      <c r="G583" t="s">
        <v>35</v>
      </c>
      <c r="H583" t="s">
        <v>3503</v>
      </c>
      <c r="I583" t="s">
        <v>527</v>
      </c>
      <c r="J583" t="s">
        <v>2127</v>
      </c>
      <c r="K583" t="s">
        <v>28</v>
      </c>
      <c r="L583" t="s">
        <v>28</v>
      </c>
      <c r="N583" t="s">
        <v>28</v>
      </c>
      <c r="T583" t="s">
        <v>509</v>
      </c>
      <c r="U583" t="s">
        <v>553</v>
      </c>
      <c r="W583" t="s">
        <v>40</v>
      </c>
      <c r="X583" t="s">
        <v>2158</v>
      </c>
      <c r="AA583" t="s">
        <v>80</v>
      </c>
      <c r="AB583" t="s">
        <v>35</v>
      </c>
      <c r="AC583" t="s">
        <v>2901</v>
      </c>
      <c r="AF583">
        <v>0</v>
      </c>
      <c r="AG583">
        <v>3</v>
      </c>
      <c r="AS583" t="s">
        <v>538</v>
      </c>
      <c r="AT583" t="s">
        <v>2158</v>
      </c>
      <c r="BA583">
        <v>0</v>
      </c>
      <c r="BB583">
        <v>3</v>
      </c>
    </row>
    <row r="584" spans="1:54" x14ac:dyDescent="0.25">
      <c r="A584" t="s">
        <v>525</v>
      </c>
      <c r="B584">
        <v>2020</v>
      </c>
      <c r="D584" t="s">
        <v>35</v>
      </c>
      <c r="E584" t="s">
        <v>158</v>
      </c>
      <c r="F584" t="s">
        <v>526</v>
      </c>
      <c r="G584" t="s">
        <v>35</v>
      </c>
      <c r="H584" t="s">
        <v>3503</v>
      </c>
      <c r="I584" t="s">
        <v>527</v>
      </c>
      <c r="J584" t="s">
        <v>2127</v>
      </c>
      <c r="K584" t="s">
        <v>28</v>
      </c>
      <c r="L584" t="s">
        <v>28</v>
      </c>
      <c r="N584" t="s">
        <v>28</v>
      </c>
      <c r="T584" t="s">
        <v>1327</v>
      </c>
      <c r="U584" t="s">
        <v>257</v>
      </c>
      <c r="W584" t="s">
        <v>40</v>
      </c>
      <c r="X584" t="s">
        <v>2158</v>
      </c>
      <c r="AA584" t="s">
        <v>80</v>
      </c>
      <c r="AB584" t="s">
        <v>35</v>
      </c>
      <c r="AC584" t="s">
        <v>2901</v>
      </c>
      <c r="AF584">
        <v>0</v>
      </c>
      <c r="AG584">
        <v>20</v>
      </c>
      <c r="AT584" t="s">
        <v>2158</v>
      </c>
      <c r="BA584">
        <v>0</v>
      </c>
      <c r="BB584">
        <v>20</v>
      </c>
    </row>
    <row r="585" spans="1:54" x14ac:dyDescent="0.25">
      <c r="A585" t="s">
        <v>525</v>
      </c>
      <c r="B585">
        <v>2020</v>
      </c>
      <c r="D585" t="s">
        <v>35</v>
      </c>
      <c r="E585" t="s">
        <v>158</v>
      </c>
      <c r="F585" t="s">
        <v>526</v>
      </c>
      <c r="G585" t="s">
        <v>35</v>
      </c>
      <c r="H585" t="s">
        <v>3503</v>
      </c>
      <c r="I585" t="s">
        <v>527</v>
      </c>
      <c r="J585" t="s">
        <v>2127</v>
      </c>
      <c r="K585" t="s">
        <v>28</v>
      </c>
      <c r="L585" t="s">
        <v>28</v>
      </c>
      <c r="N585" t="s">
        <v>28</v>
      </c>
      <c r="T585" t="s">
        <v>554</v>
      </c>
      <c r="U585" t="s">
        <v>555</v>
      </c>
      <c r="W585" t="s">
        <v>40</v>
      </c>
      <c r="X585" t="s">
        <v>2158</v>
      </c>
      <c r="AA585" t="s">
        <v>80</v>
      </c>
      <c r="AB585" t="s">
        <v>35</v>
      </c>
      <c r="AC585" t="s">
        <v>2901</v>
      </c>
      <c r="AF585">
        <v>0</v>
      </c>
      <c r="AG585">
        <v>1</v>
      </c>
      <c r="AS585" t="s">
        <v>538</v>
      </c>
      <c r="AT585" t="s">
        <v>2158</v>
      </c>
      <c r="BA585">
        <v>0</v>
      </c>
      <c r="BB585">
        <v>1</v>
      </c>
    </row>
    <row r="586" spans="1:54" x14ac:dyDescent="0.25">
      <c r="A586" t="s">
        <v>525</v>
      </c>
      <c r="B586">
        <v>2020</v>
      </c>
      <c r="D586" t="s">
        <v>35</v>
      </c>
      <c r="E586" t="s">
        <v>158</v>
      </c>
      <c r="F586" t="s">
        <v>526</v>
      </c>
      <c r="G586" t="s">
        <v>35</v>
      </c>
      <c r="H586" t="s">
        <v>3503</v>
      </c>
      <c r="I586" t="s">
        <v>527</v>
      </c>
      <c r="J586" t="s">
        <v>2127</v>
      </c>
      <c r="K586" t="s">
        <v>28</v>
      </c>
      <c r="L586" t="s">
        <v>28</v>
      </c>
      <c r="N586" t="s">
        <v>28</v>
      </c>
      <c r="T586" t="s">
        <v>556</v>
      </c>
      <c r="U586" t="s">
        <v>557</v>
      </c>
      <c r="W586" t="s">
        <v>40</v>
      </c>
      <c r="X586" t="s">
        <v>2158</v>
      </c>
      <c r="AA586" t="s">
        <v>80</v>
      </c>
      <c r="AB586" t="s">
        <v>35</v>
      </c>
      <c r="AC586" t="s">
        <v>2901</v>
      </c>
      <c r="AF586">
        <v>0</v>
      </c>
      <c r="AG586">
        <v>12</v>
      </c>
      <c r="AT586" t="s">
        <v>2158</v>
      </c>
      <c r="BA586">
        <v>0</v>
      </c>
      <c r="BB586">
        <v>12</v>
      </c>
    </row>
    <row r="587" spans="1:54" x14ac:dyDescent="0.25">
      <c r="A587" t="s">
        <v>525</v>
      </c>
      <c r="B587">
        <v>2020</v>
      </c>
      <c r="D587" t="s">
        <v>35</v>
      </c>
      <c r="E587" t="s">
        <v>158</v>
      </c>
      <c r="F587" t="s">
        <v>526</v>
      </c>
      <c r="G587" t="s">
        <v>35</v>
      </c>
      <c r="H587" t="s">
        <v>3503</v>
      </c>
      <c r="I587" t="s">
        <v>527</v>
      </c>
      <c r="J587" t="s">
        <v>2127</v>
      </c>
      <c r="K587" t="s">
        <v>28</v>
      </c>
      <c r="L587" t="s">
        <v>28</v>
      </c>
      <c r="N587" t="s">
        <v>28</v>
      </c>
      <c r="T587" t="s">
        <v>558</v>
      </c>
      <c r="U587" t="s">
        <v>559</v>
      </c>
      <c r="W587" t="s">
        <v>40</v>
      </c>
      <c r="X587" t="s">
        <v>2158</v>
      </c>
      <c r="AA587" t="s">
        <v>80</v>
      </c>
      <c r="AB587" t="s">
        <v>35</v>
      </c>
      <c r="AC587" t="s">
        <v>2901</v>
      </c>
      <c r="AF587">
        <v>1</v>
      </c>
      <c r="AG587">
        <v>57</v>
      </c>
      <c r="AT587" t="s">
        <v>2158</v>
      </c>
      <c r="BA587">
        <v>1</v>
      </c>
      <c r="BB587">
        <v>57</v>
      </c>
    </row>
    <row r="588" spans="1:54" x14ac:dyDescent="0.25">
      <c r="A588" t="s">
        <v>525</v>
      </c>
      <c r="B588">
        <v>2020</v>
      </c>
      <c r="D588" t="s">
        <v>35</v>
      </c>
      <c r="E588" t="s">
        <v>158</v>
      </c>
      <c r="F588" t="s">
        <v>526</v>
      </c>
      <c r="G588" t="s">
        <v>35</v>
      </c>
      <c r="H588" t="s">
        <v>3503</v>
      </c>
      <c r="I588" t="s">
        <v>527</v>
      </c>
      <c r="J588" t="s">
        <v>2127</v>
      </c>
      <c r="K588" t="s">
        <v>28</v>
      </c>
      <c r="L588" t="s">
        <v>28</v>
      </c>
      <c r="N588" t="s">
        <v>28</v>
      </c>
      <c r="T588" t="s">
        <v>560</v>
      </c>
      <c r="U588" t="s">
        <v>561</v>
      </c>
      <c r="W588" t="s">
        <v>40</v>
      </c>
      <c r="X588" t="s">
        <v>2158</v>
      </c>
      <c r="AA588" t="s">
        <v>80</v>
      </c>
      <c r="AB588" t="s">
        <v>35</v>
      </c>
      <c r="AC588" t="s">
        <v>2901</v>
      </c>
      <c r="AF588">
        <v>0</v>
      </c>
      <c r="AG588">
        <v>3</v>
      </c>
      <c r="AT588" t="s">
        <v>2158</v>
      </c>
      <c r="BA588">
        <v>0</v>
      </c>
      <c r="BB588">
        <v>3</v>
      </c>
    </row>
    <row r="589" spans="1:54" x14ac:dyDescent="0.25">
      <c r="A589" t="s">
        <v>525</v>
      </c>
      <c r="B589">
        <v>2020</v>
      </c>
      <c r="D589" t="s">
        <v>35</v>
      </c>
      <c r="E589" t="s">
        <v>158</v>
      </c>
      <c r="F589" t="s">
        <v>526</v>
      </c>
      <c r="G589" t="s">
        <v>35</v>
      </c>
      <c r="H589" t="s">
        <v>3503</v>
      </c>
      <c r="I589" t="s">
        <v>527</v>
      </c>
      <c r="J589" t="s">
        <v>2127</v>
      </c>
      <c r="K589" t="s">
        <v>28</v>
      </c>
      <c r="L589" t="s">
        <v>28</v>
      </c>
      <c r="N589" t="s">
        <v>28</v>
      </c>
      <c r="T589" t="s">
        <v>2650</v>
      </c>
      <c r="W589" t="s">
        <v>40</v>
      </c>
      <c r="X589" t="s">
        <v>2158</v>
      </c>
      <c r="AA589" t="s">
        <v>552</v>
      </c>
      <c r="AB589" t="s">
        <v>35</v>
      </c>
      <c r="AC589" t="s">
        <v>2901</v>
      </c>
      <c r="AF589">
        <v>2</v>
      </c>
      <c r="AG589">
        <v>10</v>
      </c>
      <c r="AT589" t="s">
        <v>2158</v>
      </c>
      <c r="BA589">
        <v>2</v>
      </c>
      <c r="BB589">
        <v>10</v>
      </c>
    </row>
    <row r="590" spans="1:54" x14ac:dyDescent="0.25">
      <c r="A590" t="s">
        <v>525</v>
      </c>
      <c r="B590">
        <v>2020</v>
      </c>
      <c r="D590" t="s">
        <v>35</v>
      </c>
      <c r="E590" t="s">
        <v>158</v>
      </c>
      <c r="F590" t="s">
        <v>526</v>
      </c>
      <c r="G590" t="s">
        <v>35</v>
      </c>
      <c r="H590" t="s">
        <v>3503</v>
      </c>
      <c r="I590" t="s">
        <v>527</v>
      </c>
      <c r="J590" t="s">
        <v>2127</v>
      </c>
      <c r="K590" t="s">
        <v>28</v>
      </c>
      <c r="L590" t="s">
        <v>28</v>
      </c>
      <c r="N590" t="s">
        <v>28</v>
      </c>
      <c r="T590" t="s">
        <v>513</v>
      </c>
      <c r="U590" t="s">
        <v>562</v>
      </c>
      <c r="W590" t="s">
        <v>40</v>
      </c>
      <c r="X590" t="s">
        <v>2158</v>
      </c>
      <c r="AA590" t="s">
        <v>80</v>
      </c>
      <c r="AB590" t="s">
        <v>35</v>
      </c>
      <c r="AC590" t="s">
        <v>2901</v>
      </c>
      <c r="AF590">
        <v>0</v>
      </c>
      <c r="AG590">
        <v>1</v>
      </c>
      <c r="AS590" t="s">
        <v>538</v>
      </c>
      <c r="AT590" t="s">
        <v>2158</v>
      </c>
      <c r="BA590">
        <v>0</v>
      </c>
      <c r="BB590">
        <v>1</v>
      </c>
    </row>
    <row r="591" spans="1:54" x14ac:dyDescent="0.25">
      <c r="A591" t="s">
        <v>525</v>
      </c>
      <c r="B591">
        <v>2020</v>
      </c>
      <c r="D591" t="s">
        <v>35</v>
      </c>
      <c r="E591" t="s">
        <v>158</v>
      </c>
      <c r="F591" t="s">
        <v>526</v>
      </c>
      <c r="G591" t="s">
        <v>35</v>
      </c>
      <c r="H591" t="s">
        <v>3503</v>
      </c>
      <c r="I591" t="s">
        <v>527</v>
      </c>
      <c r="J591" t="s">
        <v>2127</v>
      </c>
      <c r="K591" t="s">
        <v>28</v>
      </c>
      <c r="L591" t="s">
        <v>28</v>
      </c>
      <c r="N591" t="s">
        <v>28</v>
      </c>
      <c r="T591" t="s">
        <v>563</v>
      </c>
      <c r="U591" t="s">
        <v>564</v>
      </c>
      <c r="W591" t="s">
        <v>40</v>
      </c>
      <c r="X591" t="s">
        <v>2158</v>
      </c>
      <c r="AA591" t="s">
        <v>80</v>
      </c>
      <c r="AB591" t="s">
        <v>35</v>
      </c>
      <c r="AC591" t="s">
        <v>2901</v>
      </c>
      <c r="AF591">
        <v>0</v>
      </c>
      <c r="AG591">
        <v>21</v>
      </c>
      <c r="AS591" t="s">
        <v>538</v>
      </c>
      <c r="AT591" t="s">
        <v>2158</v>
      </c>
      <c r="BA591">
        <v>0</v>
      </c>
      <c r="BB591">
        <v>21</v>
      </c>
    </row>
    <row r="592" spans="1:54" x14ac:dyDescent="0.25">
      <c r="A592" t="s">
        <v>525</v>
      </c>
      <c r="B592">
        <v>2020</v>
      </c>
      <c r="D592" t="s">
        <v>35</v>
      </c>
      <c r="E592" t="s">
        <v>158</v>
      </c>
      <c r="F592" t="s">
        <v>526</v>
      </c>
      <c r="G592" t="s">
        <v>35</v>
      </c>
      <c r="H592" t="s">
        <v>3503</v>
      </c>
      <c r="I592" t="s">
        <v>527</v>
      </c>
      <c r="J592" t="s">
        <v>2127</v>
      </c>
      <c r="K592" t="s">
        <v>28</v>
      </c>
      <c r="L592" t="s">
        <v>28</v>
      </c>
      <c r="N592" t="s">
        <v>28</v>
      </c>
      <c r="T592" t="s">
        <v>344</v>
      </c>
      <c r="U592" t="s">
        <v>565</v>
      </c>
      <c r="W592" t="s">
        <v>40</v>
      </c>
      <c r="X592" t="s">
        <v>2158</v>
      </c>
      <c r="AA592" t="s">
        <v>80</v>
      </c>
      <c r="AB592" t="s">
        <v>35</v>
      </c>
      <c r="AC592" t="s">
        <v>2901</v>
      </c>
      <c r="AF592">
        <v>0</v>
      </c>
      <c r="AG592">
        <v>8</v>
      </c>
      <c r="AT592" t="s">
        <v>2158</v>
      </c>
      <c r="BA592">
        <v>0</v>
      </c>
      <c r="BB592">
        <v>8</v>
      </c>
    </row>
    <row r="593" spans="1:58" x14ac:dyDescent="0.25">
      <c r="A593" t="s">
        <v>525</v>
      </c>
      <c r="B593">
        <v>2020</v>
      </c>
      <c r="D593" t="s">
        <v>35</v>
      </c>
      <c r="E593" t="s">
        <v>158</v>
      </c>
      <c r="F593" t="s">
        <v>526</v>
      </c>
      <c r="G593" t="s">
        <v>35</v>
      </c>
      <c r="H593" t="s">
        <v>3503</v>
      </c>
      <c r="I593" t="s">
        <v>527</v>
      </c>
      <c r="J593" t="s">
        <v>2127</v>
      </c>
      <c r="K593" t="s">
        <v>28</v>
      </c>
      <c r="L593" t="s">
        <v>28</v>
      </c>
      <c r="N593" t="s">
        <v>28</v>
      </c>
      <c r="T593" t="s">
        <v>566</v>
      </c>
      <c r="U593" t="s">
        <v>567</v>
      </c>
      <c r="W593" t="s">
        <v>40</v>
      </c>
      <c r="X593" t="s">
        <v>2158</v>
      </c>
      <c r="AA593" t="s">
        <v>80</v>
      </c>
      <c r="AB593" t="s">
        <v>35</v>
      </c>
      <c r="AC593" t="s">
        <v>2901</v>
      </c>
      <c r="AF593">
        <v>0</v>
      </c>
      <c r="AG593">
        <v>2</v>
      </c>
      <c r="AT593" t="s">
        <v>2158</v>
      </c>
      <c r="BA593">
        <v>0</v>
      </c>
      <c r="BB593">
        <v>2</v>
      </c>
    </row>
    <row r="594" spans="1:58" x14ac:dyDescent="0.25">
      <c r="A594" t="s">
        <v>525</v>
      </c>
      <c r="B594">
        <v>2020</v>
      </c>
      <c r="D594" t="s">
        <v>35</v>
      </c>
      <c r="E594" t="s">
        <v>158</v>
      </c>
      <c r="F594" t="s">
        <v>526</v>
      </c>
      <c r="G594" t="s">
        <v>35</v>
      </c>
      <c r="H594" t="s">
        <v>3503</v>
      </c>
      <c r="I594" t="s">
        <v>527</v>
      </c>
      <c r="J594" t="s">
        <v>2127</v>
      </c>
      <c r="K594" t="s">
        <v>28</v>
      </c>
      <c r="L594" t="s">
        <v>28</v>
      </c>
      <c r="N594" t="s">
        <v>28</v>
      </c>
      <c r="T594" t="s">
        <v>568</v>
      </c>
      <c r="U594" t="s">
        <v>569</v>
      </c>
      <c r="W594" t="s">
        <v>40</v>
      </c>
      <c r="X594" t="s">
        <v>2158</v>
      </c>
      <c r="AA594" t="s">
        <v>80</v>
      </c>
      <c r="AB594" t="s">
        <v>35</v>
      </c>
      <c r="AC594" t="s">
        <v>2901</v>
      </c>
      <c r="AF594">
        <v>0</v>
      </c>
      <c r="AG594">
        <v>1</v>
      </c>
      <c r="AT594" t="s">
        <v>2158</v>
      </c>
      <c r="BA594">
        <v>0</v>
      </c>
      <c r="BB594">
        <v>1</v>
      </c>
    </row>
    <row r="595" spans="1:58" x14ac:dyDescent="0.25">
      <c r="A595" t="s">
        <v>525</v>
      </c>
      <c r="B595">
        <v>2020</v>
      </c>
      <c r="D595" t="s">
        <v>35</v>
      </c>
      <c r="E595" t="s">
        <v>158</v>
      </c>
      <c r="F595" t="s">
        <v>526</v>
      </c>
      <c r="G595" t="s">
        <v>35</v>
      </c>
      <c r="H595" t="s">
        <v>3503</v>
      </c>
      <c r="I595" t="s">
        <v>527</v>
      </c>
      <c r="J595" t="s">
        <v>2127</v>
      </c>
      <c r="K595" t="s">
        <v>28</v>
      </c>
      <c r="L595" t="s">
        <v>28</v>
      </c>
      <c r="N595" t="s">
        <v>28</v>
      </c>
      <c r="T595" t="s">
        <v>570</v>
      </c>
      <c r="U595" t="s">
        <v>571</v>
      </c>
      <c r="W595" t="s">
        <v>40</v>
      </c>
      <c r="X595" t="s">
        <v>2158</v>
      </c>
      <c r="AA595" t="s">
        <v>80</v>
      </c>
      <c r="AB595" t="s">
        <v>35</v>
      </c>
      <c r="AC595" t="s">
        <v>2901</v>
      </c>
      <c r="AF595">
        <v>0</v>
      </c>
      <c r="AG595">
        <v>2</v>
      </c>
      <c r="AT595" t="s">
        <v>2158</v>
      </c>
      <c r="BA595">
        <v>0</v>
      </c>
      <c r="BB595">
        <v>2</v>
      </c>
    </row>
    <row r="596" spans="1:58" x14ac:dyDescent="0.25">
      <c r="A596" t="s">
        <v>525</v>
      </c>
      <c r="B596">
        <v>2020</v>
      </c>
      <c r="D596" t="s">
        <v>35</v>
      </c>
      <c r="E596" t="s">
        <v>158</v>
      </c>
      <c r="F596" t="s">
        <v>526</v>
      </c>
      <c r="G596" t="s">
        <v>35</v>
      </c>
      <c r="H596" t="s">
        <v>3503</v>
      </c>
      <c r="I596" t="s">
        <v>527</v>
      </c>
      <c r="J596" t="s">
        <v>2127</v>
      </c>
      <c r="K596" t="s">
        <v>28</v>
      </c>
      <c r="L596" t="s">
        <v>28</v>
      </c>
      <c r="N596" t="s">
        <v>28</v>
      </c>
      <c r="T596" t="s">
        <v>572</v>
      </c>
      <c r="U596" t="s">
        <v>573</v>
      </c>
      <c r="W596" t="s">
        <v>40</v>
      </c>
      <c r="X596" t="s">
        <v>2158</v>
      </c>
      <c r="AA596" t="s">
        <v>80</v>
      </c>
      <c r="AB596" t="s">
        <v>35</v>
      </c>
      <c r="AC596" t="s">
        <v>2901</v>
      </c>
      <c r="AF596">
        <v>0</v>
      </c>
      <c r="AG596">
        <v>1</v>
      </c>
      <c r="AT596" t="s">
        <v>2158</v>
      </c>
      <c r="BA596">
        <v>0</v>
      </c>
      <c r="BB596">
        <v>1</v>
      </c>
    </row>
    <row r="597" spans="1:58" x14ac:dyDescent="0.25">
      <c r="A597" t="s">
        <v>525</v>
      </c>
      <c r="B597">
        <v>2020</v>
      </c>
      <c r="D597" t="s">
        <v>35</v>
      </c>
      <c r="E597" t="s">
        <v>158</v>
      </c>
      <c r="F597" t="s">
        <v>526</v>
      </c>
      <c r="G597" t="s">
        <v>35</v>
      </c>
      <c r="H597" t="s">
        <v>3503</v>
      </c>
      <c r="I597" t="s">
        <v>527</v>
      </c>
      <c r="J597" t="s">
        <v>2127</v>
      </c>
      <c r="K597" t="s">
        <v>28</v>
      </c>
      <c r="L597" t="s">
        <v>28</v>
      </c>
      <c r="N597" t="s">
        <v>28</v>
      </c>
      <c r="T597" t="s">
        <v>574</v>
      </c>
      <c r="U597" t="s">
        <v>575</v>
      </c>
      <c r="W597" t="s">
        <v>40</v>
      </c>
      <c r="X597" t="s">
        <v>2158</v>
      </c>
      <c r="AA597" t="s">
        <v>80</v>
      </c>
      <c r="AB597" t="s">
        <v>35</v>
      </c>
      <c r="AC597" t="s">
        <v>2901</v>
      </c>
      <c r="AF597">
        <v>0</v>
      </c>
      <c r="AG597">
        <v>14</v>
      </c>
      <c r="AT597" t="s">
        <v>2158</v>
      </c>
      <c r="BA597">
        <v>0</v>
      </c>
      <c r="BB597">
        <v>14</v>
      </c>
    </row>
    <row r="598" spans="1:58" x14ac:dyDescent="0.25">
      <c r="A598" t="s">
        <v>525</v>
      </c>
      <c r="B598">
        <v>2020</v>
      </c>
      <c r="D598" t="s">
        <v>35</v>
      </c>
      <c r="E598" t="s">
        <v>158</v>
      </c>
      <c r="F598" t="s">
        <v>526</v>
      </c>
      <c r="G598" t="s">
        <v>35</v>
      </c>
      <c r="H598" t="s">
        <v>3503</v>
      </c>
      <c r="I598" t="s">
        <v>527</v>
      </c>
      <c r="J598" t="s">
        <v>2127</v>
      </c>
      <c r="K598" t="s">
        <v>28</v>
      </c>
      <c r="L598" t="s">
        <v>28</v>
      </c>
      <c r="N598" t="s">
        <v>28</v>
      </c>
      <c r="T598" t="s">
        <v>515</v>
      </c>
      <c r="U598" t="s">
        <v>449</v>
      </c>
      <c r="W598" t="s">
        <v>40</v>
      </c>
      <c r="X598" t="s">
        <v>2158</v>
      </c>
      <c r="AA598" t="s">
        <v>80</v>
      </c>
      <c r="AB598" t="s">
        <v>35</v>
      </c>
      <c r="AC598" t="s">
        <v>2901</v>
      </c>
      <c r="AF598">
        <v>0</v>
      </c>
      <c r="AG598">
        <v>3</v>
      </c>
      <c r="AS598" t="s">
        <v>538</v>
      </c>
      <c r="AT598" t="s">
        <v>2158</v>
      </c>
      <c r="BA598">
        <v>0</v>
      </c>
      <c r="BB598">
        <v>3</v>
      </c>
    </row>
    <row r="599" spans="1:58" x14ac:dyDescent="0.25">
      <c r="A599" t="s">
        <v>525</v>
      </c>
      <c r="B599">
        <v>2020</v>
      </c>
      <c r="D599" t="s">
        <v>35</v>
      </c>
      <c r="E599" t="s">
        <v>158</v>
      </c>
      <c r="F599" t="s">
        <v>526</v>
      </c>
      <c r="G599" t="s">
        <v>35</v>
      </c>
      <c r="H599" t="s">
        <v>3503</v>
      </c>
      <c r="I599" t="s">
        <v>527</v>
      </c>
      <c r="J599" t="s">
        <v>2127</v>
      </c>
      <c r="K599" t="s">
        <v>28</v>
      </c>
      <c r="L599" t="s">
        <v>28</v>
      </c>
      <c r="N599" t="s">
        <v>28</v>
      </c>
      <c r="T599" t="s">
        <v>576</v>
      </c>
      <c r="U599" t="s">
        <v>577</v>
      </c>
      <c r="W599" t="s">
        <v>40</v>
      </c>
      <c r="X599" t="s">
        <v>2158</v>
      </c>
      <c r="AA599" t="s">
        <v>80</v>
      </c>
      <c r="AB599" t="s">
        <v>35</v>
      </c>
      <c r="AC599" t="s">
        <v>2901</v>
      </c>
      <c r="AF599">
        <v>0</v>
      </c>
      <c r="AG599">
        <v>2</v>
      </c>
      <c r="AS599" t="s">
        <v>538</v>
      </c>
      <c r="AT599" t="s">
        <v>2158</v>
      </c>
      <c r="BA599">
        <v>0</v>
      </c>
      <c r="BB599">
        <v>2</v>
      </c>
    </row>
    <row r="600" spans="1:58" x14ac:dyDescent="0.25">
      <c r="A600" t="s">
        <v>525</v>
      </c>
      <c r="B600">
        <v>2020</v>
      </c>
      <c r="D600" t="s">
        <v>35</v>
      </c>
      <c r="E600" t="s">
        <v>158</v>
      </c>
      <c r="F600" t="s">
        <v>526</v>
      </c>
      <c r="G600" t="s">
        <v>35</v>
      </c>
      <c r="H600" t="s">
        <v>3503</v>
      </c>
      <c r="I600" t="s">
        <v>527</v>
      </c>
      <c r="J600" t="s">
        <v>2127</v>
      </c>
      <c r="K600" t="s">
        <v>28</v>
      </c>
      <c r="L600" t="s">
        <v>28</v>
      </c>
      <c r="N600" t="s">
        <v>28</v>
      </c>
      <c r="T600" t="s">
        <v>578</v>
      </c>
      <c r="U600" t="s">
        <v>579</v>
      </c>
      <c r="W600" t="s">
        <v>40</v>
      </c>
      <c r="X600" t="s">
        <v>2158</v>
      </c>
      <c r="AA600" t="s">
        <v>80</v>
      </c>
      <c r="AB600" t="s">
        <v>35</v>
      </c>
      <c r="AC600" t="s">
        <v>2901</v>
      </c>
      <c r="AF600">
        <v>0</v>
      </c>
      <c r="AG600">
        <v>13</v>
      </c>
      <c r="AT600" t="s">
        <v>2158</v>
      </c>
      <c r="BA600">
        <v>0</v>
      </c>
      <c r="BB600">
        <v>13</v>
      </c>
    </row>
    <row r="601" spans="1:58" x14ac:dyDescent="0.25">
      <c r="A601" t="s">
        <v>525</v>
      </c>
      <c r="B601">
        <v>2020</v>
      </c>
      <c r="D601" t="s">
        <v>35</v>
      </c>
      <c r="E601" t="s">
        <v>158</v>
      </c>
      <c r="F601" t="s">
        <v>526</v>
      </c>
      <c r="G601" t="s">
        <v>35</v>
      </c>
      <c r="H601" t="s">
        <v>3503</v>
      </c>
      <c r="I601" t="s">
        <v>527</v>
      </c>
      <c r="J601" t="s">
        <v>2127</v>
      </c>
      <c r="K601" t="s">
        <v>28</v>
      </c>
      <c r="L601" t="s">
        <v>28</v>
      </c>
      <c r="N601" t="s">
        <v>28</v>
      </c>
      <c r="T601" t="s">
        <v>580</v>
      </c>
      <c r="U601" t="s">
        <v>581</v>
      </c>
      <c r="W601" t="s">
        <v>40</v>
      </c>
      <c r="X601" t="s">
        <v>2158</v>
      </c>
      <c r="AA601" t="s">
        <v>80</v>
      </c>
      <c r="AB601" t="s">
        <v>35</v>
      </c>
      <c r="AC601" t="s">
        <v>2901</v>
      </c>
      <c r="AF601">
        <v>0</v>
      </c>
      <c r="AG601">
        <v>3</v>
      </c>
      <c r="AT601" t="s">
        <v>2158</v>
      </c>
      <c r="BA601">
        <v>0</v>
      </c>
      <c r="BB601">
        <v>3</v>
      </c>
    </row>
    <row r="602" spans="1:58" x14ac:dyDescent="0.25">
      <c r="A602" t="s">
        <v>525</v>
      </c>
      <c r="B602">
        <v>2020</v>
      </c>
      <c r="D602" t="s">
        <v>35</v>
      </c>
      <c r="E602" t="s">
        <v>158</v>
      </c>
      <c r="F602" t="s">
        <v>526</v>
      </c>
      <c r="G602" t="s">
        <v>35</v>
      </c>
      <c r="H602" t="s">
        <v>3503</v>
      </c>
      <c r="I602" t="s">
        <v>527</v>
      </c>
      <c r="J602" t="s">
        <v>2127</v>
      </c>
      <c r="K602" t="s">
        <v>28</v>
      </c>
      <c r="L602" t="s">
        <v>28</v>
      </c>
      <c r="N602" t="s">
        <v>28</v>
      </c>
      <c r="T602" t="s">
        <v>582</v>
      </c>
      <c r="U602" t="s">
        <v>583</v>
      </c>
      <c r="W602" t="s">
        <v>40</v>
      </c>
      <c r="X602" t="s">
        <v>2158</v>
      </c>
      <c r="AA602" t="s">
        <v>80</v>
      </c>
      <c r="AB602" t="s">
        <v>35</v>
      </c>
      <c r="AC602" t="s">
        <v>2901</v>
      </c>
      <c r="AF602">
        <v>0</v>
      </c>
      <c r="AG602">
        <v>3</v>
      </c>
      <c r="AS602" t="s">
        <v>538</v>
      </c>
      <c r="AT602" t="s">
        <v>2158</v>
      </c>
      <c r="BA602">
        <v>0</v>
      </c>
      <c r="BB602">
        <v>3</v>
      </c>
    </row>
    <row r="603" spans="1:58" x14ac:dyDescent="0.25">
      <c r="A603" t="s">
        <v>525</v>
      </c>
      <c r="B603">
        <v>2020</v>
      </c>
      <c r="D603" t="s">
        <v>35</v>
      </c>
      <c r="E603" t="s">
        <v>158</v>
      </c>
      <c r="F603" t="s">
        <v>526</v>
      </c>
      <c r="G603" t="s">
        <v>35</v>
      </c>
      <c r="H603" t="s">
        <v>3503</v>
      </c>
      <c r="I603" t="s">
        <v>527</v>
      </c>
      <c r="J603" t="s">
        <v>2127</v>
      </c>
      <c r="K603" t="s">
        <v>28</v>
      </c>
      <c r="L603" t="s">
        <v>28</v>
      </c>
      <c r="N603" t="s">
        <v>28</v>
      </c>
      <c r="T603" t="s">
        <v>584</v>
      </c>
      <c r="U603" t="s">
        <v>585</v>
      </c>
      <c r="W603" t="s">
        <v>40</v>
      </c>
      <c r="X603" t="s">
        <v>2158</v>
      </c>
      <c r="AA603" t="s">
        <v>80</v>
      </c>
      <c r="AB603" t="s">
        <v>35</v>
      </c>
      <c r="AC603" t="s">
        <v>2901</v>
      </c>
      <c r="AF603">
        <v>0</v>
      </c>
      <c r="AG603">
        <v>3</v>
      </c>
      <c r="AT603" t="s">
        <v>2158</v>
      </c>
      <c r="BA603">
        <v>0</v>
      </c>
      <c r="BB603">
        <v>3</v>
      </c>
    </row>
    <row r="604" spans="1:58" x14ac:dyDescent="0.25">
      <c r="A604" t="s">
        <v>525</v>
      </c>
      <c r="B604">
        <v>2020</v>
      </c>
      <c r="D604" t="s">
        <v>35</v>
      </c>
      <c r="E604" t="s">
        <v>158</v>
      </c>
      <c r="F604" t="s">
        <v>526</v>
      </c>
      <c r="G604" t="s">
        <v>35</v>
      </c>
      <c r="H604" t="s">
        <v>3503</v>
      </c>
      <c r="I604" t="s">
        <v>527</v>
      </c>
      <c r="J604" t="s">
        <v>2127</v>
      </c>
      <c r="K604" t="s">
        <v>28</v>
      </c>
      <c r="L604" t="s">
        <v>28</v>
      </c>
      <c r="N604" t="s">
        <v>28</v>
      </c>
      <c r="T604" t="s">
        <v>586</v>
      </c>
      <c r="U604" t="s">
        <v>587</v>
      </c>
      <c r="W604" t="s">
        <v>40</v>
      </c>
      <c r="X604" t="s">
        <v>2158</v>
      </c>
      <c r="AA604" t="s">
        <v>80</v>
      </c>
      <c r="AB604" t="s">
        <v>35</v>
      </c>
      <c r="AC604" t="s">
        <v>2901</v>
      </c>
      <c r="AF604">
        <v>0</v>
      </c>
      <c r="AG604">
        <v>5</v>
      </c>
      <c r="AS604" t="s">
        <v>538</v>
      </c>
      <c r="AT604" t="s">
        <v>2158</v>
      </c>
      <c r="BA604">
        <v>0</v>
      </c>
      <c r="BB604">
        <v>5</v>
      </c>
    </row>
    <row r="605" spans="1:58" x14ac:dyDescent="0.25">
      <c r="A605" t="s">
        <v>525</v>
      </c>
      <c r="B605">
        <v>2020</v>
      </c>
      <c r="D605" t="s">
        <v>35</v>
      </c>
      <c r="E605" t="s">
        <v>158</v>
      </c>
      <c r="F605" t="s">
        <v>526</v>
      </c>
      <c r="G605" t="s">
        <v>35</v>
      </c>
      <c r="H605" t="s">
        <v>3503</v>
      </c>
      <c r="I605" t="s">
        <v>527</v>
      </c>
      <c r="J605" t="s">
        <v>2127</v>
      </c>
      <c r="K605" t="s">
        <v>28</v>
      </c>
      <c r="L605" t="s">
        <v>28</v>
      </c>
      <c r="N605" t="s">
        <v>28</v>
      </c>
      <c r="T605" t="s">
        <v>516</v>
      </c>
      <c r="U605" t="s">
        <v>588</v>
      </c>
      <c r="W605" t="s">
        <v>40</v>
      </c>
      <c r="X605" t="s">
        <v>2158</v>
      </c>
      <c r="AA605" t="s">
        <v>80</v>
      </c>
      <c r="AB605" t="s">
        <v>35</v>
      </c>
      <c r="AC605" t="s">
        <v>2901</v>
      </c>
      <c r="AF605">
        <v>0</v>
      </c>
      <c r="AG605">
        <v>16</v>
      </c>
      <c r="AT605" t="s">
        <v>2158</v>
      </c>
      <c r="BA605">
        <v>0</v>
      </c>
      <c r="BB605">
        <v>16</v>
      </c>
    </row>
    <row r="606" spans="1:58" s="12" customFormat="1" x14ac:dyDescent="0.25">
      <c r="A606" t="s">
        <v>525</v>
      </c>
      <c r="B606">
        <v>2020</v>
      </c>
      <c r="C606"/>
      <c r="D606" t="s">
        <v>35</v>
      </c>
      <c r="E606" t="s">
        <v>158</v>
      </c>
      <c r="F606" t="s">
        <v>526</v>
      </c>
      <c r="G606" t="s">
        <v>35</v>
      </c>
      <c r="H606" t="s">
        <v>3503</v>
      </c>
      <c r="I606" t="s">
        <v>527</v>
      </c>
      <c r="J606" t="s">
        <v>2127</v>
      </c>
      <c r="K606" t="s">
        <v>28</v>
      </c>
      <c r="L606" t="s">
        <v>28</v>
      </c>
      <c r="M606"/>
      <c r="N606" t="s">
        <v>28</v>
      </c>
      <c r="O606"/>
      <c r="P606"/>
      <c r="Q606"/>
      <c r="R606"/>
      <c r="S606"/>
      <c r="T606" t="s">
        <v>348</v>
      </c>
      <c r="U606" t="s">
        <v>589</v>
      </c>
      <c r="V606"/>
      <c r="W606" t="s">
        <v>40</v>
      </c>
      <c r="X606" t="s">
        <v>2158</v>
      </c>
      <c r="Y606"/>
      <c r="Z606"/>
      <c r="AA606" t="s">
        <v>80</v>
      </c>
      <c r="AB606" t="s">
        <v>35</v>
      </c>
      <c r="AC606" t="s">
        <v>2901</v>
      </c>
      <c r="AD606"/>
      <c r="AE606"/>
      <c r="AF606">
        <v>0</v>
      </c>
      <c r="AG606">
        <v>1</v>
      </c>
      <c r="AH606"/>
      <c r="AI606"/>
      <c r="AJ606"/>
      <c r="AK606"/>
      <c r="AL606"/>
      <c r="AM606"/>
      <c r="AN606"/>
      <c r="AO606"/>
      <c r="AP606"/>
      <c r="AQ606"/>
      <c r="AR606"/>
      <c r="AS606"/>
      <c r="AT606" t="s">
        <v>2158</v>
      </c>
      <c r="AU606"/>
      <c r="AV606"/>
      <c r="AW606"/>
      <c r="AX606"/>
      <c r="AY606"/>
      <c r="AZ606"/>
      <c r="BA606">
        <v>0</v>
      </c>
      <c r="BB606">
        <v>1</v>
      </c>
      <c r="BC606"/>
      <c r="BD606"/>
      <c r="BE606"/>
      <c r="BF606"/>
    </row>
    <row r="607" spans="1:58" x14ac:dyDescent="0.25">
      <c r="A607" t="s">
        <v>525</v>
      </c>
      <c r="B607">
        <v>2020</v>
      </c>
      <c r="D607" t="s">
        <v>35</v>
      </c>
      <c r="E607" t="s">
        <v>158</v>
      </c>
      <c r="F607" t="s">
        <v>526</v>
      </c>
      <c r="G607" t="s">
        <v>35</v>
      </c>
      <c r="H607" t="s">
        <v>3503</v>
      </c>
      <c r="I607" t="s">
        <v>527</v>
      </c>
      <c r="J607" t="s">
        <v>2127</v>
      </c>
      <c r="K607" t="s">
        <v>28</v>
      </c>
      <c r="L607" t="s">
        <v>28</v>
      </c>
      <c r="N607" t="s">
        <v>28</v>
      </c>
      <c r="T607" t="s">
        <v>517</v>
      </c>
      <c r="U607" t="s">
        <v>450</v>
      </c>
      <c r="W607" t="s">
        <v>40</v>
      </c>
      <c r="X607" t="s">
        <v>2158</v>
      </c>
      <c r="AA607" t="s">
        <v>80</v>
      </c>
      <c r="AB607" t="s">
        <v>35</v>
      </c>
      <c r="AC607" t="s">
        <v>2901</v>
      </c>
      <c r="AF607">
        <v>1</v>
      </c>
      <c r="AG607">
        <v>30</v>
      </c>
      <c r="AT607" t="s">
        <v>2158</v>
      </c>
      <c r="BA607">
        <v>1</v>
      </c>
      <c r="BB607">
        <v>30</v>
      </c>
    </row>
    <row r="608" spans="1:58" x14ac:dyDescent="0.25">
      <c r="A608" t="s">
        <v>525</v>
      </c>
      <c r="B608">
        <v>2020</v>
      </c>
      <c r="D608" t="s">
        <v>35</v>
      </c>
      <c r="E608" t="s">
        <v>158</v>
      </c>
      <c r="F608" t="s">
        <v>526</v>
      </c>
      <c r="G608" t="s">
        <v>35</v>
      </c>
      <c r="H608" t="s">
        <v>3503</v>
      </c>
      <c r="I608" t="s">
        <v>527</v>
      </c>
      <c r="J608" t="s">
        <v>2127</v>
      </c>
      <c r="K608" t="s">
        <v>28</v>
      </c>
      <c r="L608" t="s">
        <v>28</v>
      </c>
      <c r="N608" t="s">
        <v>28</v>
      </c>
      <c r="T608" t="s">
        <v>590</v>
      </c>
      <c r="U608" t="s">
        <v>591</v>
      </c>
      <c r="W608" t="s">
        <v>40</v>
      </c>
      <c r="X608" t="s">
        <v>2158</v>
      </c>
      <c r="AA608" t="s">
        <v>80</v>
      </c>
      <c r="AB608" t="s">
        <v>35</v>
      </c>
      <c r="AC608" t="s">
        <v>2901</v>
      </c>
      <c r="AF608">
        <v>2</v>
      </c>
      <c r="AG608">
        <v>24</v>
      </c>
      <c r="AT608" t="s">
        <v>2158</v>
      </c>
      <c r="BA608">
        <v>0</v>
      </c>
      <c r="BB608">
        <v>24</v>
      </c>
    </row>
    <row r="609" spans="1:54" x14ac:dyDescent="0.25">
      <c r="A609" t="s">
        <v>525</v>
      </c>
      <c r="B609">
        <v>2020</v>
      </c>
      <c r="D609" t="s">
        <v>35</v>
      </c>
      <c r="E609" t="s">
        <v>158</v>
      </c>
      <c r="F609" t="s">
        <v>526</v>
      </c>
      <c r="G609" t="s">
        <v>35</v>
      </c>
      <c r="H609" t="s">
        <v>3503</v>
      </c>
      <c r="I609" t="s">
        <v>527</v>
      </c>
      <c r="J609" t="s">
        <v>2127</v>
      </c>
      <c r="K609" t="s">
        <v>28</v>
      </c>
      <c r="L609" t="s">
        <v>28</v>
      </c>
      <c r="N609" t="s">
        <v>28</v>
      </c>
      <c r="T609" t="s">
        <v>592</v>
      </c>
      <c r="U609" t="s">
        <v>452</v>
      </c>
      <c r="W609" t="s">
        <v>40</v>
      </c>
      <c r="X609" t="s">
        <v>2158</v>
      </c>
      <c r="AA609" t="s">
        <v>80</v>
      </c>
      <c r="AB609" t="s">
        <v>35</v>
      </c>
      <c r="AC609" t="s">
        <v>2901</v>
      </c>
      <c r="AF609">
        <v>0</v>
      </c>
      <c r="AG609">
        <v>15</v>
      </c>
      <c r="AT609" t="s">
        <v>2158</v>
      </c>
      <c r="BA609">
        <v>0</v>
      </c>
      <c r="BB609">
        <v>15</v>
      </c>
    </row>
    <row r="610" spans="1:54" x14ac:dyDescent="0.25">
      <c r="A610" t="s">
        <v>525</v>
      </c>
      <c r="B610">
        <v>2020</v>
      </c>
      <c r="D610" t="s">
        <v>35</v>
      </c>
      <c r="E610" t="s">
        <v>158</v>
      </c>
      <c r="F610" t="s">
        <v>526</v>
      </c>
      <c r="G610" t="s">
        <v>35</v>
      </c>
      <c r="H610" t="s">
        <v>3503</v>
      </c>
      <c r="I610" t="s">
        <v>527</v>
      </c>
      <c r="J610" t="s">
        <v>2127</v>
      </c>
      <c r="K610" t="s">
        <v>28</v>
      </c>
      <c r="L610" t="s">
        <v>28</v>
      </c>
      <c r="N610" t="s">
        <v>28</v>
      </c>
      <c r="T610" t="s">
        <v>593</v>
      </c>
      <c r="U610" t="s">
        <v>594</v>
      </c>
      <c r="W610" t="s">
        <v>40</v>
      </c>
      <c r="X610" t="s">
        <v>2158</v>
      </c>
      <c r="AA610" t="s">
        <v>80</v>
      </c>
      <c r="AB610" t="s">
        <v>35</v>
      </c>
      <c r="AC610" t="s">
        <v>2901</v>
      </c>
      <c r="AF610">
        <v>0</v>
      </c>
      <c r="AG610">
        <v>1</v>
      </c>
      <c r="AT610" t="s">
        <v>2158</v>
      </c>
      <c r="BA610">
        <v>0</v>
      </c>
      <c r="BB610">
        <v>1</v>
      </c>
    </row>
    <row r="611" spans="1:54" x14ac:dyDescent="0.25">
      <c r="A611" t="s">
        <v>525</v>
      </c>
      <c r="B611">
        <v>2020</v>
      </c>
      <c r="D611" t="s">
        <v>35</v>
      </c>
      <c r="E611" t="s">
        <v>158</v>
      </c>
      <c r="F611" t="s">
        <v>526</v>
      </c>
      <c r="G611" t="s">
        <v>35</v>
      </c>
      <c r="H611" t="s">
        <v>3503</v>
      </c>
      <c r="I611" t="s">
        <v>527</v>
      </c>
      <c r="J611" t="s">
        <v>2127</v>
      </c>
      <c r="K611" t="s">
        <v>28</v>
      </c>
      <c r="L611" t="s">
        <v>28</v>
      </c>
      <c r="N611" t="s">
        <v>28</v>
      </c>
      <c r="T611" t="s">
        <v>350</v>
      </c>
      <c r="U611" t="s">
        <v>351</v>
      </c>
      <c r="W611" t="s">
        <v>40</v>
      </c>
      <c r="X611" t="s">
        <v>2158</v>
      </c>
      <c r="AA611" t="s">
        <v>80</v>
      </c>
      <c r="AB611" t="s">
        <v>35</v>
      </c>
      <c r="AC611" t="s">
        <v>2901</v>
      </c>
      <c r="AF611">
        <v>0</v>
      </c>
      <c r="AG611">
        <v>41</v>
      </c>
      <c r="AT611" t="s">
        <v>2158</v>
      </c>
      <c r="BA611">
        <v>0</v>
      </c>
      <c r="BB611">
        <v>41</v>
      </c>
    </row>
    <row r="612" spans="1:54" x14ac:dyDescent="0.25">
      <c r="A612" t="s">
        <v>525</v>
      </c>
      <c r="B612">
        <v>2020</v>
      </c>
      <c r="D612" t="s">
        <v>35</v>
      </c>
      <c r="E612" t="s">
        <v>158</v>
      </c>
      <c r="F612" t="s">
        <v>526</v>
      </c>
      <c r="G612" t="s">
        <v>35</v>
      </c>
      <c r="H612" t="s">
        <v>3503</v>
      </c>
      <c r="I612" t="s">
        <v>527</v>
      </c>
      <c r="J612" t="s">
        <v>2127</v>
      </c>
      <c r="K612" t="s">
        <v>28</v>
      </c>
      <c r="L612" t="s">
        <v>28</v>
      </c>
      <c r="N612" t="s">
        <v>28</v>
      </c>
      <c r="T612" t="s">
        <v>595</v>
      </c>
      <c r="U612" t="s">
        <v>2634</v>
      </c>
      <c r="W612" t="s">
        <v>40</v>
      </c>
      <c r="X612" t="s">
        <v>2158</v>
      </c>
      <c r="AA612" t="s">
        <v>80</v>
      </c>
      <c r="AB612" t="s">
        <v>35</v>
      </c>
      <c r="AC612" t="s">
        <v>2901</v>
      </c>
      <c r="AF612">
        <v>0</v>
      </c>
      <c r="AG612">
        <v>17</v>
      </c>
      <c r="AT612" t="s">
        <v>2158</v>
      </c>
      <c r="BA612">
        <v>0</v>
      </c>
      <c r="BB612">
        <v>17</v>
      </c>
    </row>
    <row r="613" spans="1:54" x14ac:dyDescent="0.25">
      <c r="A613" t="s">
        <v>525</v>
      </c>
      <c r="B613">
        <v>2020</v>
      </c>
      <c r="D613" t="s">
        <v>35</v>
      </c>
      <c r="E613" t="s">
        <v>158</v>
      </c>
      <c r="F613" t="s">
        <v>526</v>
      </c>
      <c r="G613" t="s">
        <v>35</v>
      </c>
      <c r="H613" t="s">
        <v>3503</v>
      </c>
      <c r="I613" t="s">
        <v>527</v>
      </c>
      <c r="J613" t="s">
        <v>2127</v>
      </c>
      <c r="K613" t="s">
        <v>28</v>
      </c>
      <c r="L613" t="s">
        <v>28</v>
      </c>
      <c r="N613" t="s">
        <v>28</v>
      </c>
      <c r="T613" t="s">
        <v>597</v>
      </c>
      <c r="U613" t="s">
        <v>598</v>
      </c>
      <c r="W613" t="s">
        <v>40</v>
      </c>
      <c r="X613" t="s">
        <v>2158</v>
      </c>
      <c r="AA613" t="s">
        <v>80</v>
      </c>
      <c r="AB613" t="s">
        <v>35</v>
      </c>
      <c r="AC613" t="s">
        <v>2901</v>
      </c>
      <c r="AF613">
        <v>0</v>
      </c>
      <c r="AG613">
        <v>1</v>
      </c>
      <c r="AS613" t="s">
        <v>538</v>
      </c>
      <c r="AT613" t="s">
        <v>2158</v>
      </c>
      <c r="BA613">
        <v>0</v>
      </c>
      <c r="BB613">
        <v>1</v>
      </c>
    </row>
    <row r="614" spans="1:54" x14ac:dyDescent="0.25">
      <c r="A614" t="s">
        <v>525</v>
      </c>
      <c r="B614">
        <v>2020</v>
      </c>
      <c r="D614" t="s">
        <v>35</v>
      </c>
      <c r="E614" t="s">
        <v>158</v>
      </c>
      <c r="F614" t="s">
        <v>526</v>
      </c>
      <c r="G614" t="s">
        <v>35</v>
      </c>
      <c r="H614" t="s">
        <v>3503</v>
      </c>
      <c r="I614" t="s">
        <v>527</v>
      </c>
      <c r="J614" t="s">
        <v>2127</v>
      </c>
      <c r="K614" t="s">
        <v>28</v>
      </c>
      <c r="L614" t="s">
        <v>28</v>
      </c>
      <c r="N614" t="s">
        <v>28</v>
      </c>
      <c r="T614" t="s">
        <v>599</v>
      </c>
      <c r="U614" t="s">
        <v>600</v>
      </c>
      <c r="W614" t="s">
        <v>40</v>
      </c>
      <c r="X614" t="s">
        <v>2158</v>
      </c>
      <c r="AA614" t="s">
        <v>80</v>
      </c>
      <c r="AB614" t="s">
        <v>35</v>
      </c>
      <c r="AC614" t="s">
        <v>2901</v>
      </c>
      <c r="AF614">
        <v>0</v>
      </c>
      <c r="AG614">
        <v>3</v>
      </c>
      <c r="AT614" t="s">
        <v>2158</v>
      </c>
      <c r="BA614">
        <v>0</v>
      </c>
      <c r="BB614">
        <v>3</v>
      </c>
    </row>
    <row r="615" spans="1:54" x14ac:dyDescent="0.25">
      <c r="A615" t="s">
        <v>525</v>
      </c>
      <c r="B615">
        <v>2020</v>
      </c>
      <c r="D615" t="s">
        <v>35</v>
      </c>
      <c r="E615" t="s">
        <v>158</v>
      </c>
      <c r="F615" t="s">
        <v>526</v>
      </c>
      <c r="G615" t="s">
        <v>35</v>
      </c>
      <c r="H615" t="s">
        <v>3503</v>
      </c>
      <c r="I615" t="s">
        <v>527</v>
      </c>
      <c r="J615" t="s">
        <v>2127</v>
      </c>
      <c r="K615" t="s">
        <v>28</v>
      </c>
      <c r="L615" t="s">
        <v>28</v>
      </c>
      <c r="N615" t="s">
        <v>28</v>
      </c>
      <c r="T615" t="s">
        <v>601</v>
      </c>
      <c r="U615" t="s">
        <v>602</v>
      </c>
      <c r="W615" t="s">
        <v>40</v>
      </c>
      <c r="X615" t="s">
        <v>2158</v>
      </c>
      <c r="AA615" t="s">
        <v>80</v>
      </c>
      <c r="AB615" t="s">
        <v>35</v>
      </c>
      <c r="AC615" t="s">
        <v>2901</v>
      </c>
      <c r="AF615">
        <v>0</v>
      </c>
      <c r="AG615">
        <v>1</v>
      </c>
      <c r="AT615" t="s">
        <v>2158</v>
      </c>
      <c r="BA615">
        <v>0</v>
      </c>
      <c r="BB615">
        <v>1</v>
      </c>
    </row>
    <row r="616" spans="1:54" x14ac:dyDescent="0.25">
      <c r="A616" t="s">
        <v>525</v>
      </c>
      <c r="B616">
        <v>2020</v>
      </c>
      <c r="D616" t="s">
        <v>35</v>
      </c>
      <c r="E616" t="s">
        <v>158</v>
      </c>
      <c r="F616" t="s">
        <v>526</v>
      </c>
      <c r="G616" t="s">
        <v>35</v>
      </c>
      <c r="H616" t="s">
        <v>3503</v>
      </c>
      <c r="I616" t="s">
        <v>527</v>
      </c>
      <c r="J616" t="s">
        <v>2127</v>
      </c>
      <c r="K616" t="s">
        <v>28</v>
      </c>
      <c r="L616" t="s">
        <v>28</v>
      </c>
      <c r="N616" t="s">
        <v>28</v>
      </c>
      <c r="T616" t="s">
        <v>519</v>
      </c>
      <c r="U616" t="s">
        <v>455</v>
      </c>
      <c r="W616" t="s">
        <v>40</v>
      </c>
      <c r="X616" t="s">
        <v>2158</v>
      </c>
      <c r="AA616" t="s">
        <v>80</v>
      </c>
      <c r="AB616" t="s">
        <v>35</v>
      </c>
      <c r="AC616" t="s">
        <v>2901</v>
      </c>
      <c r="AF616">
        <v>0</v>
      </c>
      <c r="AG616">
        <v>1</v>
      </c>
      <c r="AT616" t="s">
        <v>2158</v>
      </c>
      <c r="BA616">
        <v>0</v>
      </c>
      <c r="BB616">
        <v>1</v>
      </c>
    </row>
    <row r="617" spans="1:54" x14ac:dyDescent="0.25">
      <c r="A617" t="s">
        <v>525</v>
      </c>
      <c r="B617">
        <v>2020</v>
      </c>
      <c r="D617" t="s">
        <v>35</v>
      </c>
      <c r="E617" t="s">
        <v>158</v>
      </c>
      <c r="F617" t="s">
        <v>526</v>
      </c>
      <c r="G617" t="s">
        <v>35</v>
      </c>
      <c r="H617" t="s">
        <v>3503</v>
      </c>
      <c r="I617" t="s">
        <v>527</v>
      </c>
      <c r="J617" t="s">
        <v>2127</v>
      </c>
      <c r="K617" t="s">
        <v>28</v>
      </c>
      <c r="L617" t="s">
        <v>28</v>
      </c>
      <c r="N617" t="s">
        <v>28</v>
      </c>
      <c r="T617" t="s">
        <v>603</v>
      </c>
      <c r="U617" t="s">
        <v>258</v>
      </c>
      <c r="W617" t="s">
        <v>40</v>
      </c>
      <c r="X617" t="s">
        <v>2158</v>
      </c>
      <c r="AA617" t="s">
        <v>80</v>
      </c>
      <c r="AB617" t="s">
        <v>35</v>
      </c>
      <c r="AC617" t="s">
        <v>2901</v>
      </c>
      <c r="AF617">
        <v>0</v>
      </c>
      <c r="AG617">
        <v>1</v>
      </c>
      <c r="AT617" t="s">
        <v>2158</v>
      </c>
      <c r="BA617">
        <v>0</v>
      </c>
      <c r="BB617">
        <v>1</v>
      </c>
    </row>
    <row r="618" spans="1:54" x14ac:dyDescent="0.25">
      <c r="A618" t="s">
        <v>525</v>
      </c>
      <c r="B618">
        <v>2020</v>
      </c>
      <c r="D618" t="s">
        <v>35</v>
      </c>
      <c r="E618" t="s">
        <v>158</v>
      </c>
      <c r="F618" t="s">
        <v>526</v>
      </c>
      <c r="G618" t="s">
        <v>35</v>
      </c>
      <c r="H618" t="s">
        <v>3503</v>
      </c>
      <c r="I618" t="s">
        <v>527</v>
      </c>
      <c r="J618" t="s">
        <v>2127</v>
      </c>
      <c r="K618" t="s">
        <v>28</v>
      </c>
      <c r="L618" t="s">
        <v>28</v>
      </c>
      <c r="N618" t="s">
        <v>28</v>
      </c>
      <c r="T618" t="s">
        <v>520</v>
      </c>
      <c r="U618" t="s">
        <v>456</v>
      </c>
      <c r="W618" t="s">
        <v>40</v>
      </c>
      <c r="X618" t="s">
        <v>2158</v>
      </c>
      <c r="AA618" t="s">
        <v>80</v>
      </c>
      <c r="AB618" t="s">
        <v>35</v>
      </c>
      <c r="AC618" t="s">
        <v>2901</v>
      </c>
      <c r="AF618">
        <v>0</v>
      </c>
      <c r="AG618">
        <v>90</v>
      </c>
      <c r="AT618" t="s">
        <v>2158</v>
      </c>
      <c r="BA618">
        <v>0</v>
      </c>
      <c r="BB618">
        <v>90</v>
      </c>
    </row>
    <row r="619" spans="1:54" x14ac:dyDescent="0.25">
      <c r="A619" t="s">
        <v>525</v>
      </c>
      <c r="B619">
        <v>2020</v>
      </c>
      <c r="D619" t="s">
        <v>35</v>
      </c>
      <c r="E619" t="s">
        <v>158</v>
      </c>
      <c r="F619" t="s">
        <v>526</v>
      </c>
      <c r="G619" t="s">
        <v>35</v>
      </c>
      <c r="H619" t="s">
        <v>3503</v>
      </c>
      <c r="I619" t="s">
        <v>527</v>
      </c>
      <c r="J619" t="s">
        <v>2127</v>
      </c>
      <c r="K619" t="s">
        <v>28</v>
      </c>
      <c r="L619" t="s">
        <v>28</v>
      </c>
      <c r="N619" t="s">
        <v>28</v>
      </c>
      <c r="T619" t="s">
        <v>604</v>
      </c>
      <c r="U619" t="s">
        <v>605</v>
      </c>
      <c r="W619" t="s">
        <v>40</v>
      </c>
      <c r="X619" t="s">
        <v>2158</v>
      </c>
      <c r="AA619" t="s">
        <v>80</v>
      </c>
      <c r="AB619" t="s">
        <v>35</v>
      </c>
      <c r="AC619" t="s">
        <v>2901</v>
      </c>
      <c r="AF619">
        <v>0</v>
      </c>
      <c r="AG619">
        <v>3</v>
      </c>
      <c r="AT619" t="s">
        <v>2158</v>
      </c>
      <c r="BA619">
        <v>0</v>
      </c>
      <c r="BB619">
        <v>3</v>
      </c>
    </row>
    <row r="620" spans="1:54" x14ac:dyDescent="0.25">
      <c r="A620" t="s">
        <v>525</v>
      </c>
      <c r="B620">
        <v>2020</v>
      </c>
      <c r="D620" t="s">
        <v>35</v>
      </c>
      <c r="E620" t="s">
        <v>158</v>
      </c>
      <c r="F620" t="s">
        <v>526</v>
      </c>
      <c r="G620" t="s">
        <v>35</v>
      </c>
      <c r="H620" t="s">
        <v>3503</v>
      </c>
      <c r="I620" t="s">
        <v>527</v>
      </c>
      <c r="J620" t="s">
        <v>2127</v>
      </c>
      <c r="K620" t="s">
        <v>28</v>
      </c>
      <c r="L620" t="s">
        <v>28</v>
      </c>
      <c r="N620" t="s">
        <v>28</v>
      </c>
      <c r="T620" t="s">
        <v>606</v>
      </c>
      <c r="U620" t="s">
        <v>607</v>
      </c>
      <c r="W620" t="s">
        <v>40</v>
      </c>
      <c r="X620" t="s">
        <v>2158</v>
      </c>
      <c r="AA620" t="s">
        <v>80</v>
      </c>
      <c r="AB620" t="s">
        <v>35</v>
      </c>
      <c r="AC620" t="s">
        <v>2901</v>
      </c>
      <c r="AF620">
        <v>0</v>
      </c>
      <c r="AG620">
        <v>1</v>
      </c>
      <c r="AS620" t="s">
        <v>538</v>
      </c>
      <c r="AT620" t="s">
        <v>2158</v>
      </c>
      <c r="BA620">
        <v>0</v>
      </c>
      <c r="BB620">
        <v>1</v>
      </c>
    </row>
    <row r="621" spans="1:54" x14ac:dyDescent="0.25">
      <c r="A621" t="s">
        <v>525</v>
      </c>
      <c r="B621">
        <v>2020</v>
      </c>
      <c r="D621" t="s">
        <v>35</v>
      </c>
      <c r="E621" t="s">
        <v>158</v>
      </c>
      <c r="F621" t="s">
        <v>526</v>
      </c>
      <c r="G621" t="s">
        <v>35</v>
      </c>
      <c r="H621" t="s">
        <v>3503</v>
      </c>
      <c r="I621" t="s">
        <v>527</v>
      </c>
      <c r="J621" t="s">
        <v>2127</v>
      </c>
      <c r="K621" t="s">
        <v>28</v>
      </c>
      <c r="L621" t="s">
        <v>28</v>
      </c>
      <c r="N621" t="s">
        <v>28</v>
      </c>
      <c r="T621" t="s">
        <v>608</v>
      </c>
      <c r="U621" t="s">
        <v>609</v>
      </c>
      <c r="W621" t="s">
        <v>40</v>
      </c>
      <c r="X621" t="s">
        <v>2158</v>
      </c>
      <c r="AA621" t="s">
        <v>80</v>
      </c>
      <c r="AB621" t="s">
        <v>35</v>
      </c>
      <c r="AC621" t="s">
        <v>2901</v>
      </c>
      <c r="AF621">
        <v>0</v>
      </c>
      <c r="AG621">
        <v>6</v>
      </c>
      <c r="AS621" t="s">
        <v>538</v>
      </c>
      <c r="AT621" t="s">
        <v>2158</v>
      </c>
      <c r="BA621">
        <v>0</v>
      </c>
      <c r="BB621">
        <v>6</v>
      </c>
    </row>
    <row r="622" spans="1:54" x14ac:dyDescent="0.25">
      <c r="A622" t="s">
        <v>525</v>
      </c>
      <c r="B622">
        <v>2020</v>
      </c>
      <c r="D622" t="s">
        <v>35</v>
      </c>
      <c r="E622" t="s">
        <v>158</v>
      </c>
      <c r="F622" t="s">
        <v>526</v>
      </c>
      <c r="G622" t="s">
        <v>35</v>
      </c>
      <c r="H622" t="s">
        <v>3503</v>
      </c>
      <c r="I622" t="s">
        <v>527</v>
      </c>
      <c r="J622" t="s">
        <v>2127</v>
      </c>
      <c r="K622" t="s">
        <v>28</v>
      </c>
      <c r="L622" t="s">
        <v>28</v>
      </c>
      <c r="N622" t="s">
        <v>28</v>
      </c>
      <c r="T622" t="s">
        <v>610</v>
      </c>
      <c r="U622" t="s">
        <v>611</v>
      </c>
      <c r="W622" t="s">
        <v>40</v>
      </c>
      <c r="X622" t="s">
        <v>2158</v>
      </c>
      <c r="AA622" t="s">
        <v>80</v>
      </c>
      <c r="AB622" t="s">
        <v>35</v>
      </c>
      <c r="AC622" t="s">
        <v>2901</v>
      </c>
      <c r="AF622">
        <v>0</v>
      </c>
      <c r="AG622">
        <v>1</v>
      </c>
      <c r="AS622" t="s">
        <v>538</v>
      </c>
      <c r="AT622" t="s">
        <v>2158</v>
      </c>
      <c r="BA622">
        <v>0</v>
      </c>
      <c r="BB622">
        <v>1</v>
      </c>
    </row>
    <row r="623" spans="1:54" x14ac:dyDescent="0.25">
      <c r="A623" t="s">
        <v>525</v>
      </c>
      <c r="B623">
        <v>2020</v>
      </c>
      <c r="D623" t="s">
        <v>35</v>
      </c>
      <c r="E623" t="s">
        <v>158</v>
      </c>
      <c r="F623" t="s">
        <v>526</v>
      </c>
      <c r="G623" t="s">
        <v>35</v>
      </c>
      <c r="H623" t="s">
        <v>3503</v>
      </c>
      <c r="I623" t="s">
        <v>527</v>
      </c>
      <c r="J623" t="s">
        <v>2127</v>
      </c>
      <c r="K623" t="s">
        <v>28</v>
      </c>
      <c r="L623" t="s">
        <v>28</v>
      </c>
      <c r="N623" t="s">
        <v>28</v>
      </c>
      <c r="T623" t="s">
        <v>524</v>
      </c>
      <c r="U623" t="s">
        <v>612</v>
      </c>
      <c r="W623" t="s">
        <v>40</v>
      </c>
      <c r="X623" t="s">
        <v>2158</v>
      </c>
      <c r="AA623" t="s">
        <v>80</v>
      </c>
      <c r="AB623" t="s">
        <v>35</v>
      </c>
      <c r="AC623" t="s">
        <v>2901</v>
      </c>
      <c r="AF623">
        <v>0</v>
      </c>
      <c r="AG623">
        <v>47</v>
      </c>
      <c r="AS623" t="s">
        <v>538</v>
      </c>
      <c r="AT623" t="s">
        <v>2158</v>
      </c>
      <c r="BA623">
        <v>0</v>
      </c>
      <c r="BB623">
        <v>47</v>
      </c>
    </row>
    <row r="624" spans="1:54" x14ac:dyDescent="0.25">
      <c r="A624" t="s">
        <v>477</v>
      </c>
      <c r="B624">
        <v>2021</v>
      </c>
      <c r="D624" t="s">
        <v>478</v>
      </c>
      <c r="E624" t="s">
        <v>226</v>
      </c>
      <c r="F624" t="s">
        <v>479</v>
      </c>
      <c r="G624" t="s">
        <v>2901</v>
      </c>
      <c r="H624" t="s">
        <v>3504</v>
      </c>
      <c r="I624" t="s">
        <v>2159</v>
      </c>
      <c r="J624" t="s">
        <v>2127</v>
      </c>
      <c r="K624" t="s">
        <v>28</v>
      </c>
      <c r="L624" t="s">
        <v>28</v>
      </c>
      <c r="N624" t="s">
        <v>28</v>
      </c>
      <c r="T624" t="s">
        <v>2600</v>
      </c>
      <c r="V624" t="s">
        <v>2601</v>
      </c>
      <c r="W624" t="s">
        <v>40</v>
      </c>
      <c r="X624" t="s">
        <v>693</v>
      </c>
      <c r="AB624" t="s">
        <v>35</v>
      </c>
      <c r="AC624" t="s">
        <v>2901</v>
      </c>
      <c r="AF624">
        <v>51</v>
      </c>
      <c r="AG624">
        <v>102</v>
      </c>
    </row>
    <row r="625" spans="1:37" x14ac:dyDescent="0.25">
      <c r="A625" t="s">
        <v>468</v>
      </c>
      <c r="B625">
        <v>2000</v>
      </c>
      <c r="D625" t="s">
        <v>35</v>
      </c>
      <c r="E625" t="s">
        <v>25</v>
      </c>
      <c r="F625" t="s">
        <v>492</v>
      </c>
      <c r="G625" t="s">
        <v>2901</v>
      </c>
      <c r="H625" t="s">
        <v>3504</v>
      </c>
      <c r="I625" t="s">
        <v>493</v>
      </c>
      <c r="J625" t="s">
        <v>2127</v>
      </c>
      <c r="K625" t="s">
        <v>494</v>
      </c>
      <c r="L625" t="s">
        <v>28</v>
      </c>
      <c r="N625" t="s">
        <v>28</v>
      </c>
      <c r="T625" t="s">
        <v>194</v>
      </c>
      <c r="U625" t="s">
        <v>195</v>
      </c>
      <c r="W625" t="s">
        <v>40</v>
      </c>
      <c r="X625" t="s">
        <v>2166</v>
      </c>
      <c r="AB625" t="s">
        <v>35</v>
      </c>
      <c r="AC625" t="s">
        <v>2901</v>
      </c>
      <c r="AF625" t="s">
        <v>119</v>
      </c>
      <c r="AG625">
        <v>19</v>
      </c>
      <c r="AH625" s="7"/>
      <c r="AI625" s="7"/>
    </row>
    <row r="626" spans="1:37" x14ac:dyDescent="0.25">
      <c r="A626" t="s">
        <v>686</v>
      </c>
      <c r="B626">
        <v>2020</v>
      </c>
      <c r="D626" t="s">
        <v>35</v>
      </c>
      <c r="E626" t="s">
        <v>226</v>
      </c>
      <c r="F626" t="s">
        <v>687</v>
      </c>
      <c r="G626" t="s">
        <v>35</v>
      </c>
      <c r="H626" t="s">
        <v>3503</v>
      </c>
      <c r="I626" t="s">
        <v>688</v>
      </c>
      <c r="J626" t="s">
        <v>2127</v>
      </c>
      <c r="K626" t="s">
        <v>28</v>
      </c>
      <c r="L626" t="s">
        <v>28</v>
      </c>
      <c r="N626" t="s">
        <v>277</v>
      </c>
      <c r="T626" t="s">
        <v>446</v>
      </c>
      <c r="U626" t="s">
        <v>267</v>
      </c>
      <c r="W626" t="s">
        <v>40</v>
      </c>
      <c r="X626" t="s">
        <v>689</v>
      </c>
      <c r="Y626" t="s">
        <v>3620</v>
      </c>
      <c r="AA626" t="s">
        <v>690</v>
      </c>
      <c r="AB626" t="s">
        <v>35</v>
      </c>
      <c r="AC626" t="s">
        <v>2901</v>
      </c>
      <c r="AF626">
        <v>151</v>
      </c>
      <c r="AG626">
        <v>1477</v>
      </c>
      <c r="AH626" s="7">
        <v>0.10199999999999999</v>
      </c>
      <c r="AI626" s="7"/>
    </row>
    <row r="628" spans="1:37" x14ac:dyDescent="0.25">
      <c r="A628" t="s">
        <v>209</v>
      </c>
      <c r="B628">
        <v>2012</v>
      </c>
      <c r="D628" t="s">
        <v>35</v>
      </c>
      <c r="E628" t="s">
        <v>25</v>
      </c>
      <c r="F628" t="s">
        <v>680</v>
      </c>
      <c r="G628" t="s">
        <v>2901</v>
      </c>
      <c r="H628" t="s">
        <v>3501</v>
      </c>
      <c r="I628" t="s">
        <v>707</v>
      </c>
      <c r="J628" t="s">
        <v>3625</v>
      </c>
      <c r="K628" t="s">
        <v>28</v>
      </c>
      <c r="L628" t="s">
        <v>28</v>
      </c>
      <c r="N628" t="s">
        <v>28</v>
      </c>
      <c r="T628" t="s">
        <v>2649</v>
      </c>
      <c r="V628" t="s">
        <v>2580</v>
      </c>
      <c r="W628" t="s">
        <v>40</v>
      </c>
      <c r="X628" t="s">
        <v>706</v>
      </c>
      <c r="Y628" t="s">
        <v>3616</v>
      </c>
      <c r="AA628" t="s">
        <v>683</v>
      </c>
      <c r="AB628" t="s">
        <v>35</v>
      </c>
      <c r="AC628" t="s">
        <v>2901</v>
      </c>
      <c r="AF628">
        <v>30</v>
      </c>
      <c r="AG628">
        <v>214</v>
      </c>
    </row>
    <row r="629" spans="1:37" x14ac:dyDescent="0.25">
      <c r="A629" t="s">
        <v>209</v>
      </c>
      <c r="B629">
        <v>2012</v>
      </c>
      <c r="D629" t="s">
        <v>35</v>
      </c>
      <c r="E629" t="s">
        <v>25</v>
      </c>
      <c r="F629" t="s">
        <v>680</v>
      </c>
      <c r="G629" t="s">
        <v>2901</v>
      </c>
      <c r="H629" t="s">
        <v>3501</v>
      </c>
      <c r="I629" t="s">
        <v>711</v>
      </c>
      <c r="J629" t="s">
        <v>3625</v>
      </c>
      <c r="K629" t="s">
        <v>28</v>
      </c>
      <c r="L629" t="s">
        <v>28</v>
      </c>
      <c r="N629" t="s">
        <v>28</v>
      </c>
      <c r="T629" t="s">
        <v>2649</v>
      </c>
      <c r="V629" t="s">
        <v>2582</v>
      </c>
      <c r="W629" t="s">
        <v>40</v>
      </c>
      <c r="X629" t="s">
        <v>710</v>
      </c>
      <c r="Y629" t="s">
        <v>3618</v>
      </c>
      <c r="AA629" t="s">
        <v>683</v>
      </c>
      <c r="AB629" t="s">
        <v>35</v>
      </c>
      <c r="AC629" t="s">
        <v>2901</v>
      </c>
      <c r="AF629" t="s">
        <v>119</v>
      </c>
      <c r="AG629">
        <v>214</v>
      </c>
    </row>
    <row r="630" spans="1:37" x14ac:dyDescent="0.25">
      <c r="A630" t="s">
        <v>209</v>
      </c>
      <c r="B630">
        <v>2012</v>
      </c>
      <c r="D630" t="s">
        <v>35</v>
      </c>
      <c r="E630" t="s">
        <v>25</v>
      </c>
      <c r="F630" t="s">
        <v>680</v>
      </c>
      <c r="G630" t="s">
        <v>2901</v>
      </c>
      <c r="H630" t="s">
        <v>3501</v>
      </c>
      <c r="I630" t="s">
        <v>913</v>
      </c>
      <c r="J630" t="s">
        <v>3625</v>
      </c>
      <c r="K630" t="s">
        <v>28</v>
      </c>
      <c r="L630" t="s">
        <v>28</v>
      </c>
      <c r="N630" t="s">
        <v>28</v>
      </c>
      <c r="T630" t="s">
        <v>2649</v>
      </c>
      <c r="V630" t="s">
        <v>2585</v>
      </c>
      <c r="W630" t="s">
        <v>40</v>
      </c>
      <c r="X630" t="s">
        <v>912</v>
      </c>
      <c r="Y630" t="s">
        <v>3618</v>
      </c>
      <c r="AA630" t="s">
        <v>683</v>
      </c>
      <c r="AB630" t="s">
        <v>35</v>
      </c>
      <c r="AC630" t="s">
        <v>2901</v>
      </c>
      <c r="AF630" t="s">
        <v>119</v>
      </c>
      <c r="AG630">
        <v>214</v>
      </c>
    </row>
    <row r="631" spans="1:37" x14ac:dyDescent="0.25">
      <c r="A631" t="s">
        <v>209</v>
      </c>
      <c r="B631">
        <v>2012</v>
      </c>
      <c r="D631" t="s">
        <v>35</v>
      </c>
      <c r="E631" t="s">
        <v>25</v>
      </c>
      <c r="F631" t="s">
        <v>680</v>
      </c>
      <c r="G631" t="s">
        <v>2901</v>
      </c>
      <c r="H631" t="s">
        <v>3501</v>
      </c>
      <c r="I631" t="s">
        <v>915</v>
      </c>
      <c r="J631" t="s">
        <v>3625</v>
      </c>
      <c r="K631" t="s">
        <v>28</v>
      </c>
      <c r="L631" t="s">
        <v>28</v>
      </c>
      <c r="N631" t="s">
        <v>28</v>
      </c>
      <c r="T631" t="s">
        <v>2649</v>
      </c>
      <c r="V631" t="s">
        <v>2586</v>
      </c>
      <c r="W631" t="s">
        <v>40</v>
      </c>
      <c r="X631" t="s">
        <v>914</v>
      </c>
      <c r="Y631" t="s">
        <v>3618</v>
      </c>
      <c r="AA631" t="s">
        <v>683</v>
      </c>
      <c r="AB631" t="s">
        <v>35</v>
      </c>
      <c r="AC631" t="s">
        <v>2901</v>
      </c>
      <c r="AF631" t="s">
        <v>119</v>
      </c>
      <c r="AG631">
        <v>214</v>
      </c>
    </row>
    <row r="632" spans="1:37" x14ac:dyDescent="0.25">
      <c r="A632" t="s">
        <v>209</v>
      </c>
      <c r="B632">
        <v>2012</v>
      </c>
      <c r="D632" t="s">
        <v>35</v>
      </c>
      <c r="E632" t="s">
        <v>25</v>
      </c>
      <c r="F632" t="s">
        <v>680</v>
      </c>
      <c r="G632" t="s">
        <v>2901</v>
      </c>
      <c r="H632" t="s">
        <v>3501</v>
      </c>
      <c r="I632" t="s">
        <v>681</v>
      </c>
      <c r="J632" t="s">
        <v>3625</v>
      </c>
      <c r="K632" t="s">
        <v>28</v>
      </c>
      <c r="L632" t="s">
        <v>28</v>
      </c>
      <c r="N632" t="s">
        <v>28</v>
      </c>
      <c r="T632" t="s">
        <v>2649</v>
      </c>
      <c r="V632" t="s">
        <v>2577</v>
      </c>
      <c r="W632" t="s">
        <v>40</v>
      </c>
      <c r="X632" t="s">
        <v>682</v>
      </c>
      <c r="Y632" t="s">
        <v>3613</v>
      </c>
      <c r="Z632" t="s">
        <v>3614</v>
      </c>
      <c r="AA632" t="s">
        <v>683</v>
      </c>
      <c r="AB632" t="s">
        <v>35</v>
      </c>
      <c r="AC632" t="s">
        <v>2901</v>
      </c>
      <c r="AF632">
        <v>11</v>
      </c>
      <c r="AG632">
        <v>214</v>
      </c>
    </row>
    <row r="633" spans="1:37" x14ac:dyDescent="0.25">
      <c r="A633" t="s">
        <v>209</v>
      </c>
      <c r="B633">
        <v>2012</v>
      </c>
      <c r="D633" t="s">
        <v>35</v>
      </c>
      <c r="E633" t="s">
        <v>25</v>
      </c>
      <c r="F633" t="s">
        <v>680</v>
      </c>
      <c r="G633" t="s">
        <v>2901</v>
      </c>
      <c r="H633" t="s">
        <v>3501</v>
      </c>
      <c r="I633" t="s">
        <v>708</v>
      </c>
      <c r="J633" t="s">
        <v>3625</v>
      </c>
      <c r="K633" t="s">
        <v>28</v>
      </c>
      <c r="L633" t="s">
        <v>28</v>
      </c>
      <c r="N633" t="s">
        <v>28</v>
      </c>
      <c r="T633" t="s">
        <v>2649</v>
      </c>
      <c r="V633" t="s">
        <v>2581</v>
      </c>
      <c r="W633" t="s">
        <v>40</v>
      </c>
      <c r="X633" t="s">
        <v>709</v>
      </c>
      <c r="Y633" t="s">
        <v>3613</v>
      </c>
      <c r="AA633" t="s">
        <v>683</v>
      </c>
      <c r="AB633" t="s">
        <v>35</v>
      </c>
      <c r="AC633" t="s">
        <v>2901</v>
      </c>
      <c r="AF633" t="s">
        <v>119</v>
      </c>
      <c r="AG633">
        <v>214</v>
      </c>
    </row>
    <row r="634" spans="1:37" x14ac:dyDescent="0.25">
      <c r="A634" t="s">
        <v>209</v>
      </c>
      <c r="B634">
        <v>2012</v>
      </c>
      <c r="D634" t="s">
        <v>35</v>
      </c>
      <c r="E634" t="s">
        <v>25</v>
      </c>
      <c r="F634" t="s">
        <v>680</v>
      </c>
      <c r="G634" t="s">
        <v>2901</v>
      </c>
      <c r="H634" t="s">
        <v>3501</v>
      </c>
      <c r="I634" t="s">
        <v>712</v>
      </c>
      <c r="J634" t="s">
        <v>3625</v>
      </c>
      <c r="K634" t="s">
        <v>28</v>
      </c>
      <c r="L634" t="s">
        <v>28</v>
      </c>
      <c r="N634" t="s">
        <v>28</v>
      </c>
      <c r="T634" t="s">
        <v>2649</v>
      </c>
      <c r="V634" t="s">
        <v>2583</v>
      </c>
      <c r="W634" t="s">
        <v>40</v>
      </c>
      <c r="X634" t="s">
        <v>713</v>
      </c>
      <c r="Y634" t="s">
        <v>3619</v>
      </c>
      <c r="AA634" t="s">
        <v>683</v>
      </c>
      <c r="AB634" t="s">
        <v>35</v>
      </c>
      <c r="AC634" t="s">
        <v>2901</v>
      </c>
      <c r="AF634" t="s">
        <v>119</v>
      </c>
      <c r="AG634">
        <v>214</v>
      </c>
    </row>
    <row r="635" spans="1:37" x14ac:dyDescent="0.25">
      <c r="A635" t="s">
        <v>209</v>
      </c>
      <c r="B635">
        <v>2012</v>
      </c>
      <c r="D635" t="s">
        <v>35</v>
      </c>
      <c r="E635" t="s">
        <v>25</v>
      </c>
      <c r="F635" t="s">
        <v>680</v>
      </c>
      <c r="G635" t="s">
        <v>2901</v>
      </c>
      <c r="H635" t="s">
        <v>3501</v>
      </c>
      <c r="I635" t="s">
        <v>707</v>
      </c>
      <c r="J635" t="s">
        <v>3625</v>
      </c>
      <c r="K635" t="s">
        <v>28</v>
      </c>
      <c r="L635" t="s">
        <v>28</v>
      </c>
      <c r="N635" t="s">
        <v>28</v>
      </c>
      <c r="T635" t="s">
        <v>2649</v>
      </c>
      <c r="V635" t="s">
        <v>2584</v>
      </c>
      <c r="W635" t="s">
        <v>40</v>
      </c>
      <c r="X635" t="s">
        <v>911</v>
      </c>
      <c r="Y635" t="s">
        <v>3619</v>
      </c>
      <c r="AA635" t="s">
        <v>683</v>
      </c>
      <c r="AB635" t="s">
        <v>35</v>
      </c>
      <c r="AC635" t="s">
        <v>2901</v>
      </c>
      <c r="AF635" t="s">
        <v>119</v>
      </c>
      <c r="AG635">
        <v>214</v>
      </c>
    </row>
    <row r="636" spans="1:37" x14ac:dyDescent="0.25">
      <c r="A636" t="s">
        <v>209</v>
      </c>
      <c r="B636">
        <v>2012</v>
      </c>
      <c r="D636" t="s">
        <v>35</v>
      </c>
      <c r="E636" t="s">
        <v>25</v>
      </c>
      <c r="F636" t="s">
        <v>680</v>
      </c>
      <c r="G636" t="s">
        <v>2901</v>
      </c>
      <c r="H636" t="s">
        <v>3501</v>
      </c>
      <c r="I636" t="s">
        <v>691</v>
      </c>
      <c r="J636" t="s">
        <v>3625</v>
      </c>
      <c r="K636" t="s">
        <v>28</v>
      </c>
      <c r="L636" t="s">
        <v>28</v>
      </c>
      <c r="N636" t="s">
        <v>28</v>
      </c>
      <c r="T636" t="s">
        <v>2649</v>
      </c>
      <c r="V636" t="s">
        <v>2578</v>
      </c>
      <c r="W636" t="s">
        <v>40</v>
      </c>
      <c r="X636" t="s">
        <v>692</v>
      </c>
      <c r="Y636" t="s">
        <v>3614</v>
      </c>
      <c r="AA636" t="s">
        <v>683</v>
      </c>
      <c r="AB636" t="s">
        <v>35</v>
      </c>
      <c r="AC636" t="s">
        <v>2901</v>
      </c>
      <c r="AF636" t="s">
        <v>119</v>
      </c>
      <c r="AG636">
        <v>214</v>
      </c>
    </row>
    <row r="637" spans="1:37" x14ac:dyDescent="0.25">
      <c r="A637" t="s">
        <v>727</v>
      </c>
      <c r="B637">
        <v>2017</v>
      </c>
      <c r="D637" t="s">
        <v>35</v>
      </c>
      <c r="E637" t="s">
        <v>158</v>
      </c>
      <c r="F637" t="s">
        <v>728</v>
      </c>
      <c r="G637" t="s">
        <v>35</v>
      </c>
      <c r="H637" t="s">
        <v>3503</v>
      </c>
      <c r="I637" t="s">
        <v>2086</v>
      </c>
      <c r="J637" t="s">
        <v>2117</v>
      </c>
      <c r="K637" t="s">
        <v>28</v>
      </c>
      <c r="L637" t="s">
        <v>28</v>
      </c>
      <c r="N637" t="s">
        <v>729</v>
      </c>
      <c r="T637" t="s">
        <v>730</v>
      </c>
      <c r="U637" t="s">
        <v>731</v>
      </c>
      <c r="W637" t="s">
        <v>40</v>
      </c>
      <c r="X637" t="s">
        <v>726</v>
      </c>
      <c r="Y637" t="s">
        <v>3618</v>
      </c>
      <c r="AA637" t="s">
        <v>732</v>
      </c>
      <c r="AB637" t="s">
        <v>35</v>
      </c>
      <c r="AC637" t="s">
        <v>2901</v>
      </c>
      <c r="AF637">
        <v>11</v>
      </c>
      <c r="AG637">
        <v>33</v>
      </c>
    </row>
    <row r="639" spans="1:37" x14ac:dyDescent="0.25">
      <c r="A639" t="s">
        <v>916</v>
      </c>
      <c r="B639">
        <v>2021</v>
      </c>
      <c r="D639" t="s">
        <v>225</v>
      </c>
      <c r="E639" t="s">
        <v>226</v>
      </c>
      <c r="F639" t="s">
        <v>917</v>
      </c>
      <c r="G639" t="s">
        <v>2901</v>
      </c>
      <c r="H639" t="s">
        <v>3507</v>
      </c>
      <c r="I639" t="s">
        <v>918</v>
      </c>
      <c r="J639" t="s">
        <v>3628</v>
      </c>
      <c r="K639" t="s">
        <v>28</v>
      </c>
      <c r="L639" t="s">
        <v>28</v>
      </c>
      <c r="N639" t="s">
        <v>28</v>
      </c>
      <c r="T639" t="s">
        <v>919</v>
      </c>
      <c r="U639" t="s">
        <v>920</v>
      </c>
      <c r="W639" t="s">
        <v>40</v>
      </c>
      <c r="X639" t="s">
        <v>907</v>
      </c>
      <c r="Y639" t="s">
        <v>3618</v>
      </c>
      <c r="AA639" t="s">
        <v>921</v>
      </c>
      <c r="AB639" t="s">
        <v>35</v>
      </c>
      <c r="AC639" t="s">
        <v>2901</v>
      </c>
      <c r="AF639">
        <v>12</v>
      </c>
      <c r="AG639">
        <v>168</v>
      </c>
    </row>
    <row r="640" spans="1:37" x14ac:dyDescent="0.25">
      <c r="A640" t="s">
        <v>300</v>
      </c>
      <c r="B640">
        <v>2008</v>
      </c>
      <c r="D640" t="s">
        <v>301</v>
      </c>
      <c r="E640" t="s">
        <v>226</v>
      </c>
      <c r="F640" t="s">
        <v>302</v>
      </c>
      <c r="G640" t="s">
        <v>35</v>
      </c>
      <c r="H640" t="s">
        <v>3503</v>
      </c>
      <c r="I640" t="s">
        <v>303</v>
      </c>
      <c r="J640" t="s">
        <v>3627</v>
      </c>
      <c r="K640" t="s">
        <v>28</v>
      </c>
      <c r="L640" t="s">
        <v>28</v>
      </c>
      <c r="N640" t="s">
        <v>277</v>
      </c>
      <c r="T640" t="s">
        <v>343</v>
      </c>
      <c r="U640" t="s">
        <v>267</v>
      </c>
      <c r="W640" t="s">
        <v>40</v>
      </c>
      <c r="X640" t="s">
        <v>889</v>
      </c>
      <c r="Y640" t="s">
        <v>3618</v>
      </c>
      <c r="AA640" t="s">
        <v>304</v>
      </c>
      <c r="AB640" t="s">
        <v>35</v>
      </c>
      <c r="AC640" t="s">
        <v>2901</v>
      </c>
      <c r="AF640">
        <v>1</v>
      </c>
      <c r="AG640">
        <v>200</v>
      </c>
      <c r="AH640" s="7">
        <v>5.0000000000000001E-3</v>
      </c>
      <c r="AI640" s="7"/>
      <c r="AJ640" s="2"/>
      <c r="AK640" s="2"/>
    </row>
    <row r="641" spans="1:46" x14ac:dyDescent="0.25">
      <c r="A641" t="s">
        <v>300</v>
      </c>
      <c r="B641">
        <v>2008</v>
      </c>
      <c r="D641" t="s">
        <v>301</v>
      </c>
      <c r="E641" t="s">
        <v>226</v>
      </c>
      <c r="F641" t="s">
        <v>302</v>
      </c>
      <c r="G641" t="s">
        <v>35</v>
      </c>
      <c r="H641" t="s">
        <v>3503</v>
      </c>
      <c r="I641" t="s">
        <v>303</v>
      </c>
      <c r="J641" t="s">
        <v>3627</v>
      </c>
      <c r="K641" t="s">
        <v>28</v>
      </c>
      <c r="L641" t="s">
        <v>28</v>
      </c>
      <c r="N641" t="s">
        <v>277</v>
      </c>
      <c r="T641" t="s">
        <v>343</v>
      </c>
      <c r="U641" t="s">
        <v>267</v>
      </c>
      <c r="W641" t="s">
        <v>40</v>
      </c>
      <c r="X641" t="s">
        <v>212</v>
      </c>
      <c r="Y641" t="s">
        <v>212</v>
      </c>
      <c r="AA641" t="s">
        <v>304</v>
      </c>
      <c r="AB641" t="s">
        <v>35</v>
      </c>
      <c r="AC641" t="s">
        <v>2901</v>
      </c>
      <c r="AF641">
        <v>104</v>
      </c>
      <c r="AG641">
        <v>200</v>
      </c>
      <c r="AH641" s="3">
        <v>0.52</v>
      </c>
      <c r="AI641" s="3"/>
      <c r="AJ641" s="2"/>
      <c r="AK641" s="2"/>
    </row>
    <row r="643" spans="1:46" x14ac:dyDescent="0.25">
      <c r="A643" t="s">
        <v>278</v>
      </c>
      <c r="B643">
        <v>2003</v>
      </c>
      <c r="D643" t="s">
        <v>35</v>
      </c>
      <c r="E643" t="s">
        <v>25</v>
      </c>
      <c r="F643" t="s">
        <v>279</v>
      </c>
      <c r="G643" t="s">
        <v>35</v>
      </c>
      <c r="H643" t="s">
        <v>3503</v>
      </c>
      <c r="I643" t="s">
        <v>280</v>
      </c>
      <c r="J643" t="s">
        <v>2117</v>
      </c>
      <c r="K643" t="s">
        <v>28</v>
      </c>
      <c r="L643" t="s">
        <v>28</v>
      </c>
      <c r="N643" t="s">
        <v>281</v>
      </c>
      <c r="T643" t="s">
        <v>2611</v>
      </c>
      <c r="W643" t="s">
        <v>40</v>
      </c>
      <c r="X643" t="s">
        <v>212</v>
      </c>
      <c r="Y643" t="s">
        <v>212</v>
      </c>
      <c r="AA643" t="s">
        <v>282</v>
      </c>
      <c r="AB643" t="s">
        <v>2901</v>
      </c>
      <c r="AC643" t="s">
        <v>35</v>
      </c>
      <c r="AG643">
        <v>4</v>
      </c>
      <c r="AJ643" s="2">
        <v>490000000</v>
      </c>
      <c r="AK643" s="2"/>
      <c r="AL643" s="2">
        <v>940000000</v>
      </c>
      <c r="AN643" s="2">
        <v>100000</v>
      </c>
      <c r="AO643" s="2">
        <v>1000000000</v>
      </c>
      <c r="AR643" t="s">
        <v>44</v>
      </c>
      <c r="AT643" t="s">
        <v>287</v>
      </c>
    </row>
    <row r="644" spans="1:46" x14ac:dyDescent="0.25">
      <c r="A644" t="s">
        <v>278</v>
      </c>
      <c r="B644">
        <v>2003</v>
      </c>
      <c r="D644" t="s">
        <v>35</v>
      </c>
      <c r="E644" t="s">
        <v>25</v>
      </c>
      <c r="F644" t="s">
        <v>285</v>
      </c>
      <c r="G644" t="s">
        <v>35</v>
      </c>
      <c r="H644" t="s">
        <v>3503</v>
      </c>
      <c r="I644" t="s">
        <v>280</v>
      </c>
      <c r="J644" t="s">
        <v>2117</v>
      </c>
      <c r="K644" t="s">
        <v>28</v>
      </c>
      <c r="L644" t="s">
        <v>28</v>
      </c>
      <c r="N644" t="s">
        <v>281</v>
      </c>
      <c r="T644" t="s">
        <v>2611</v>
      </c>
      <c r="W644" t="s">
        <v>40</v>
      </c>
      <c r="X644" t="s">
        <v>212</v>
      </c>
      <c r="Y644" t="s">
        <v>212</v>
      </c>
      <c r="AA644" t="s">
        <v>282</v>
      </c>
      <c r="AB644" t="s">
        <v>2901</v>
      </c>
      <c r="AC644" t="s">
        <v>35</v>
      </c>
      <c r="AG644">
        <v>8</v>
      </c>
      <c r="AJ644" s="2">
        <v>14000000</v>
      </c>
      <c r="AK644" s="2"/>
      <c r="AL644" s="2">
        <v>23000000</v>
      </c>
      <c r="AR644" t="s">
        <v>44</v>
      </c>
      <c r="AT644" t="s">
        <v>287</v>
      </c>
    </row>
  </sheetData>
  <sortState xmlns:xlrd2="http://schemas.microsoft.com/office/spreadsheetml/2017/richdata2" ref="A2:BN470">
    <sortCondition ref="P2:P470"/>
  </sortState>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C0E6E-0E00-4B07-ACEF-C9A765077593}">
  <dimension ref="A1:BG2172"/>
  <sheetViews>
    <sheetView tabSelected="1" topLeftCell="Y1" zoomScaleNormal="100" workbookViewId="0">
      <pane ySplit="1" topLeftCell="A1545" activePane="bottomLeft" state="frozen"/>
      <selection pane="bottomLeft" activeCell="I1596" sqref="I1596"/>
    </sheetView>
  </sheetViews>
  <sheetFormatPr defaultRowHeight="15" x14ac:dyDescent="0.25"/>
  <cols>
    <col min="3" max="3" width="28.28515625" customWidth="1"/>
    <col min="6" max="6" width="61.140625" customWidth="1"/>
    <col min="7" max="7" width="9.85546875" customWidth="1"/>
    <col min="8" max="8" width="15.85546875" customWidth="1"/>
    <col min="9" max="9" width="37.7109375" customWidth="1"/>
    <col min="10" max="10" width="14.140625" customWidth="1"/>
    <col min="15" max="15" width="8.7109375" bestFit="1" customWidth="1"/>
    <col min="16" max="16" width="8.85546875" bestFit="1" customWidth="1"/>
    <col min="17" max="17" width="16.42578125" bestFit="1" customWidth="1"/>
    <col min="18" max="18" width="17.28515625" bestFit="1" customWidth="1"/>
    <col min="19" max="19" width="22" bestFit="1" customWidth="1"/>
    <col min="20" max="20" width="24.85546875" customWidth="1"/>
    <col min="21" max="21" width="24.5703125" customWidth="1"/>
    <col min="24" max="24" width="48.140625" customWidth="1"/>
    <col min="25" max="25" width="75.5703125" customWidth="1"/>
    <col min="26" max="26" width="36.85546875" customWidth="1"/>
    <col min="27" max="27" width="13.5703125" customWidth="1"/>
    <col min="28" max="31" width="10.28515625" customWidth="1"/>
    <col min="34" max="35" width="9.5703125" customWidth="1"/>
  </cols>
  <sheetData>
    <row r="1" spans="1:54" s="12" customFormat="1" x14ac:dyDescent="0.25">
      <c r="A1" t="s">
        <v>0</v>
      </c>
      <c r="B1" t="s">
        <v>1</v>
      </c>
      <c r="C1" t="s">
        <v>4530</v>
      </c>
      <c r="D1" t="s">
        <v>2</v>
      </c>
      <c r="E1" t="s">
        <v>3</v>
      </c>
      <c r="F1" t="s">
        <v>4</v>
      </c>
      <c r="G1" t="s">
        <v>26</v>
      </c>
      <c r="H1" t="s">
        <v>3389</v>
      </c>
      <c r="I1" t="s">
        <v>5</v>
      </c>
      <c r="J1" t="s">
        <v>2135</v>
      </c>
      <c r="K1" t="s">
        <v>3831</v>
      </c>
      <c r="L1" t="s">
        <v>6</v>
      </c>
      <c r="M1" t="s">
        <v>3832</v>
      </c>
      <c r="N1" t="s">
        <v>7</v>
      </c>
      <c r="O1" t="s">
        <v>3908</v>
      </c>
      <c r="P1" t="s">
        <v>3895</v>
      </c>
      <c r="Q1" t="s">
        <v>3896</v>
      </c>
      <c r="R1" t="s">
        <v>3897</v>
      </c>
      <c r="S1" t="s">
        <v>3898</v>
      </c>
      <c r="T1" t="s">
        <v>8</v>
      </c>
      <c r="U1" t="s">
        <v>9</v>
      </c>
      <c r="W1" t="s">
        <v>10</v>
      </c>
      <c r="X1" s="12" t="s">
        <v>3520</v>
      </c>
      <c r="Y1" s="12" t="s">
        <v>3519</v>
      </c>
      <c r="Z1" t="s">
        <v>11</v>
      </c>
      <c r="AA1" t="s">
        <v>12</v>
      </c>
      <c r="AB1" t="s">
        <v>2899</v>
      </c>
      <c r="AC1" t="s">
        <v>2900</v>
      </c>
      <c r="AD1" t="s">
        <v>3830</v>
      </c>
      <c r="AE1" t="s">
        <v>3863</v>
      </c>
      <c r="AF1" s="38" t="s">
        <v>13</v>
      </c>
      <c r="AG1" s="38" t="s">
        <v>3624</v>
      </c>
      <c r="AH1" s="21" t="s">
        <v>14</v>
      </c>
      <c r="AI1" s="21" t="s">
        <v>3871</v>
      </c>
      <c r="AJ1" t="s">
        <v>3877</v>
      </c>
      <c r="AK1" t="s">
        <v>3815</v>
      </c>
      <c r="AL1" t="s">
        <v>15</v>
      </c>
      <c r="AM1" t="s">
        <v>16</v>
      </c>
      <c r="AN1" t="s">
        <v>17</v>
      </c>
      <c r="AO1" t="s">
        <v>18</v>
      </c>
      <c r="AP1" t="s">
        <v>19</v>
      </c>
      <c r="AQ1" t="s">
        <v>20</v>
      </c>
      <c r="AR1" t="s">
        <v>21</v>
      </c>
      <c r="AS1" t="s">
        <v>22</v>
      </c>
      <c r="AT1" t="s">
        <v>22</v>
      </c>
      <c r="AU1" t="s">
        <v>3881</v>
      </c>
      <c r="AV1" t="s">
        <v>3882</v>
      </c>
      <c r="AW1" t="s">
        <v>3884</v>
      </c>
      <c r="AX1" t="s">
        <v>3883</v>
      </c>
      <c r="AY1" t="s">
        <v>3886</v>
      </c>
      <c r="AZ1" t="s">
        <v>3887</v>
      </c>
      <c r="BA1" t="s">
        <v>3890</v>
      </c>
      <c r="BB1" t="s">
        <v>3891</v>
      </c>
    </row>
    <row r="2" spans="1:54" s="12" customFormat="1" x14ac:dyDescent="0.25">
      <c r="A2" s="12" t="s">
        <v>1822</v>
      </c>
      <c r="B2" s="12">
        <v>1998</v>
      </c>
      <c r="C2" t="str">
        <f>A2&amp;" "&amp;B2</f>
        <v>Adesiyun et al. 1998</v>
      </c>
      <c r="D2" s="12" t="s">
        <v>35</v>
      </c>
      <c r="E2" s="12" t="s">
        <v>25</v>
      </c>
      <c r="F2" s="12" t="s">
        <v>1823</v>
      </c>
      <c r="G2" s="12" t="s">
        <v>2901</v>
      </c>
      <c r="H2" s="12" t="s">
        <v>3503</v>
      </c>
      <c r="I2" s="12" t="s">
        <v>1824</v>
      </c>
      <c r="J2" s="12" t="s">
        <v>2117</v>
      </c>
      <c r="K2" s="12" t="s">
        <v>119</v>
      </c>
      <c r="L2" s="12" t="s">
        <v>119</v>
      </c>
      <c r="N2" s="12" t="s">
        <v>248</v>
      </c>
      <c r="O2" s="12" t="s">
        <v>744</v>
      </c>
      <c r="P2" s="12" t="s">
        <v>3901</v>
      </c>
      <c r="Q2"/>
      <c r="R2"/>
      <c r="S2"/>
      <c r="U2" s="12" t="s">
        <v>1825</v>
      </c>
      <c r="V2" s="12" t="s">
        <v>2677</v>
      </c>
      <c r="W2" s="12" t="s">
        <v>31</v>
      </c>
      <c r="X2" s="12" t="s">
        <v>1826</v>
      </c>
      <c r="Y2" s="12" t="s">
        <v>1033</v>
      </c>
      <c r="Z2" s="12" t="s">
        <v>1033</v>
      </c>
      <c r="AA2" s="12" t="s">
        <v>1827</v>
      </c>
      <c r="AB2" s="12" t="s">
        <v>35</v>
      </c>
      <c r="AC2" s="12" t="s">
        <v>2901</v>
      </c>
      <c r="AF2" s="12" t="s">
        <v>119</v>
      </c>
      <c r="AG2" s="12">
        <v>60</v>
      </c>
    </row>
    <row r="3" spans="1:54" s="12" customFormat="1" x14ac:dyDescent="0.25">
      <c r="A3" s="12" t="s">
        <v>1822</v>
      </c>
      <c r="B3" s="12">
        <v>1998</v>
      </c>
      <c r="C3" t="str">
        <f>A3&amp;" "&amp;B3</f>
        <v>Adesiyun et al. 1998</v>
      </c>
      <c r="D3" s="12" t="s">
        <v>35</v>
      </c>
      <c r="E3" s="12" t="s">
        <v>25</v>
      </c>
      <c r="F3" s="12" t="s">
        <v>1823</v>
      </c>
      <c r="G3" s="12" t="s">
        <v>2901</v>
      </c>
      <c r="H3" s="12" t="s">
        <v>3503</v>
      </c>
      <c r="I3" s="12" t="s">
        <v>1824</v>
      </c>
      <c r="J3" s="12" t="s">
        <v>2117</v>
      </c>
      <c r="K3" s="12" t="s">
        <v>119</v>
      </c>
      <c r="L3" s="12" t="s">
        <v>119</v>
      </c>
      <c r="N3" s="12" t="s">
        <v>248</v>
      </c>
      <c r="O3" s="12" t="s">
        <v>744</v>
      </c>
      <c r="P3" s="12" t="s">
        <v>3901</v>
      </c>
      <c r="Q3" t="s">
        <v>4159</v>
      </c>
      <c r="R3" t="s">
        <v>4189</v>
      </c>
      <c r="S3" t="s">
        <v>4239</v>
      </c>
      <c r="T3" s="12" t="s">
        <v>3630</v>
      </c>
      <c r="U3" s="12" t="s">
        <v>2819</v>
      </c>
      <c r="W3" s="12" t="s">
        <v>31</v>
      </c>
      <c r="X3" s="12" t="s">
        <v>1826</v>
      </c>
      <c r="Y3" s="12" t="s">
        <v>1033</v>
      </c>
      <c r="Z3" s="12" t="s">
        <v>1033</v>
      </c>
      <c r="AA3" s="12" t="s">
        <v>1827</v>
      </c>
      <c r="AB3" s="12" t="s">
        <v>35</v>
      </c>
      <c r="AC3" s="12" t="s">
        <v>2901</v>
      </c>
      <c r="AF3" s="12">
        <v>1</v>
      </c>
      <c r="AG3" s="12">
        <v>3</v>
      </c>
    </row>
    <row r="4" spans="1:54" s="12" customFormat="1" x14ac:dyDescent="0.25">
      <c r="A4" s="12" t="s">
        <v>1822</v>
      </c>
      <c r="B4" s="12">
        <v>1998</v>
      </c>
      <c r="C4" t="str">
        <f>A4&amp;" "&amp;B4</f>
        <v>Adesiyun et al. 1998</v>
      </c>
      <c r="D4" s="12" t="s">
        <v>35</v>
      </c>
      <c r="E4" s="12" t="s">
        <v>25</v>
      </c>
      <c r="F4" s="12" t="s">
        <v>1823</v>
      </c>
      <c r="G4" s="12" t="s">
        <v>2901</v>
      </c>
      <c r="H4" s="12" t="s">
        <v>3503</v>
      </c>
      <c r="I4" s="12" t="s">
        <v>1824</v>
      </c>
      <c r="J4" s="12" t="s">
        <v>2117</v>
      </c>
      <c r="K4" s="12" t="s">
        <v>119</v>
      </c>
      <c r="L4" s="12" t="s">
        <v>119</v>
      </c>
      <c r="N4" s="12" t="s">
        <v>248</v>
      </c>
      <c r="O4" s="12" t="s">
        <v>744</v>
      </c>
      <c r="P4" s="12" t="s">
        <v>3901</v>
      </c>
      <c r="Q4" t="s">
        <v>4041</v>
      </c>
      <c r="R4" t="s">
        <v>4066</v>
      </c>
      <c r="S4" t="s">
        <v>4276</v>
      </c>
      <c r="T4" s="12" t="s">
        <v>2697</v>
      </c>
      <c r="U4" s="12" t="s">
        <v>1828</v>
      </c>
      <c r="W4" s="12" t="s">
        <v>31</v>
      </c>
      <c r="X4" s="12" t="s">
        <v>1826</v>
      </c>
      <c r="Y4" s="12" t="s">
        <v>1033</v>
      </c>
      <c r="Z4" s="12" t="s">
        <v>1033</v>
      </c>
      <c r="AA4" s="12" t="s">
        <v>1827</v>
      </c>
      <c r="AB4" s="12" t="s">
        <v>35</v>
      </c>
      <c r="AC4" s="12" t="s">
        <v>2901</v>
      </c>
      <c r="AF4" s="12" t="s">
        <v>119</v>
      </c>
      <c r="AG4" s="12">
        <v>1</v>
      </c>
    </row>
    <row r="5" spans="1:54" s="12" customFormat="1" x14ac:dyDescent="0.25">
      <c r="A5" s="12" t="s">
        <v>1822</v>
      </c>
      <c r="B5" s="12">
        <v>1998</v>
      </c>
      <c r="C5" t="str">
        <f>A5&amp;" "&amp;B5</f>
        <v>Adesiyun et al. 1998</v>
      </c>
      <c r="D5" s="12" t="s">
        <v>35</v>
      </c>
      <c r="E5" s="12" t="s">
        <v>25</v>
      </c>
      <c r="F5" s="12" t="s">
        <v>1823</v>
      </c>
      <c r="G5" s="12" t="s">
        <v>2901</v>
      </c>
      <c r="H5" s="12" t="s">
        <v>3503</v>
      </c>
      <c r="I5" s="12" t="s">
        <v>1824</v>
      </c>
      <c r="J5" s="12" t="s">
        <v>2117</v>
      </c>
      <c r="K5" s="12" t="s">
        <v>119</v>
      </c>
      <c r="L5" s="12" t="s">
        <v>119</v>
      </c>
      <c r="N5" s="12" t="s">
        <v>248</v>
      </c>
      <c r="O5" s="12" t="s">
        <v>744</v>
      </c>
      <c r="P5" s="12" t="s">
        <v>3901</v>
      </c>
      <c r="Q5" t="s">
        <v>3919</v>
      </c>
      <c r="R5" t="s">
        <v>2600</v>
      </c>
      <c r="S5" t="s">
        <v>4231</v>
      </c>
      <c r="T5" s="12" t="s">
        <v>2700</v>
      </c>
      <c r="U5" s="12" t="s">
        <v>1829</v>
      </c>
      <c r="W5" s="12" t="s">
        <v>31</v>
      </c>
      <c r="X5" s="12" t="s">
        <v>1826</v>
      </c>
      <c r="Y5" s="12" t="s">
        <v>1033</v>
      </c>
      <c r="Z5" s="12" t="s">
        <v>1033</v>
      </c>
      <c r="AA5" s="12" t="s">
        <v>1827</v>
      </c>
      <c r="AB5" s="12" t="s">
        <v>35</v>
      </c>
      <c r="AC5" s="12" t="s">
        <v>2901</v>
      </c>
      <c r="AF5" s="12" t="s">
        <v>119</v>
      </c>
      <c r="AG5" s="12">
        <v>1</v>
      </c>
    </row>
    <row r="6" spans="1:54" s="12" customFormat="1" x14ac:dyDescent="0.25">
      <c r="A6" s="12" t="s">
        <v>1822</v>
      </c>
      <c r="B6" s="12">
        <v>1998</v>
      </c>
      <c r="C6" t="str">
        <f>A6&amp;" "&amp;B6</f>
        <v>Adesiyun et al. 1998</v>
      </c>
      <c r="D6" s="12" t="s">
        <v>35</v>
      </c>
      <c r="E6" s="12" t="s">
        <v>25</v>
      </c>
      <c r="F6" s="12" t="s">
        <v>1823</v>
      </c>
      <c r="G6" s="12" t="s">
        <v>2901</v>
      </c>
      <c r="H6" s="12" t="s">
        <v>3503</v>
      </c>
      <c r="I6" s="12" t="s">
        <v>1824</v>
      </c>
      <c r="J6" s="12" t="s">
        <v>2117</v>
      </c>
      <c r="K6" s="12" t="s">
        <v>119</v>
      </c>
      <c r="L6" s="12" t="s">
        <v>119</v>
      </c>
      <c r="N6" s="12" t="s">
        <v>248</v>
      </c>
      <c r="O6" s="12" t="s">
        <v>744</v>
      </c>
      <c r="P6" s="12" t="s">
        <v>3901</v>
      </c>
      <c r="Q6" t="s">
        <v>4148</v>
      </c>
      <c r="R6" t="s">
        <v>4365</v>
      </c>
      <c r="S6" s="12" t="s">
        <v>4364</v>
      </c>
      <c r="T6" s="12" t="s">
        <v>3431</v>
      </c>
      <c r="U6" s="12" t="s">
        <v>1833</v>
      </c>
      <c r="W6" s="12" t="s">
        <v>1831</v>
      </c>
      <c r="X6" s="12" t="s">
        <v>1826</v>
      </c>
      <c r="Y6" s="12" t="s">
        <v>1033</v>
      </c>
      <c r="Z6" s="12" t="s">
        <v>1033</v>
      </c>
      <c r="AA6" s="12" t="s">
        <v>1827</v>
      </c>
      <c r="AB6" s="12" t="s">
        <v>35</v>
      </c>
      <c r="AC6" s="12" t="s">
        <v>2901</v>
      </c>
      <c r="AF6" s="12" t="s">
        <v>119</v>
      </c>
      <c r="AG6" s="12">
        <v>6</v>
      </c>
    </row>
    <row r="7" spans="1:54" s="12" customFormat="1" x14ac:dyDescent="0.25">
      <c r="A7" s="12" t="s">
        <v>1822</v>
      </c>
      <c r="B7" s="12">
        <v>1998</v>
      </c>
      <c r="C7" t="str">
        <f>A7&amp;" "&amp;B7</f>
        <v>Adesiyun et al. 1998</v>
      </c>
      <c r="D7" s="12" t="s">
        <v>35</v>
      </c>
      <c r="E7" s="12" t="s">
        <v>25</v>
      </c>
      <c r="F7" s="12" t="s">
        <v>1823</v>
      </c>
      <c r="G7" s="12" t="s">
        <v>2901</v>
      </c>
      <c r="H7" s="12" t="s">
        <v>3503</v>
      </c>
      <c r="I7" s="12" t="s">
        <v>1824</v>
      </c>
      <c r="J7" s="12" t="s">
        <v>2117</v>
      </c>
      <c r="K7" s="12" t="s">
        <v>119</v>
      </c>
      <c r="L7" s="12" t="s">
        <v>119</v>
      </c>
      <c r="N7" s="12" t="s">
        <v>248</v>
      </c>
      <c r="O7" s="12" t="s">
        <v>744</v>
      </c>
      <c r="P7" s="12" t="s">
        <v>3901</v>
      </c>
      <c r="Q7" t="s">
        <v>3993</v>
      </c>
      <c r="R7" t="s">
        <v>4023</v>
      </c>
      <c r="S7" t="s">
        <v>3983</v>
      </c>
      <c r="T7" s="12" t="s">
        <v>625</v>
      </c>
      <c r="U7" s="12" t="s">
        <v>1834</v>
      </c>
      <c r="W7" s="12" t="s">
        <v>1831</v>
      </c>
      <c r="X7" s="12" t="s">
        <v>1826</v>
      </c>
      <c r="Y7" s="12" t="s">
        <v>1033</v>
      </c>
      <c r="Z7" s="12" t="s">
        <v>1033</v>
      </c>
      <c r="AA7" s="12" t="s">
        <v>1827</v>
      </c>
      <c r="AB7" s="12" t="s">
        <v>35</v>
      </c>
      <c r="AC7" s="12" t="s">
        <v>2901</v>
      </c>
      <c r="AF7" s="12" t="s">
        <v>119</v>
      </c>
      <c r="AG7" s="12">
        <v>8</v>
      </c>
    </row>
    <row r="8" spans="1:54" s="12" customFormat="1" x14ac:dyDescent="0.25">
      <c r="A8" s="12" t="s">
        <v>1822</v>
      </c>
      <c r="B8" s="12">
        <v>1998</v>
      </c>
      <c r="C8" t="str">
        <f>A8&amp;" "&amp;B8</f>
        <v>Adesiyun et al. 1998</v>
      </c>
      <c r="D8" s="12" t="s">
        <v>35</v>
      </c>
      <c r="E8" s="12" t="s">
        <v>25</v>
      </c>
      <c r="F8" s="12" t="s">
        <v>1823</v>
      </c>
      <c r="G8" s="12" t="s">
        <v>2901</v>
      </c>
      <c r="H8" s="12" t="s">
        <v>3503</v>
      </c>
      <c r="I8" s="12" t="s">
        <v>1824</v>
      </c>
      <c r="J8" s="12" t="s">
        <v>2117</v>
      </c>
      <c r="K8" s="12" t="s">
        <v>119</v>
      </c>
      <c r="L8" s="12" t="s">
        <v>119</v>
      </c>
      <c r="N8" s="12" t="s">
        <v>248</v>
      </c>
      <c r="O8" s="12" t="s">
        <v>744</v>
      </c>
      <c r="P8" s="12" t="s">
        <v>3901</v>
      </c>
      <c r="Q8" t="s">
        <v>3993</v>
      </c>
      <c r="R8" t="s">
        <v>4023</v>
      </c>
      <c r="S8" t="s">
        <v>3983</v>
      </c>
      <c r="T8" s="12" t="s">
        <v>625</v>
      </c>
      <c r="U8" s="12" t="s">
        <v>195</v>
      </c>
      <c r="W8" s="12" t="s">
        <v>31</v>
      </c>
      <c r="X8" s="12" t="s">
        <v>1826</v>
      </c>
      <c r="Y8" s="12" t="s">
        <v>1033</v>
      </c>
      <c r="Z8" s="12" t="s">
        <v>1033</v>
      </c>
      <c r="AA8" s="12" t="s">
        <v>1827</v>
      </c>
      <c r="AB8" s="12" t="s">
        <v>35</v>
      </c>
      <c r="AC8" s="12" t="s">
        <v>2901</v>
      </c>
      <c r="AF8" s="12" t="s">
        <v>119</v>
      </c>
      <c r="AG8" s="12">
        <v>59</v>
      </c>
    </row>
    <row r="9" spans="1:54" s="12" customFormat="1" x14ac:dyDescent="0.25">
      <c r="A9" s="12" t="s">
        <v>1822</v>
      </c>
      <c r="B9" s="12">
        <v>1998</v>
      </c>
      <c r="C9" t="str">
        <f>A9&amp;" "&amp;B9</f>
        <v>Adesiyun et al. 1998</v>
      </c>
      <c r="D9" s="12" t="s">
        <v>35</v>
      </c>
      <c r="E9" s="12" t="s">
        <v>25</v>
      </c>
      <c r="F9" s="12" t="s">
        <v>1823</v>
      </c>
      <c r="G9" s="12" t="s">
        <v>2901</v>
      </c>
      <c r="H9" s="12" t="s">
        <v>3503</v>
      </c>
      <c r="I9" s="12" t="s">
        <v>1824</v>
      </c>
      <c r="J9" s="12" t="s">
        <v>2117</v>
      </c>
      <c r="K9" s="12" t="s">
        <v>119</v>
      </c>
      <c r="L9" s="12" t="s">
        <v>119</v>
      </c>
      <c r="N9" s="12" t="s">
        <v>248</v>
      </c>
      <c r="O9" s="12" t="s">
        <v>744</v>
      </c>
      <c r="P9" s="12" t="s">
        <v>3901</v>
      </c>
      <c r="Q9" t="s">
        <v>4148</v>
      </c>
      <c r="R9" t="s">
        <v>4386</v>
      </c>
      <c r="S9" t="s">
        <v>4385</v>
      </c>
      <c r="T9" s="12" t="s">
        <v>2793</v>
      </c>
      <c r="U9" s="12" t="s">
        <v>1830</v>
      </c>
      <c r="W9" s="12" t="s">
        <v>1831</v>
      </c>
      <c r="X9" s="12" t="s">
        <v>1826</v>
      </c>
      <c r="Y9" s="12" t="s">
        <v>1033</v>
      </c>
      <c r="Z9" s="12" t="s">
        <v>1033</v>
      </c>
      <c r="AA9" s="12" t="s">
        <v>1827</v>
      </c>
      <c r="AB9" s="12" t="s">
        <v>35</v>
      </c>
      <c r="AC9" s="12" t="s">
        <v>2901</v>
      </c>
      <c r="AF9" s="12" t="s">
        <v>119</v>
      </c>
      <c r="AG9" s="12">
        <v>1</v>
      </c>
    </row>
    <row r="10" spans="1:54" s="12" customFormat="1" x14ac:dyDescent="0.25">
      <c r="A10" s="12" t="s">
        <v>1822</v>
      </c>
      <c r="B10" s="12">
        <v>1998</v>
      </c>
      <c r="C10" t="str">
        <f>A10&amp;" "&amp;B10</f>
        <v>Adesiyun et al. 1998</v>
      </c>
      <c r="D10" s="12" t="s">
        <v>35</v>
      </c>
      <c r="E10" s="12" t="s">
        <v>25</v>
      </c>
      <c r="F10" s="12" t="s">
        <v>1823</v>
      </c>
      <c r="G10" s="12" t="s">
        <v>2901</v>
      </c>
      <c r="H10" s="12" t="s">
        <v>3503</v>
      </c>
      <c r="I10" s="12" t="s">
        <v>1824</v>
      </c>
      <c r="J10" s="12" t="s">
        <v>2117</v>
      </c>
      <c r="K10" s="12" t="s">
        <v>119</v>
      </c>
      <c r="L10" s="12" t="s">
        <v>119</v>
      </c>
      <c r="N10" s="12" t="s">
        <v>248</v>
      </c>
      <c r="O10" s="12" t="s">
        <v>744</v>
      </c>
      <c r="P10" s="12" t="s">
        <v>3901</v>
      </c>
      <c r="Q10" t="s">
        <v>4083</v>
      </c>
      <c r="R10" t="s">
        <v>4410</v>
      </c>
      <c r="S10" t="s">
        <v>4409</v>
      </c>
      <c r="T10" s="12" t="s">
        <v>2817</v>
      </c>
      <c r="U10" s="12" t="s">
        <v>1835</v>
      </c>
      <c r="W10" s="12" t="s">
        <v>1831</v>
      </c>
      <c r="X10" s="12" t="s">
        <v>1826</v>
      </c>
      <c r="Y10" s="12" t="s">
        <v>1033</v>
      </c>
      <c r="Z10" s="12" t="s">
        <v>1033</v>
      </c>
      <c r="AA10" s="12" t="s">
        <v>1827</v>
      </c>
      <c r="AB10" s="12" t="s">
        <v>35</v>
      </c>
      <c r="AC10" s="12" t="s">
        <v>2901</v>
      </c>
      <c r="AF10" s="12" t="s">
        <v>119</v>
      </c>
      <c r="AG10" s="12">
        <v>4</v>
      </c>
    </row>
    <row r="11" spans="1:54" s="12" customFormat="1" x14ac:dyDescent="0.25">
      <c r="A11" s="12" t="s">
        <v>1029</v>
      </c>
      <c r="B11" s="12">
        <v>2016</v>
      </c>
      <c r="C11" t="str">
        <f>A11&amp;" "&amp;B11</f>
        <v>Afema, et al. 2016</v>
      </c>
      <c r="D11" s="12" t="s">
        <v>225</v>
      </c>
      <c r="E11" s="12" t="s">
        <v>226</v>
      </c>
      <c r="F11" s="12" t="s">
        <v>1030</v>
      </c>
      <c r="G11" s="12" t="s">
        <v>2901</v>
      </c>
      <c r="H11" s="12" t="s">
        <v>3502</v>
      </c>
      <c r="I11" s="12" t="s">
        <v>2095</v>
      </c>
      <c r="J11" s="12" t="s">
        <v>2117</v>
      </c>
      <c r="K11" s="12" t="s">
        <v>119</v>
      </c>
      <c r="L11" s="12" t="s">
        <v>119</v>
      </c>
      <c r="N11" s="12" t="s">
        <v>1031</v>
      </c>
      <c r="O11" s="12" t="s">
        <v>744</v>
      </c>
      <c r="P11" s="12" t="s">
        <v>3901</v>
      </c>
      <c r="Q11"/>
      <c r="S11"/>
      <c r="V11" s="12" t="s">
        <v>2649</v>
      </c>
      <c r="W11" s="12" t="s">
        <v>40</v>
      </c>
      <c r="X11" s="12" t="s">
        <v>1033</v>
      </c>
      <c r="Y11" s="12" t="s">
        <v>1033</v>
      </c>
      <c r="Z11" s="12" t="s">
        <v>1033</v>
      </c>
      <c r="AA11" s="12" t="s">
        <v>1034</v>
      </c>
      <c r="AB11" s="12" t="s">
        <v>35</v>
      </c>
      <c r="AC11" s="12" t="s">
        <v>2901</v>
      </c>
      <c r="AF11" s="12">
        <v>17</v>
      </c>
      <c r="AG11" s="12">
        <v>395</v>
      </c>
      <c r="AS11" s="12" t="s">
        <v>1035</v>
      </c>
      <c r="AT11" s="12" t="s">
        <v>1036</v>
      </c>
    </row>
    <row r="12" spans="1:54" s="12" customFormat="1" x14ac:dyDescent="0.25">
      <c r="A12" s="12" t="s">
        <v>1039</v>
      </c>
      <c r="B12" s="12">
        <v>2014</v>
      </c>
      <c r="C12" t="str">
        <f>A12&amp;" "&amp;B12</f>
        <v>Andres-Barranco et al. 2014</v>
      </c>
      <c r="D12" s="12" t="s">
        <v>225</v>
      </c>
      <c r="E12" s="12" t="s">
        <v>226</v>
      </c>
      <c r="F12" s="12" t="s">
        <v>1040</v>
      </c>
      <c r="G12" s="12" t="s">
        <v>2901</v>
      </c>
      <c r="H12" s="12" t="s">
        <v>3504</v>
      </c>
      <c r="I12" s="12" t="s">
        <v>1041</v>
      </c>
      <c r="J12" s="12" t="s">
        <v>2117</v>
      </c>
      <c r="K12" s="12" t="s">
        <v>28</v>
      </c>
      <c r="L12" s="12" t="s">
        <v>28</v>
      </c>
      <c r="N12" s="12" t="s">
        <v>28</v>
      </c>
      <c r="O12" s="12" t="s">
        <v>744</v>
      </c>
      <c r="P12" s="12" t="s">
        <v>3901</v>
      </c>
      <c r="Q12"/>
      <c r="S12"/>
      <c r="V12" s="12" t="s">
        <v>2649</v>
      </c>
      <c r="W12" s="12" t="s">
        <v>40</v>
      </c>
      <c r="X12" s="12" t="s">
        <v>1033</v>
      </c>
      <c r="Y12" s="12" t="s">
        <v>1033</v>
      </c>
      <c r="Z12" s="12" t="s">
        <v>1033</v>
      </c>
      <c r="AA12" s="12" t="s">
        <v>1042</v>
      </c>
      <c r="AB12" s="12" t="s">
        <v>35</v>
      </c>
      <c r="AC12" s="12" t="s">
        <v>2901</v>
      </c>
      <c r="AF12" s="12">
        <v>33</v>
      </c>
      <c r="AG12" s="12">
        <v>68</v>
      </c>
      <c r="AJ12" s="16"/>
      <c r="AK12" s="16"/>
    </row>
    <row r="13" spans="1:54" s="12" customFormat="1" x14ac:dyDescent="0.25">
      <c r="A13" s="12" t="s">
        <v>1039</v>
      </c>
      <c r="B13" s="12">
        <v>2014</v>
      </c>
      <c r="C13" t="str">
        <f>A13&amp;" "&amp;B13</f>
        <v>Andres-Barranco et al. 2014</v>
      </c>
      <c r="D13" s="12" t="s">
        <v>225</v>
      </c>
      <c r="E13" s="12" t="s">
        <v>226</v>
      </c>
      <c r="F13" s="12" t="s">
        <v>1040</v>
      </c>
      <c r="G13" s="12" t="s">
        <v>2901</v>
      </c>
      <c r="H13" s="12" t="s">
        <v>3504</v>
      </c>
      <c r="I13" s="12" t="s">
        <v>1041</v>
      </c>
      <c r="J13" s="12" t="s">
        <v>2117</v>
      </c>
      <c r="K13" s="12" t="s">
        <v>28</v>
      </c>
      <c r="L13" s="12" t="s">
        <v>28</v>
      </c>
      <c r="N13" s="12" t="s">
        <v>28</v>
      </c>
      <c r="O13" s="12" t="s">
        <v>744</v>
      </c>
      <c r="P13" s="12" t="s">
        <v>3901</v>
      </c>
      <c r="Q13"/>
      <c r="R13"/>
      <c r="S13"/>
      <c r="V13" s="12" t="s">
        <v>2649</v>
      </c>
      <c r="W13" s="12" t="s">
        <v>40</v>
      </c>
      <c r="X13" s="12" t="s">
        <v>1033</v>
      </c>
      <c r="Y13" s="12" t="s">
        <v>1033</v>
      </c>
      <c r="Z13" s="12" t="s">
        <v>1033</v>
      </c>
      <c r="AA13" s="12" t="s">
        <v>80</v>
      </c>
      <c r="AB13" s="12" t="s">
        <v>35</v>
      </c>
      <c r="AC13" s="12" t="s">
        <v>2901</v>
      </c>
      <c r="AF13" s="12">
        <v>27</v>
      </c>
      <c r="AG13" s="12">
        <v>672</v>
      </c>
      <c r="AJ13" s="16"/>
      <c r="AK13" s="16"/>
    </row>
    <row r="14" spans="1:54" s="12" customFormat="1" x14ac:dyDescent="0.25">
      <c r="A14" s="12" t="s">
        <v>1574</v>
      </c>
      <c r="B14" s="12">
        <v>1967</v>
      </c>
      <c r="C14" t="str">
        <f>A14&amp;" "&amp;B14</f>
        <v>Asagi et al. 1967</v>
      </c>
      <c r="D14" s="12" t="s">
        <v>1575</v>
      </c>
      <c r="E14" s="12" t="s">
        <v>25</v>
      </c>
      <c r="F14" s="12" t="s">
        <v>1576</v>
      </c>
      <c r="G14" s="12" t="s">
        <v>2901</v>
      </c>
      <c r="H14" s="12" t="s">
        <v>3501</v>
      </c>
      <c r="I14" s="12" t="s">
        <v>2128</v>
      </c>
      <c r="J14" s="12" t="s">
        <v>3626</v>
      </c>
      <c r="K14" s="12" t="s">
        <v>28</v>
      </c>
      <c r="L14" s="12" t="s">
        <v>28</v>
      </c>
      <c r="N14" s="12" t="s">
        <v>28</v>
      </c>
      <c r="O14" s="12" t="s">
        <v>744</v>
      </c>
      <c r="P14" s="12" t="s">
        <v>3901</v>
      </c>
      <c r="Q14" t="s">
        <v>4009</v>
      </c>
      <c r="R14" t="s">
        <v>4008</v>
      </c>
      <c r="S14" t="s">
        <v>3931</v>
      </c>
      <c r="T14" s="12" t="s">
        <v>1942</v>
      </c>
      <c r="U14" s="12" t="s">
        <v>1577</v>
      </c>
      <c r="W14" s="12" t="s">
        <v>40</v>
      </c>
      <c r="X14" s="12" t="s">
        <v>2977</v>
      </c>
      <c r="Y14" s="12" t="s">
        <v>3588</v>
      </c>
      <c r="Z14" s="12" t="s">
        <v>3608</v>
      </c>
      <c r="AA14" s="12" t="s">
        <v>304</v>
      </c>
      <c r="AB14" s="12" t="s">
        <v>35</v>
      </c>
      <c r="AC14" s="12" t="s">
        <v>2901</v>
      </c>
      <c r="AF14" s="12">
        <v>1</v>
      </c>
      <c r="AG14" s="12">
        <v>9</v>
      </c>
    </row>
    <row r="15" spans="1:54" s="12" customFormat="1" x14ac:dyDescent="0.25">
      <c r="A15" s="12" t="s">
        <v>1574</v>
      </c>
      <c r="B15" s="12">
        <v>1967</v>
      </c>
      <c r="C15" t="str">
        <f>A15&amp;" "&amp;B15</f>
        <v>Asagi et al. 1967</v>
      </c>
      <c r="D15" s="12" t="s">
        <v>1575</v>
      </c>
      <c r="E15" s="12" t="s">
        <v>25</v>
      </c>
      <c r="F15" s="12" t="s">
        <v>1576</v>
      </c>
      <c r="G15" s="12" t="s">
        <v>2901</v>
      </c>
      <c r="H15" s="12" t="s">
        <v>3501</v>
      </c>
      <c r="I15" s="12" t="s">
        <v>2128</v>
      </c>
      <c r="J15" s="12" t="s">
        <v>3626</v>
      </c>
      <c r="K15" s="12" t="s">
        <v>28</v>
      </c>
      <c r="L15" s="12" t="s">
        <v>28</v>
      </c>
      <c r="N15" s="12" t="s">
        <v>28</v>
      </c>
      <c r="O15" s="12" t="s">
        <v>744</v>
      </c>
      <c r="P15" s="12" t="s">
        <v>3901</v>
      </c>
      <c r="Q15" s="12" t="s">
        <v>4009</v>
      </c>
      <c r="R15" s="12" t="s">
        <v>4008</v>
      </c>
      <c r="S15" s="12" t="s">
        <v>3931</v>
      </c>
      <c r="T15" s="12" t="s">
        <v>2782</v>
      </c>
      <c r="U15" s="12" t="s">
        <v>1578</v>
      </c>
      <c r="W15" s="12" t="s">
        <v>40</v>
      </c>
      <c r="X15" s="12" t="s">
        <v>2977</v>
      </c>
      <c r="Y15" s="12" t="s">
        <v>3588</v>
      </c>
      <c r="Z15" s="12" t="s">
        <v>3608</v>
      </c>
      <c r="AA15" s="12" t="s">
        <v>304</v>
      </c>
      <c r="AB15" s="12" t="s">
        <v>35</v>
      </c>
      <c r="AC15" s="12" t="s">
        <v>2901</v>
      </c>
      <c r="AF15" s="12">
        <v>1</v>
      </c>
      <c r="AG15" s="12">
        <v>21</v>
      </c>
    </row>
    <row r="16" spans="1:54" s="12" customFormat="1" x14ac:dyDescent="0.25">
      <c r="A16" s="12" t="s">
        <v>240</v>
      </c>
      <c r="B16" s="12">
        <v>2010</v>
      </c>
      <c r="C16" t="str">
        <f>A16&amp;" "&amp;B16</f>
        <v>Awad-Alla et al. 2010</v>
      </c>
      <c r="D16" s="12" t="s">
        <v>35</v>
      </c>
      <c r="E16" s="12" t="s">
        <v>25</v>
      </c>
      <c r="F16" s="12" t="s">
        <v>241</v>
      </c>
      <c r="G16" s="12" t="s">
        <v>2901</v>
      </c>
      <c r="H16" s="12" t="s">
        <v>3509</v>
      </c>
      <c r="I16" s="12" t="s">
        <v>242</v>
      </c>
      <c r="J16" s="12" t="s">
        <v>2117</v>
      </c>
      <c r="K16" s="12" t="s">
        <v>28</v>
      </c>
      <c r="L16" s="12" t="s">
        <v>28</v>
      </c>
      <c r="N16" s="12" t="s">
        <v>28</v>
      </c>
      <c r="O16" s="12" t="s">
        <v>744</v>
      </c>
      <c r="P16" s="12" t="s">
        <v>3901</v>
      </c>
      <c r="Q16" t="s">
        <v>4041</v>
      </c>
      <c r="R16" t="s">
        <v>4170</v>
      </c>
      <c r="S16" t="s">
        <v>4169</v>
      </c>
      <c r="T16" s="12" t="s">
        <v>2822</v>
      </c>
      <c r="U16" s="12" t="s">
        <v>243</v>
      </c>
      <c r="W16" s="12" t="s">
        <v>40</v>
      </c>
      <c r="X16" s="12" t="s">
        <v>1033</v>
      </c>
      <c r="Y16" s="12" t="s">
        <v>1033</v>
      </c>
      <c r="Z16" s="12" t="s">
        <v>1033</v>
      </c>
      <c r="AA16" s="12" t="s">
        <v>244</v>
      </c>
      <c r="AB16" s="12" t="s">
        <v>35</v>
      </c>
      <c r="AC16" s="12" t="s">
        <v>2901</v>
      </c>
      <c r="AF16" s="12">
        <v>8</v>
      </c>
      <c r="AG16" s="12">
        <v>55</v>
      </c>
      <c r="AN16" s="16"/>
      <c r="AO16" s="16"/>
    </row>
    <row r="17" spans="1:46" s="12" customFormat="1" x14ac:dyDescent="0.25">
      <c r="A17" s="12" t="s">
        <v>1467</v>
      </c>
      <c r="B17" s="12">
        <v>2002</v>
      </c>
      <c r="C17" t="str">
        <f>A17&amp;" "&amp;B17</f>
        <v>Barber et al. 2002</v>
      </c>
      <c r="D17" s="12" t="s">
        <v>35</v>
      </c>
      <c r="E17" s="12" t="s">
        <v>226</v>
      </c>
      <c r="F17" s="12" t="s">
        <v>1468</v>
      </c>
      <c r="G17" s="12" t="s">
        <v>35</v>
      </c>
      <c r="H17" s="12" t="s">
        <v>3503</v>
      </c>
      <c r="I17" s="12" t="s">
        <v>1469</v>
      </c>
      <c r="J17" s="12" t="s">
        <v>2117</v>
      </c>
      <c r="K17" s="12" t="s">
        <v>28</v>
      </c>
      <c r="L17" s="12" t="s">
        <v>28</v>
      </c>
      <c r="N17" s="12" t="s">
        <v>248</v>
      </c>
      <c r="O17" s="12" t="s">
        <v>744</v>
      </c>
      <c r="P17" s="12" t="s">
        <v>3901</v>
      </c>
      <c r="Q17"/>
      <c r="R17"/>
      <c r="S17"/>
      <c r="V17" s="12" t="s">
        <v>2649</v>
      </c>
      <c r="W17" s="12" t="s">
        <v>1472</v>
      </c>
      <c r="X17" s="12" t="s">
        <v>1470</v>
      </c>
      <c r="Y17" s="12" t="s">
        <v>1033</v>
      </c>
      <c r="Z17" s="12" t="s">
        <v>1033</v>
      </c>
      <c r="AA17" s="12" t="s">
        <v>80</v>
      </c>
      <c r="AB17" s="12" t="s">
        <v>35</v>
      </c>
      <c r="AC17" s="12" t="s">
        <v>2901</v>
      </c>
      <c r="AF17" s="12">
        <v>3</v>
      </c>
      <c r="AG17" s="12">
        <v>38</v>
      </c>
    </row>
    <row r="18" spans="1:46" s="12" customFormat="1" x14ac:dyDescent="0.25">
      <c r="A18" s="12" t="s">
        <v>1043</v>
      </c>
      <c r="B18" s="12">
        <v>1983</v>
      </c>
      <c r="C18" t="str">
        <f>A18&amp;" "&amp;B18</f>
        <v>Benton et al.  1983</v>
      </c>
      <c r="D18" s="12" t="s">
        <v>35</v>
      </c>
      <c r="E18" s="12" t="s">
        <v>25</v>
      </c>
      <c r="F18" s="12" t="s">
        <v>1044</v>
      </c>
      <c r="G18" s="12" t="s">
        <v>2901</v>
      </c>
      <c r="H18" s="12" t="s">
        <v>3504</v>
      </c>
      <c r="I18" s="12" t="s">
        <v>1045</v>
      </c>
      <c r="J18" s="12" t="s">
        <v>2117</v>
      </c>
      <c r="K18" s="12" t="s">
        <v>28</v>
      </c>
      <c r="L18" s="12" t="s">
        <v>28</v>
      </c>
      <c r="N18" s="12" t="s">
        <v>28</v>
      </c>
      <c r="O18" s="12" t="s">
        <v>744</v>
      </c>
      <c r="P18" s="12" t="s">
        <v>3901</v>
      </c>
      <c r="Q18" t="s">
        <v>2614</v>
      </c>
      <c r="R18" t="s">
        <v>118</v>
      </c>
      <c r="S18" t="s">
        <v>3980</v>
      </c>
      <c r="U18" s="12" t="s">
        <v>1046</v>
      </c>
      <c r="V18" s="12" t="s">
        <v>2771</v>
      </c>
      <c r="W18" s="12" t="s">
        <v>40</v>
      </c>
      <c r="X18" s="12" t="s">
        <v>1033</v>
      </c>
      <c r="Y18" s="12" t="s">
        <v>1033</v>
      </c>
      <c r="Z18" s="12" t="s">
        <v>1033</v>
      </c>
      <c r="AA18" s="12" t="s">
        <v>403</v>
      </c>
      <c r="AB18" s="12" t="s">
        <v>35</v>
      </c>
      <c r="AC18" s="12" t="s">
        <v>2901</v>
      </c>
      <c r="AF18" s="12">
        <v>26</v>
      </c>
      <c r="AG18" s="12">
        <v>154</v>
      </c>
      <c r="AS18" s="12" t="s">
        <v>1047</v>
      </c>
      <c r="AT18" s="12" t="s">
        <v>1048</v>
      </c>
    </row>
    <row r="19" spans="1:46" s="12" customFormat="1" x14ac:dyDescent="0.25">
      <c r="A19" s="12" t="s">
        <v>245</v>
      </c>
      <c r="B19" s="12">
        <v>2015</v>
      </c>
      <c r="C19" t="str">
        <f>A19&amp;" "&amp;B19</f>
        <v>Binkley, L. E. 2015</v>
      </c>
      <c r="D19" s="12" t="s">
        <v>246</v>
      </c>
      <c r="E19" s="12" t="s">
        <v>226</v>
      </c>
      <c r="F19" s="12" t="s">
        <v>247</v>
      </c>
      <c r="G19" s="12" t="s">
        <v>35</v>
      </c>
      <c r="H19" s="12" t="s">
        <v>3503</v>
      </c>
      <c r="I19" s="12" t="s">
        <v>228</v>
      </c>
      <c r="J19" s="12" t="s">
        <v>2117</v>
      </c>
      <c r="K19" s="12" t="s">
        <v>28</v>
      </c>
      <c r="L19" s="12" t="s">
        <v>28</v>
      </c>
      <c r="N19" s="12" t="s">
        <v>248</v>
      </c>
      <c r="O19" s="12" t="s">
        <v>744</v>
      </c>
      <c r="P19" s="12" t="s">
        <v>3901</v>
      </c>
      <c r="Q19" t="s">
        <v>3919</v>
      </c>
      <c r="R19" t="s">
        <v>2600</v>
      </c>
      <c r="S19" t="s">
        <v>3977</v>
      </c>
      <c r="T19" s="12" t="s">
        <v>631</v>
      </c>
      <c r="W19" s="12" t="s">
        <v>40</v>
      </c>
      <c r="X19" s="12" t="s">
        <v>1033</v>
      </c>
      <c r="Y19" s="12" t="s">
        <v>1033</v>
      </c>
      <c r="Z19" s="12" t="s">
        <v>1033</v>
      </c>
      <c r="AA19" s="12" t="s">
        <v>80</v>
      </c>
      <c r="AB19" s="12" t="s">
        <v>35</v>
      </c>
      <c r="AC19" s="12" t="s">
        <v>2901</v>
      </c>
      <c r="AF19" s="12">
        <v>0</v>
      </c>
      <c r="AG19" s="12">
        <v>199</v>
      </c>
    </row>
    <row r="20" spans="1:46" s="12" customFormat="1" x14ac:dyDescent="0.25">
      <c r="A20" s="12" t="s">
        <v>1049</v>
      </c>
      <c r="B20" s="12">
        <v>2021</v>
      </c>
      <c r="C20" t="str">
        <f>A20&amp;" "&amp;B20</f>
        <v>Blanco et al. 2021</v>
      </c>
      <c r="D20" s="12" t="s">
        <v>35</v>
      </c>
      <c r="E20" s="12" t="s">
        <v>226</v>
      </c>
      <c r="F20" s="12" t="s">
        <v>1050</v>
      </c>
      <c r="G20" s="12" t="s">
        <v>2901</v>
      </c>
      <c r="H20" s="12" t="s">
        <v>3504</v>
      </c>
      <c r="I20" s="12" t="s">
        <v>2096</v>
      </c>
      <c r="J20" s="12" t="s">
        <v>2117</v>
      </c>
      <c r="K20" s="12" t="s">
        <v>28</v>
      </c>
      <c r="L20" s="12" t="s">
        <v>28</v>
      </c>
      <c r="N20" s="12" t="s">
        <v>28</v>
      </c>
      <c r="O20" s="12" t="s">
        <v>744</v>
      </c>
      <c r="P20" s="12" t="s">
        <v>3901</v>
      </c>
      <c r="Q20" t="s">
        <v>4159</v>
      </c>
      <c r="R20" t="s">
        <v>4158</v>
      </c>
      <c r="S20" t="s">
        <v>4337</v>
      </c>
      <c r="T20" s="12" t="s">
        <v>4336</v>
      </c>
      <c r="U20" s="12" t="s">
        <v>1051</v>
      </c>
      <c r="W20" s="12" t="s">
        <v>40</v>
      </c>
      <c r="X20" s="12" t="s">
        <v>1033</v>
      </c>
      <c r="Y20" s="12" t="s">
        <v>1033</v>
      </c>
      <c r="Z20" s="12" t="s">
        <v>1033</v>
      </c>
      <c r="AA20" s="12" t="s">
        <v>80</v>
      </c>
      <c r="AB20" s="12" t="s">
        <v>35</v>
      </c>
      <c r="AC20" s="12" t="s">
        <v>2901</v>
      </c>
      <c r="AF20" s="12">
        <v>68</v>
      </c>
      <c r="AG20" s="12">
        <v>303</v>
      </c>
      <c r="AS20" s="12" t="s">
        <v>1052</v>
      </c>
    </row>
    <row r="21" spans="1:46" s="12" customFormat="1" x14ac:dyDescent="0.25">
      <c r="A21" s="12" t="s">
        <v>249</v>
      </c>
      <c r="B21" s="12">
        <v>1988</v>
      </c>
      <c r="C21" t="str">
        <f>A21&amp;" "&amp;B21</f>
        <v>Brittingham et al. 1988</v>
      </c>
      <c r="D21" s="12" t="s">
        <v>35</v>
      </c>
      <c r="E21" s="12" t="s">
        <v>25</v>
      </c>
      <c r="F21" s="12" t="s">
        <v>250</v>
      </c>
      <c r="G21" s="12" t="s">
        <v>35</v>
      </c>
      <c r="H21" s="12" t="s">
        <v>3503</v>
      </c>
      <c r="I21" s="12" t="s">
        <v>228</v>
      </c>
      <c r="J21" s="12" t="s">
        <v>2117</v>
      </c>
      <c r="K21" s="12" t="s">
        <v>28</v>
      </c>
      <c r="L21" s="12" t="s">
        <v>28</v>
      </c>
      <c r="N21" s="12" t="s">
        <v>28</v>
      </c>
      <c r="O21" s="12" t="s">
        <v>744</v>
      </c>
      <c r="P21" s="12" t="s">
        <v>3901</v>
      </c>
      <c r="Q21" t="s">
        <v>4009</v>
      </c>
      <c r="R21" t="s">
        <v>4011</v>
      </c>
      <c r="S21" t="s">
        <v>4010</v>
      </c>
      <c r="T21" s="12" t="s">
        <v>252</v>
      </c>
      <c r="U21" s="12" t="s">
        <v>253</v>
      </c>
      <c r="W21" s="12" t="s">
        <v>40</v>
      </c>
      <c r="X21" s="12" t="s">
        <v>1826</v>
      </c>
      <c r="Y21" s="12" t="s">
        <v>1033</v>
      </c>
      <c r="Z21" s="12" t="s">
        <v>1033</v>
      </c>
      <c r="AA21" s="12" t="s">
        <v>254</v>
      </c>
      <c r="AB21" s="12" t="s">
        <v>35</v>
      </c>
      <c r="AC21" s="12" t="s">
        <v>2901</v>
      </c>
      <c r="AF21" s="12" t="s">
        <v>119</v>
      </c>
      <c r="AG21" s="12">
        <v>25</v>
      </c>
      <c r="AS21" s="12" t="s">
        <v>255</v>
      </c>
    </row>
    <row r="22" spans="1:46" s="12" customFormat="1" x14ac:dyDescent="0.25">
      <c r="A22" s="12" t="s">
        <v>249</v>
      </c>
      <c r="B22" s="12">
        <v>1988</v>
      </c>
      <c r="C22" t="str">
        <f>A22&amp;" "&amp;B22</f>
        <v>Brittingham et al. 1988</v>
      </c>
      <c r="D22" s="12" t="s">
        <v>35</v>
      </c>
      <c r="E22" s="12" t="s">
        <v>25</v>
      </c>
      <c r="F22" s="12" t="s">
        <v>250</v>
      </c>
      <c r="G22" s="12" t="s">
        <v>35</v>
      </c>
      <c r="H22" s="12" t="s">
        <v>3503</v>
      </c>
      <c r="I22" s="12" t="s">
        <v>228</v>
      </c>
      <c r="J22" s="12" t="s">
        <v>2117</v>
      </c>
      <c r="K22" s="12" t="s">
        <v>28</v>
      </c>
      <c r="L22" s="12" t="s">
        <v>28</v>
      </c>
      <c r="N22" s="12" t="s">
        <v>28</v>
      </c>
      <c r="O22" s="12" t="s">
        <v>744</v>
      </c>
      <c r="P22" s="12" t="s">
        <v>3901</v>
      </c>
      <c r="Q22" t="s">
        <v>4009</v>
      </c>
      <c r="R22" t="s">
        <v>4038</v>
      </c>
      <c r="S22" t="s">
        <v>4037</v>
      </c>
      <c r="T22" s="12" t="s">
        <v>2595</v>
      </c>
      <c r="U22" s="12" t="s">
        <v>256</v>
      </c>
      <c r="W22" s="12" t="s">
        <v>40</v>
      </c>
      <c r="X22" s="12" t="s">
        <v>1826</v>
      </c>
      <c r="Y22" s="12" t="s">
        <v>1033</v>
      </c>
      <c r="Z22" s="12" t="s">
        <v>1033</v>
      </c>
      <c r="AA22" s="12" t="s">
        <v>254</v>
      </c>
      <c r="AB22" s="12" t="s">
        <v>35</v>
      </c>
      <c r="AC22" s="12" t="s">
        <v>2901</v>
      </c>
      <c r="AF22" s="12" t="s">
        <v>119</v>
      </c>
      <c r="AG22" s="12">
        <v>290</v>
      </c>
      <c r="AH22" s="12" t="s">
        <v>119</v>
      </c>
      <c r="AS22" s="12" t="s">
        <v>255</v>
      </c>
    </row>
    <row r="23" spans="1:46" s="12" customFormat="1" x14ac:dyDescent="0.25">
      <c r="A23" s="12" t="s">
        <v>249</v>
      </c>
      <c r="B23" s="12">
        <v>1988</v>
      </c>
      <c r="C23" t="str">
        <f>A23&amp;" "&amp;B23</f>
        <v>Brittingham et al. 1988</v>
      </c>
      <c r="D23" s="12" t="s">
        <v>35</v>
      </c>
      <c r="E23" s="12" t="s">
        <v>25</v>
      </c>
      <c r="F23" s="12" t="s">
        <v>250</v>
      </c>
      <c r="G23" s="12" t="s">
        <v>35</v>
      </c>
      <c r="H23" s="12" t="s">
        <v>3503</v>
      </c>
      <c r="I23" s="12" t="s">
        <v>228</v>
      </c>
      <c r="J23" s="12" t="s">
        <v>2117</v>
      </c>
      <c r="K23" s="12" t="s">
        <v>28</v>
      </c>
      <c r="L23" s="12" t="s">
        <v>28</v>
      </c>
      <c r="N23" s="12" t="s">
        <v>28</v>
      </c>
      <c r="O23" s="12" t="s">
        <v>744</v>
      </c>
      <c r="P23" s="12" t="s">
        <v>3901</v>
      </c>
      <c r="Q23" t="s">
        <v>4009</v>
      </c>
      <c r="R23" t="s">
        <v>3954</v>
      </c>
      <c r="S23" t="s">
        <v>3940</v>
      </c>
      <c r="T23" s="12" t="s">
        <v>1327</v>
      </c>
      <c r="U23" s="12" t="s">
        <v>257</v>
      </c>
      <c r="W23" s="12" t="s">
        <v>40</v>
      </c>
      <c r="X23" s="12" t="s">
        <v>1826</v>
      </c>
      <c r="Y23" s="12" t="s">
        <v>1033</v>
      </c>
      <c r="Z23" s="12" t="s">
        <v>1033</v>
      </c>
      <c r="AA23" s="12" t="s">
        <v>254</v>
      </c>
      <c r="AB23" s="12" t="s">
        <v>35</v>
      </c>
      <c r="AC23" s="12" t="s">
        <v>2901</v>
      </c>
      <c r="AF23" s="12" t="s">
        <v>119</v>
      </c>
      <c r="AG23" s="12">
        <v>40</v>
      </c>
      <c r="AH23" s="12" t="s">
        <v>119</v>
      </c>
      <c r="AS23" s="12" t="s">
        <v>255</v>
      </c>
    </row>
    <row r="24" spans="1:46" s="12" customFormat="1" x14ac:dyDescent="0.25">
      <c r="A24" s="12" t="s">
        <v>249</v>
      </c>
      <c r="B24" s="12">
        <v>1988</v>
      </c>
      <c r="C24" t="str">
        <f>A24&amp;" "&amp;B24</f>
        <v>Brittingham et al. 1988</v>
      </c>
      <c r="D24" s="12" t="s">
        <v>35</v>
      </c>
      <c r="E24" s="12" t="s">
        <v>25</v>
      </c>
      <c r="F24" s="12" t="s">
        <v>250</v>
      </c>
      <c r="G24" s="12" t="s">
        <v>35</v>
      </c>
      <c r="H24" s="12" t="s">
        <v>3503</v>
      </c>
      <c r="I24" s="12" t="s">
        <v>228</v>
      </c>
      <c r="J24" s="12" t="s">
        <v>2117</v>
      </c>
      <c r="K24" s="12" t="s">
        <v>28</v>
      </c>
      <c r="L24" s="12" t="s">
        <v>28</v>
      </c>
      <c r="N24" s="12" t="s">
        <v>28</v>
      </c>
      <c r="O24" s="12" t="s">
        <v>744</v>
      </c>
      <c r="P24" s="12" t="s">
        <v>3901</v>
      </c>
      <c r="Q24" t="s">
        <v>4009</v>
      </c>
      <c r="R24" t="s">
        <v>4206</v>
      </c>
      <c r="S24" t="s">
        <v>4205</v>
      </c>
      <c r="T24" s="12" t="s">
        <v>603</v>
      </c>
      <c r="U24" s="12" t="s">
        <v>258</v>
      </c>
      <c r="W24" s="12" t="s">
        <v>40</v>
      </c>
      <c r="X24" s="12" t="s">
        <v>1826</v>
      </c>
      <c r="Y24" s="12" t="s">
        <v>1033</v>
      </c>
      <c r="Z24" s="12" t="s">
        <v>1033</v>
      </c>
      <c r="AA24" s="12" t="s">
        <v>254</v>
      </c>
      <c r="AB24" s="12" t="s">
        <v>35</v>
      </c>
      <c r="AC24" s="12" t="s">
        <v>2901</v>
      </c>
      <c r="AF24" s="12" t="s">
        <v>119</v>
      </c>
      <c r="AG24" s="12">
        <v>19</v>
      </c>
      <c r="AH24" s="12" t="s">
        <v>119</v>
      </c>
      <c r="AS24" s="12" t="s">
        <v>255</v>
      </c>
    </row>
    <row r="25" spans="1:46" s="12" customFormat="1" x14ac:dyDescent="0.25">
      <c r="A25" s="12" t="s">
        <v>4531</v>
      </c>
      <c r="B25" s="12">
        <v>2010</v>
      </c>
      <c r="C25" t="str">
        <f>A25&amp;" "&amp;B25</f>
        <v>Butron et al. 2010</v>
      </c>
      <c r="D25" s="12" t="s">
        <v>35</v>
      </c>
      <c r="E25" s="12" t="s">
        <v>226</v>
      </c>
      <c r="F25" s="12" t="s">
        <v>1058</v>
      </c>
      <c r="G25" s="12" t="s">
        <v>2901</v>
      </c>
      <c r="H25" s="12" t="s">
        <v>3506</v>
      </c>
      <c r="I25" s="12" t="s">
        <v>251</v>
      </c>
      <c r="J25" s="12" t="s">
        <v>2117</v>
      </c>
      <c r="K25" s="12" t="s">
        <v>28</v>
      </c>
      <c r="L25" s="12" t="s">
        <v>28</v>
      </c>
      <c r="N25" s="12" t="s">
        <v>28</v>
      </c>
      <c r="O25" s="12" t="s">
        <v>744</v>
      </c>
      <c r="P25" s="12" t="s">
        <v>3901</v>
      </c>
      <c r="Q25" t="s">
        <v>4148</v>
      </c>
      <c r="U25" s="12" t="s">
        <v>1059</v>
      </c>
      <c r="V25" s="12" t="s">
        <v>3021</v>
      </c>
      <c r="W25" s="12" t="s">
        <v>40</v>
      </c>
      <c r="X25" s="12" t="s">
        <v>1033</v>
      </c>
      <c r="Y25" s="12" t="s">
        <v>1033</v>
      </c>
      <c r="Z25" s="12" t="s">
        <v>1033</v>
      </c>
      <c r="AA25" s="12" t="s">
        <v>1060</v>
      </c>
      <c r="AB25" s="12" t="s">
        <v>35</v>
      </c>
      <c r="AC25" s="12" t="s">
        <v>2901</v>
      </c>
      <c r="AF25" s="12" t="s">
        <v>119</v>
      </c>
      <c r="AG25" s="12">
        <v>25</v>
      </c>
      <c r="AH25" s="15"/>
      <c r="AI25" s="15"/>
      <c r="AP25" s="15"/>
      <c r="AQ25" s="15"/>
    </row>
    <row r="26" spans="1:46" s="12" customFormat="1" x14ac:dyDescent="0.25">
      <c r="A26" s="12" t="s">
        <v>1061</v>
      </c>
      <c r="B26" s="12">
        <v>1983</v>
      </c>
      <c r="C26" t="str">
        <f>A26&amp;" "&amp;B26</f>
        <v>Butterfield et al.  1983</v>
      </c>
      <c r="D26" s="12" t="s">
        <v>1062</v>
      </c>
      <c r="E26" s="12" t="s">
        <v>25</v>
      </c>
      <c r="F26" s="12" t="s">
        <v>1063</v>
      </c>
      <c r="G26" s="12" t="s">
        <v>2901</v>
      </c>
      <c r="H26" s="12" t="s">
        <v>3504</v>
      </c>
      <c r="I26" s="12" t="s">
        <v>1064</v>
      </c>
      <c r="J26" s="12" t="s">
        <v>2117</v>
      </c>
      <c r="K26" s="12" t="s">
        <v>28</v>
      </c>
      <c r="L26" s="12" t="s">
        <v>28</v>
      </c>
      <c r="N26" s="12" t="s">
        <v>485</v>
      </c>
      <c r="O26" s="12" t="s">
        <v>744</v>
      </c>
      <c r="P26" s="12" t="s">
        <v>3901</v>
      </c>
      <c r="Q26" t="s">
        <v>2614</v>
      </c>
      <c r="R26" t="s">
        <v>118</v>
      </c>
      <c r="S26" t="s">
        <v>3980</v>
      </c>
      <c r="T26" s="12" t="s">
        <v>373</v>
      </c>
      <c r="U26" s="12" t="s">
        <v>108</v>
      </c>
      <c r="W26" s="12" t="s">
        <v>40</v>
      </c>
      <c r="X26" s="12" t="s">
        <v>1033</v>
      </c>
      <c r="Y26" s="12" t="s">
        <v>1033</v>
      </c>
      <c r="Z26" s="12" t="s">
        <v>1033</v>
      </c>
      <c r="AA26" s="12" t="s">
        <v>304</v>
      </c>
      <c r="AB26" s="12" t="s">
        <v>35</v>
      </c>
      <c r="AC26" s="12" t="s">
        <v>2901</v>
      </c>
      <c r="AF26" s="12">
        <v>96</v>
      </c>
      <c r="AG26" s="12">
        <v>2796</v>
      </c>
    </row>
    <row r="27" spans="1:46" s="12" customFormat="1" x14ac:dyDescent="0.25">
      <c r="A27" s="12" t="s">
        <v>1061</v>
      </c>
      <c r="B27" s="12">
        <v>1983</v>
      </c>
      <c r="C27" t="str">
        <f>A27&amp;" "&amp;B27</f>
        <v>Butterfield et al.  1983</v>
      </c>
      <c r="D27" s="12" t="s">
        <v>1062</v>
      </c>
      <c r="E27" s="12" t="s">
        <v>25</v>
      </c>
      <c r="F27" s="12" t="s">
        <v>1568</v>
      </c>
      <c r="G27" s="12" t="s">
        <v>2901</v>
      </c>
      <c r="H27" s="12" t="s">
        <v>3504</v>
      </c>
      <c r="I27" s="12" t="s">
        <v>1064</v>
      </c>
      <c r="J27" s="12" t="s">
        <v>2117</v>
      </c>
      <c r="K27" s="12" t="s">
        <v>28</v>
      </c>
      <c r="L27" s="12" t="s">
        <v>28</v>
      </c>
      <c r="N27" s="12" t="s">
        <v>485</v>
      </c>
      <c r="O27" s="12" t="s">
        <v>744</v>
      </c>
      <c r="P27" s="12" t="s">
        <v>3901</v>
      </c>
      <c r="Q27" t="s">
        <v>2614</v>
      </c>
      <c r="R27" t="s">
        <v>118</v>
      </c>
      <c r="S27" t="s">
        <v>3980</v>
      </c>
      <c r="T27" s="12" t="s">
        <v>373</v>
      </c>
      <c r="U27" s="12" t="s">
        <v>108</v>
      </c>
      <c r="W27" s="12" t="s">
        <v>40</v>
      </c>
      <c r="X27" s="12" t="s">
        <v>1033</v>
      </c>
      <c r="Y27" s="12" t="s">
        <v>1033</v>
      </c>
      <c r="Z27" s="12" t="s">
        <v>1033</v>
      </c>
      <c r="AA27" s="12" t="s">
        <v>304</v>
      </c>
      <c r="AB27" s="12" t="s">
        <v>35</v>
      </c>
      <c r="AC27" s="12" t="s">
        <v>2901</v>
      </c>
      <c r="AF27" s="12">
        <v>55</v>
      </c>
      <c r="AG27" s="12">
        <v>1934</v>
      </c>
    </row>
    <row r="28" spans="1:46" s="12" customFormat="1" x14ac:dyDescent="0.25">
      <c r="A28" s="12" t="s">
        <v>1061</v>
      </c>
      <c r="B28" s="12">
        <v>1983</v>
      </c>
      <c r="C28" t="str">
        <f>A28&amp;" "&amp;B28</f>
        <v>Butterfield et al.  1983</v>
      </c>
      <c r="D28" s="12" t="s">
        <v>1062</v>
      </c>
      <c r="E28" s="12" t="s">
        <v>25</v>
      </c>
      <c r="F28" s="12" t="s">
        <v>1566</v>
      </c>
      <c r="G28" s="12" t="s">
        <v>2901</v>
      </c>
      <c r="H28" s="12" t="s">
        <v>3504</v>
      </c>
      <c r="I28" s="12" t="s">
        <v>1064</v>
      </c>
      <c r="J28" s="12" t="s">
        <v>2117</v>
      </c>
      <c r="K28" s="12" t="s">
        <v>28</v>
      </c>
      <c r="L28" s="12" t="s">
        <v>28</v>
      </c>
      <c r="N28" s="12" t="s">
        <v>485</v>
      </c>
      <c r="O28" s="12" t="s">
        <v>744</v>
      </c>
      <c r="P28" s="12" t="s">
        <v>3901</v>
      </c>
      <c r="Q28" t="s">
        <v>2614</v>
      </c>
      <c r="R28" t="s">
        <v>118</v>
      </c>
      <c r="S28" t="s">
        <v>3980</v>
      </c>
      <c r="T28" s="12" t="s">
        <v>373</v>
      </c>
      <c r="U28" s="12" t="s">
        <v>108</v>
      </c>
      <c r="W28" s="12" t="s">
        <v>40</v>
      </c>
      <c r="X28" s="12" t="s">
        <v>1033</v>
      </c>
      <c r="Y28" s="12" t="s">
        <v>1033</v>
      </c>
      <c r="Z28" s="12" t="s">
        <v>1033</v>
      </c>
      <c r="AA28" s="12" t="s">
        <v>304</v>
      </c>
      <c r="AB28" s="12" t="s">
        <v>35</v>
      </c>
      <c r="AC28" s="12" t="s">
        <v>2901</v>
      </c>
      <c r="AF28" s="12">
        <v>2</v>
      </c>
      <c r="AG28" s="12">
        <v>141</v>
      </c>
    </row>
    <row r="29" spans="1:46" s="12" customFormat="1" x14ac:dyDescent="0.25">
      <c r="A29" s="12" t="s">
        <v>1061</v>
      </c>
      <c r="B29" s="12">
        <v>1983</v>
      </c>
      <c r="C29" t="str">
        <f>A29&amp;" "&amp;B29</f>
        <v>Butterfield et al.  1983</v>
      </c>
      <c r="D29" s="12" t="s">
        <v>1062</v>
      </c>
      <c r="E29" s="12" t="s">
        <v>25</v>
      </c>
      <c r="F29" s="12" t="s">
        <v>1567</v>
      </c>
      <c r="G29" s="12" t="s">
        <v>2901</v>
      </c>
      <c r="H29" s="12" t="s">
        <v>3504</v>
      </c>
      <c r="I29" s="12" t="s">
        <v>1064</v>
      </c>
      <c r="J29" s="12" t="s">
        <v>2117</v>
      </c>
      <c r="K29" s="12" t="s">
        <v>28</v>
      </c>
      <c r="L29" s="12" t="s">
        <v>28</v>
      </c>
      <c r="N29" s="12" t="s">
        <v>485</v>
      </c>
      <c r="O29" s="12" t="s">
        <v>744</v>
      </c>
      <c r="P29" s="12" t="s">
        <v>3901</v>
      </c>
      <c r="Q29" t="s">
        <v>2614</v>
      </c>
      <c r="R29" t="s">
        <v>118</v>
      </c>
      <c r="S29" t="s">
        <v>3980</v>
      </c>
      <c r="T29" s="12" t="s">
        <v>373</v>
      </c>
      <c r="U29" s="12" t="s">
        <v>108</v>
      </c>
      <c r="W29" s="12" t="s">
        <v>40</v>
      </c>
      <c r="X29" s="12" t="s">
        <v>1033</v>
      </c>
      <c r="Y29" s="12" t="s">
        <v>1033</v>
      </c>
      <c r="Z29" s="12" t="s">
        <v>1033</v>
      </c>
      <c r="AA29" s="12" t="s">
        <v>304</v>
      </c>
      <c r="AB29" s="12" t="s">
        <v>35</v>
      </c>
      <c r="AC29" s="12" t="s">
        <v>2901</v>
      </c>
      <c r="AF29" s="12">
        <v>4</v>
      </c>
      <c r="AG29" s="12">
        <v>124</v>
      </c>
    </row>
    <row r="30" spans="1:46" s="12" customFormat="1" x14ac:dyDescent="0.25">
      <c r="A30" s="12" t="s">
        <v>1061</v>
      </c>
      <c r="B30" s="12">
        <v>1983</v>
      </c>
      <c r="C30" t="str">
        <f>A30&amp;" "&amp;B30</f>
        <v>Butterfield et al.  1983</v>
      </c>
      <c r="D30" s="12" t="s">
        <v>1062</v>
      </c>
      <c r="E30" s="12" t="s">
        <v>25</v>
      </c>
      <c r="F30" s="12" t="s">
        <v>1567</v>
      </c>
      <c r="G30" s="12" t="s">
        <v>2901</v>
      </c>
      <c r="H30" s="12" t="s">
        <v>3504</v>
      </c>
      <c r="I30" s="12" t="s">
        <v>1064</v>
      </c>
      <c r="J30" s="12" t="s">
        <v>2117</v>
      </c>
      <c r="K30" s="12" t="s">
        <v>28</v>
      </c>
      <c r="L30" s="12" t="s">
        <v>28</v>
      </c>
      <c r="N30" s="12" t="s">
        <v>485</v>
      </c>
      <c r="O30" s="12" t="s">
        <v>744</v>
      </c>
      <c r="P30" s="12" t="s">
        <v>3901</v>
      </c>
      <c r="Q30" t="s">
        <v>2614</v>
      </c>
      <c r="R30" t="s">
        <v>118</v>
      </c>
      <c r="S30" t="s">
        <v>3980</v>
      </c>
      <c r="T30" s="12" t="s">
        <v>373</v>
      </c>
      <c r="U30" s="12" t="s">
        <v>108</v>
      </c>
      <c r="W30" s="12" t="s">
        <v>40</v>
      </c>
      <c r="X30" s="12" t="s">
        <v>1033</v>
      </c>
      <c r="Y30" s="12" t="s">
        <v>1033</v>
      </c>
      <c r="Z30" s="12" t="s">
        <v>1033</v>
      </c>
      <c r="AA30" s="12" t="s">
        <v>304</v>
      </c>
      <c r="AB30" s="12" t="s">
        <v>35</v>
      </c>
      <c r="AC30" s="12" t="s">
        <v>2901</v>
      </c>
      <c r="AF30" s="12">
        <v>19</v>
      </c>
      <c r="AG30" s="12">
        <v>227</v>
      </c>
    </row>
    <row r="31" spans="1:46" s="12" customFormat="1" x14ac:dyDescent="0.25">
      <c r="A31" s="12" t="s">
        <v>1061</v>
      </c>
      <c r="B31" s="12">
        <v>1983</v>
      </c>
      <c r="C31" t="str">
        <f>A31&amp;" "&amp;B31</f>
        <v>Butterfield et al.  1983</v>
      </c>
      <c r="D31" s="12" t="s">
        <v>1062</v>
      </c>
      <c r="E31" s="12" t="s">
        <v>25</v>
      </c>
      <c r="F31" s="12" t="s">
        <v>1567</v>
      </c>
      <c r="G31" s="12" t="s">
        <v>2901</v>
      </c>
      <c r="H31" s="12" t="s">
        <v>3504</v>
      </c>
      <c r="I31" s="12" t="s">
        <v>1064</v>
      </c>
      <c r="J31" s="12" t="s">
        <v>2117</v>
      </c>
      <c r="K31" s="12" t="s">
        <v>28</v>
      </c>
      <c r="L31" s="12" t="s">
        <v>28</v>
      </c>
      <c r="N31" s="12" t="s">
        <v>485</v>
      </c>
      <c r="O31" s="12" t="s">
        <v>744</v>
      </c>
      <c r="P31" s="12" t="s">
        <v>3901</v>
      </c>
      <c r="Q31" t="s">
        <v>2614</v>
      </c>
      <c r="R31" t="s">
        <v>118</v>
      </c>
      <c r="S31" t="s">
        <v>3980</v>
      </c>
      <c r="T31" s="12" t="s">
        <v>373</v>
      </c>
      <c r="U31" s="12" t="s">
        <v>108</v>
      </c>
      <c r="W31" s="12" t="s">
        <v>40</v>
      </c>
      <c r="X31" s="12" t="s">
        <v>1033</v>
      </c>
      <c r="Y31" s="12" t="s">
        <v>1033</v>
      </c>
      <c r="Z31" s="12" t="s">
        <v>1033</v>
      </c>
      <c r="AA31" s="12" t="s">
        <v>304</v>
      </c>
      <c r="AB31" s="12" t="s">
        <v>35</v>
      </c>
      <c r="AC31" s="12" t="s">
        <v>2901</v>
      </c>
      <c r="AF31" s="12">
        <v>13</v>
      </c>
      <c r="AG31" s="12">
        <v>261</v>
      </c>
    </row>
    <row r="32" spans="1:46" s="12" customFormat="1" x14ac:dyDescent="0.25">
      <c r="A32" s="12" t="s">
        <v>1061</v>
      </c>
      <c r="B32" s="12">
        <v>1983</v>
      </c>
      <c r="C32" t="str">
        <f>A32&amp;" "&amp;B32</f>
        <v>Butterfield et al.  1983</v>
      </c>
      <c r="D32" s="12" t="s">
        <v>1062</v>
      </c>
      <c r="E32" s="12" t="s">
        <v>25</v>
      </c>
      <c r="F32" s="12" t="s">
        <v>1565</v>
      </c>
      <c r="G32" s="12" t="s">
        <v>2901</v>
      </c>
      <c r="H32" s="12" t="s">
        <v>3504</v>
      </c>
      <c r="I32" s="12" t="s">
        <v>1064</v>
      </c>
      <c r="J32" s="12" t="s">
        <v>2117</v>
      </c>
      <c r="K32" s="12" t="s">
        <v>28</v>
      </c>
      <c r="L32" s="12" t="s">
        <v>28</v>
      </c>
      <c r="N32" s="12" t="s">
        <v>485</v>
      </c>
      <c r="O32" s="12" t="s">
        <v>744</v>
      </c>
      <c r="P32" s="12" t="s">
        <v>3901</v>
      </c>
      <c r="Q32" t="s">
        <v>2614</v>
      </c>
      <c r="R32" t="s">
        <v>118</v>
      </c>
      <c r="S32" t="s">
        <v>3980</v>
      </c>
      <c r="T32" s="12" t="s">
        <v>373</v>
      </c>
      <c r="U32" s="12" t="s">
        <v>108</v>
      </c>
      <c r="W32" s="12" t="s">
        <v>40</v>
      </c>
      <c r="X32" s="12" t="s">
        <v>1033</v>
      </c>
      <c r="Y32" s="12" t="s">
        <v>1033</v>
      </c>
      <c r="Z32" s="12" t="s">
        <v>1033</v>
      </c>
      <c r="AA32" s="12" t="s">
        <v>304</v>
      </c>
      <c r="AB32" s="12" t="s">
        <v>35</v>
      </c>
      <c r="AC32" s="12" t="s">
        <v>2901</v>
      </c>
      <c r="AF32" s="12">
        <v>3</v>
      </c>
      <c r="AG32" s="12">
        <v>99</v>
      </c>
    </row>
    <row r="33" spans="1:33" s="12" customFormat="1" x14ac:dyDescent="0.25">
      <c r="A33" s="12" t="s">
        <v>1061</v>
      </c>
      <c r="B33" s="12">
        <v>1983</v>
      </c>
      <c r="C33" t="str">
        <f>A33&amp;" "&amp;B33</f>
        <v>Butterfield et al.  1983</v>
      </c>
      <c r="D33" s="12" t="s">
        <v>1062</v>
      </c>
      <c r="E33" s="12" t="s">
        <v>25</v>
      </c>
      <c r="F33" s="12" t="s">
        <v>1568</v>
      </c>
      <c r="G33" s="12" t="s">
        <v>2901</v>
      </c>
      <c r="H33" s="12" t="s">
        <v>3504</v>
      </c>
      <c r="I33" s="12" t="s">
        <v>2119</v>
      </c>
      <c r="J33" s="12" t="s">
        <v>3626</v>
      </c>
      <c r="K33" s="12" t="s">
        <v>28</v>
      </c>
      <c r="L33" s="12" t="s">
        <v>28</v>
      </c>
      <c r="N33" s="12" t="s">
        <v>485</v>
      </c>
      <c r="O33" s="12" t="s">
        <v>744</v>
      </c>
      <c r="P33" s="12" t="s">
        <v>3901</v>
      </c>
      <c r="Q33" t="s">
        <v>2614</v>
      </c>
      <c r="R33" t="s">
        <v>118</v>
      </c>
      <c r="S33" t="s">
        <v>3980</v>
      </c>
      <c r="T33" s="12" t="s">
        <v>373</v>
      </c>
      <c r="U33" s="12" t="s">
        <v>108</v>
      </c>
      <c r="W33" s="12" t="s">
        <v>40</v>
      </c>
      <c r="X33" s="12" t="s">
        <v>1597</v>
      </c>
      <c r="Y33" s="12" t="s">
        <v>3670</v>
      </c>
      <c r="Z33" s="12" t="s">
        <v>3517</v>
      </c>
      <c r="AA33" s="12" t="s">
        <v>304</v>
      </c>
      <c r="AB33" s="12" t="s">
        <v>35</v>
      </c>
      <c r="AC33" s="12" t="s">
        <v>2901</v>
      </c>
      <c r="AF33" s="12">
        <v>5</v>
      </c>
      <c r="AG33" s="12">
        <v>1934</v>
      </c>
    </row>
    <row r="34" spans="1:33" s="12" customFormat="1" x14ac:dyDescent="0.25">
      <c r="A34" s="12" t="s">
        <v>1061</v>
      </c>
      <c r="B34" s="12">
        <v>1983</v>
      </c>
      <c r="C34" t="str">
        <f>A34&amp;" "&amp;B34</f>
        <v>Butterfield et al.  1983</v>
      </c>
      <c r="D34" s="12" t="s">
        <v>1062</v>
      </c>
      <c r="E34" s="12" t="s">
        <v>25</v>
      </c>
      <c r="F34" s="12" t="s">
        <v>1598</v>
      </c>
      <c r="G34" s="12" t="s">
        <v>2901</v>
      </c>
      <c r="H34" s="12" t="s">
        <v>3504</v>
      </c>
      <c r="I34" s="12" t="s">
        <v>2119</v>
      </c>
      <c r="J34" s="12" t="s">
        <v>3626</v>
      </c>
      <c r="K34" s="12" t="s">
        <v>28</v>
      </c>
      <c r="L34" s="12" t="s">
        <v>28</v>
      </c>
      <c r="N34" s="12" t="s">
        <v>485</v>
      </c>
      <c r="O34" s="12" t="s">
        <v>744</v>
      </c>
      <c r="P34" s="12" t="s">
        <v>3901</v>
      </c>
      <c r="Q34" t="s">
        <v>2614</v>
      </c>
      <c r="R34" t="s">
        <v>118</v>
      </c>
      <c r="S34" t="s">
        <v>3980</v>
      </c>
      <c r="T34" s="12" t="s">
        <v>373</v>
      </c>
      <c r="U34" s="12" t="s">
        <v>108</v>
      </c>
      <c r="W34" s="12" t="s">
        <v>40</v>
      </c>
      <c r="X34" s="12" t="s">
        <v>1597</v>
      </c>
      <c r="Y34" s="12" t="s">
        <v>3670</v>
      </c>
      <c r="Z34" s="12" t="s">
        <v>3517</v>
      </c>
      <c r="AA34" s="12" t="s">
        <v>304</v>
      </c>
      <c r="AB34" s="12" t="s">
        <v>35</v>
      </c>
      <c r="AC34" s="12" t="s">
        <v>2901</v>
      </c>
      <c r="AF34" s="12">
        <v>0</v>
      </c>
      <c r="AG34" s="12">
        <v>124</v>
      </c>
    </row>
    <row r="35" spans="1:33" s="12" customFormat="1" x14ac:dyDescent="0.25">
      <c r="A35" s="12" t="s">
        <v>1061</v>
      </c>
      <c r="B35" s="12">
        <v>1983</v>
      </c>
      <c r="C35" t="str">
        <f>A35&amp;" "&amp;B35</f>
        <v>Butterfield et al.  1983</v>
      </c>
      <c r="D35" s="12" t="s">
        <v>1062</v>
      </c>
      <c r="E35" s="12" t="s">
        <v>25</v>
      </c>
      <c r="F35" s="12" t="s">
        <v>1566</v>
      </c>
      <c r="G35" s="12" t="s">
        <v>2901</v>
      </c>
      <c r="H35" s="12" t="s">
        <v>3504</v>
      </c>
      <c r="I35" s="12" t="s">
        <v>2119</v>
      </c>
      <c r="J35" s="12" t="s">
        <v>3626</v>
      </c>
      <c r="K35" s="12" t="s">
        <v>28</v>
      </c>
      <c r="L35" s="12" t="s">
        <v>28</v>
      </c>
      <c r="N35" s="12" t="s">
        <v>485</v>
      </c>
      <c r="O35" s="12" t="s">
        <v>744</v>
      </c>
      <c r="P35" s="12" t="s">
        <v>3901</v>
      </c>
      <c r="Q35" t="s">
        <v>2614</v>
      </c>
      <c r="R35" t="s">
        <v>118</v>
      </c>
      <c r="S35" t="s">
        <v>3980</v>
      </c>
      <c r="T35" s="12" t="s">
        <v>373</v>
      </c>
      <c r="U35" s="12" t="s">
        <v>108</v>
      </c>
      <c r="W35" s="12" t="s">
        <v>40</v>
      </c>
      <c r="X35" s="12" t="s">
        <v>1597</v>
      </c>
      <c r="Y35" s="12" t="s">
        <v>3670</v>
      </c>
      <c r="Z35" s="12" t="s">
        <v>3517</v>
      </c>
      <c r="AA35" s="12" t="s">
        <v>304</v>
      </c>
      <c r="AB35" s="12" t="s">
        <v>35</v>
      </c>
      <c r="AC35" s="12" t="s">
        <v>2901</v>
      </c>
      <c r="AF35" s="12">
        <v>0</v>
      </c>
      <c r="AG35" s="12">
        <v>141</v>
      </c>
    </row>
    <row r="36" spans="1:33" s="12" customFormat="1" x14ac:dyDescent="0.25">
      <c r="A36" s="12" t="s">
        <v>1061</v>
      </c>
      <c r="B36" s="12">
        <v>1983</v>
      </c>
      <c r="C36" t="str">
        <f>A36&amp;" "&amp;B36</f>
        <v>Butterfield et al.  1983</v>
      </c>
      <c r="D36" s="12" t="s">
        <v>1062</v>
      </c>
      <c r="E36" s="12" t="s">
        <v>25</v>
      </c>
      <c r="F36" s="12" t="s">
        <v>1567</v>
      </c>
      <c r="G36" s="12" t="s">
        <v>2901</v>
      </c>
      <c r="H36" s="12" t="s">
        <v>3504</v>
      </c>
      <c r="I36" s="12" t="s">
        <v>2119</v>
      </c>
      <c r="J36" s="12" t="s">
        <v>3626</v>
      </c>
      <c r="K36" s="12" t="s">
        <v>28</v>
      </c>
      <c r="L36" s="12" t="s">
        <v>28</v>
      </c>
      <c r="N36" s="12" t="s">
        <v>485</v>
      </c>
      <c r="O36" s="12" t="s">
        <v>744</v>
      </c>
      <c r="P36" s="12" t="s">
        <v>3901</v>
      </c>
      <c r="Q36" t="s">
        <v>2614</v>
      </c>
      <c r="R36" t="s">
        <v>118</v>
      </c>
      <c r="S36" t="s">
        <v>3980</v>
      </c>
      <c r="T36" s="12" t="s">
        <v>373</v>
      </c>
      <c r="U36" s="12" t="s">
        <v>108</v>
      </c>
      <c r="W36" s="12" t="s">
        <v>40</v>
      </c>
      <c r="X36" s="12" t="s">
        <v>1597</v>
      </c>
      <c r="Y36" s="12" t="s">
        <v>3670</v>
      </c>
      <c r="Z36" s="12" t="s">
        <v>3517</v>
      </c>
      <c r="AA36" s="12" t="s">
        <v>304</v>
      </c>
      <c r="AB36" s="12" t="s">
        <v>35</v>
      </c>
      <c r="AC36" s="12" t="s">
        <v>2901</v>
      </c>
      <c r="AF36" s="12">
        <v>2</v>
      </c>
      <c r="AG36" s="12">
        <v>227</v>
      </c>
    </row>
    <row r="37" spans="1:33" s="12" customFormat="1" x14ac:dyDescent="0.25">
      <c r="A37" s="12" t="s">
        <v>1061</v>
      </c>
      <c r="B37" s="12">
        <v>1983</v>
      </c>
      <c r="C37" t="str">
        <f>A37&amp;" "&amp;B37</f>
        <v>Butterfield et al.  1983</v>
      </c>
      <c r="D37" s="12" t="s">
        <v>1062</v>
      </c>
      <c r="E37" s="12" t="s">
        <v>25</v>
      </c>
      <c r="F37" s="12" t="s">
        <v>1567</v>
      </c>
      <c r="G37" s="12" t="s">
        <v>2901</v>
      </c>
      <c r="H37" s="12" t="s">
        <v>3504</v>
      </c>
      <c r="I37" s="12" t="s">
        <v>2119</v>
      </c>
      <c r="J37" s="12" t="s">
        <v>3626</v>
      </c>
      <c r="K37" s="12" t="s">
        <v>28</v>
      </c>
      <c r="L37" s="12" t="s">
        <v>28</v>
      </c>
      <c r="N37" s="12" t="s">
        <v>485</v>
      </c>
      <c r="O37" s="12" t="s">
        <v>744</v>
      </c>
      <c r="P37" s="12" t="s">
        <v>3901</v>
      </c>
      <c r="Q37" t="s">
        <v>2614</v>
      </c>
      <c r="R37" t="s">
        <v>118</v>
      </c>
      <c r="S37" t="s">
        <v>3980</v>
      </c>
      <c r="T37" s="12" t="s">
        <v>373</v>
      </c>
      <c r="U37" s="12" t="s">
        <v>108</v>
      </c>
      <c r="W37" s="12" t="s">
        <v>40</v>
      </c>
      <c r="X37" s="12" t="s">
        <v>1597</v>
      </c>
      <c r="Y37" s="12" t="s">
        <v>3670</v>
      </c>
      <c r="Z37" s="12" t="s">
        <v>3517</v>
      </c>
      <c r="AA37" s="12" t="s">
        <v>304</v>
      </c>
      <c r="AB37" s="12" t="s">
        <v>35</v>
      </c>
      <c r="AC37" s="12" t="s">
        <v>2901</v>
      </c>
      <c r="AF37" s="12">
        <v>2</v>
      </c>
      <c r="AG37" s="12">
        <v>261</v>
      </c>
    </row>
    <row r="38" spans="1:33" s="12" customFormat="1" x14ac:dyDescent="0.25">
      <c r="A38" s="12" t="s">
        <v>1061</v>
      </c>
      <c r="B38" s="12">
        <v>1983</v>
      </c>
      <c r="C38" t="str">
        <f>A38&amp;" "&amp;B38</f>
        <v>Butterfield et al.  1983</v>
      </c>
      <c r="D38" s="12" t="s">
        <v>1062</v>
      </c>
      <c r="E38" s="12" t="s">
        <v>25</v>
      </c>
      <c r="F38" s="12" t="s">
        <v>1565</v>
      </c>
      <c r="G38" s="12" t="s">
        <v>2901</v>
      </c>
      <c r="H38" s="12" t="s">
        <v>3504</v>
      </c>
      <c r="I38" s="12" t="s">
        <v>2119</v>
      </c>
      <c r="J38" s="12" t="s">
        <v>3626</v>
      </c>
      <c r="K38" s="12" t="s">
        <v>28</v>
      </c>
      <c r="L38" s="12" t="s">
        <v>28</v>
      </c>
      <c r="N38" s="12" t="s">
        <v>485</v>
      </c>
      <c r="O38" s="12" t="s">
        <v>744</v>
      </c>
      <c r="P38" s="12" t="s">
        <v>3901</v>
      </c>
      <c r="Q38" t="s">
        <v>2614</v>
      </c>
      <c r="R38" t="s">
        <v>118</v>
      </c>
      <c r="S38" t="s">
        <v>3980</v>
      </c>
      <c r="T38" s="12" t="s">
        <v>373</v>
      </c>
      <c r="U38" s="12" t="s">
        <v>108</v>
      </c>
      <c r="W38" s="12" t="s">
        <v>40</v>
      </c>
      <c r="X38" s="12" t="s">
        <v>1597</v>
      </c>
      <c r="Y38" s="12" t="s">
        <v>3670</v>
      </c>
      <c r="Z38" s="12" t="s">
        <v>3517</v>
      </c>
      <c r="AA38" s="12" t="s">
        <v>304</v>
      </c>
      <c r="AB38" s="12" t="s">
        <v>35</v>
      </c>
      <c r="AC38" s="12" t="s">
        <v>2901</v>
      </c>
      <c r="AF38" s="12">
        <v>1</v>
      </c>
      <c r="AG38" s="12">
        <v>99</v>
      </c>
    </row>
    <row r="39" spans="1:33" s="12" customFormat="1" x14ac:dyDescent="0.25">
      <c r="A39" s="12" t="s">
        <v>1061</v>
      </c>
      <c r="B39" s="12">
        <v>1983</v>
      </c>
      <c r="C39" t="str">
        <f>A39&amp;" "&amp;B39</f>
        <v>Butterfield et al.  1983</v>
      </c>
      <c r="D39" s="12" t="s">
        <v>1062</v>
      </c>
      <c r="E39" s="12" t="s">
        <v>25</v>
      </c>
      <c r="F39" s="12" t="s">
        <v>1568</v>
      </c>
      <c r="G39" s="12" t="s">
        <v>2901</v>
      </c>
      <c r="H39" s="12" t="s">
        <v>3504</v>
      </c>
      <c r="I39" s="12" t="s">
        <v>2119</v>
      </c>
      <c r="J39" s="12" t="s">
        <v>3626</v>
      </c>
      <c r="K39" s="12" t="s">
        <v>28</v>
      </c>
      <c r="L39" s="12" t="s">
        <v>28</v>
      </c>
      <c r="N39" s="12" t="s">
        <v>485</v>
      </c>
      <c r="O39" s="12" t="s">
        <v>744</v>
      </c>
      <c r="P39" s="12" t="s">
        <v>3901</v>
      </c>
      <c r="Q39" t="s">
        <v>2614</v>
      </c>
      <c r="R39" t="s">
        <v>118</v>
      </c>
      <c r="S39" t="s">
        <v>3980</v>
      </c>
      <c r="T39" s="12" t="s">
        <v>373</v>
      </c>
      <c r="U39" s="12" t="s">
        <v>108</v>
      </c>
      <c r="W39" s="12" t="s">
        <v>40</v>
      </c>
      <c r="X39" s="12" t="s">
        <v>1607</v>
      </c>
      <c r="Y39" s="12" t="s">
        <v>3666</v>
      </c>
      <c r="Z39" s="12" t="s">
        <v>3517</v>
      </c>
      <c r="AA39" s="12" t="s">
        <v>304</v>
      </c>
      <c r="AB39" s="12" t="s">
        <v>35</v>
      </c>
      <c r="AC39" s="12" t="s">
        <v>2901</v>
      </c>
      <c r="AF39" s="12">
        <v>0</v>
      </c>
      <c r="AG39" s="12">
        <v>1934</v>
      </c>
    </row>
    <row r="40" spans="1:33" s="12" customFormat="1" x14ac:dyDescent="0.25">
      <c r="A40" s="12" t="s">
        <v>1061</v>
      </c>
      <c r="B40" s="12">
        <v>1983</v>
      </c>
      <c r="C40" t="str">
        <f>A40&amp;" "&amp;B40</f>
        <v>Butterfield et al.  1983</v>
      </c>
      <c r="D40" s="12" t="s">
        <v>1062</v>
      </c>
      <c r="E40" s="12" t="s">
        <v>25</v>
      </c>
      <c r="F40" s="12" t="s">
        <v>1598</v>
      </c>
      <c r="G40" s="12" t="s">
        <v>2901</v>
      </c>
      <c r="H40" s="12" t="s">
        <v>3504</v>
      </c>
      <c r="I40" s="12" t="s">
        <v>2119</v>
      </c>
      <c r="J40" s="12" t="s">
        <v>3626</v>
      </c>
      <c r="K40" s="12" t="s">
        <v>28</v>
      </c>
      <c r="L40" s="12" t="s">
        <v>28</v>
      </c>
      <c r="N40" s="12" t="s">
        <v>485</v>
      </c>
      <c r="O40" s="12" t="s">
        <v>744</v>
      </c>
      <c r="P40" s="12" t="s">
        <v>3901</v>
      </c>
      <c r="Q40" t="s">
        <v>2614</v>
      </c>
      <c r="R40" t="s">
        <v>118</v>
      </c>
      <c r="S40" t="s">
        <v>3980</v>
      </c>
      <c r="T40" s="12" t="s">
        <v>373</v>
      </c>
      <c r="U40" s="12" t="s">
        <v>108</v>
      </c>
      <c r="W40" s="12" t="s">
        <v>40</v>
      </c>
      <c r="X40" s="12" t="s">
        <v>1607</v>
      </c>
      <c r="Y40" s="12" t="s">
        <v>3666</v>
      </c>
      <c r="Z40" s="12" t="s">
        <v>3517</v>
      </c>
      <c r="AA40" s="12" t="s">
        <v>304</v>
      </c>
      <c r="AB40" s="12" t="s">
        <v>35</v>
      </c>
      <c r="AC40" s="12" t="s">
        <v>2901</v>
      </c>
      <c r="AF40" s="12">
        <v>0</v>
      </c>
      <c r="AG40" s="12">
        <v>124</v>
      </c>
    </row>
    <row r="41" spans="1:33" s="12" customFormat="1" x14ac:dyDescent="0.25">
      <c r="A41" s="12" t="s">
        <v>1061</v>
      </c>
      <c r="B41" s="12">
        <v>1983</v>
      </c>
      <c r="C41" t="str">
        <f>A41&amp;" "&amp;B41</f>
        <v>Butterfield et al.  1983</v>
      </c>
      <c r="D41" s="12" t="s">
        <v>1062</v>
      </c>
      <c r="E41" s="12" t="s">
        <v>25</v>
      </c>
      <c r="F41" s="12" t="s">
        <v>1566</v>
      </c>
      <c r="G41" s="12" t="s">
        <v>2901</v>
      </c>
      <c r="H41" s="12" t="s">
        <v>3504</v>
      </c>
      <c r="I41" s="12" t="s">
        <v>2119</v>
      </c>
      <c r="J41" s="12" t="s">
        <v>3626</v>
      </c>
      <c r="K41" s="12" t="s">
        <v>28</v>
      </c>
      <c r="L41" s="12" t="s">
        <v>28</v>
      </c>
      <c r="N41" s="12" t="s">
        <v>485</v>
      </c>
      <c r="O41" s="12" t="s">
        <v>744</v>
      </c>
      <c r="P41" s="12" t="s">
        <v>3901</v>
      </c>
      <c r="Q41" t="s">
        <v>2614</v>
      </c>
      <c r="R41" t="s">
        <v>118</v>
      </c>
      <c r="S41" t="s">
        <v>3980</v>
      </c>
      <c r="T41" s="12" t="s">
        <v>373</v>
      </c>
      <c r="U41" s="12" t="s">
        <v>108</v>
      </c>
      <c r="W41" s="12" t="s">
        <v>40</v>
      </c>
      <c r="X41" s="12" t="s">
        <v>1607</v>
      </c>
      <c r="Y41" s="12" t="s">
        <v>3666</v>
      </c>
      <c r="Z41" s="12" t="s">
        <v>3517</v>
      </c>
      <c r="AA41" s="12" t="s">
        <v>304</v>
      </c>
      <c r="AB41" s="12" t="s">
        <v>35</v>
      </c>
      <c r="AC41" s="12" t="s">
        <v>2901</v>
      </c>
      <c r="AF41" s="12">
        <v>0</v>
      </c>
      <c r="AG41" s="12">
        <v>141</v>
      </c>
    </row>
    <row r="42" spans="1:33" s="12" customFormat="1" x14ac:dyDescent="0.25">
      <c r="A42" s="12" t="s">
        <v>1061</v>
      </c>
      <c r="B42" s="12">
        <v>1983</v>
      </c>
      <c r="C42" t="str">
        <f>A42&amp;" "&amp;B42</f>
        <v>Butterfield et al.  1983</v>
      </c>
      <c r="D42" s="12" t="s">
        <v>1062</v>
      </c>
      <c r="E42" s="12" t="s">
        <v>25</v>
      </c>
      <c r="F42" s="12" t="s">
        <v>1567</v>
      </c>
      <c r="G42" s="12" t="s">
        <v>2901</v>
      </c>
      <c r="H42" s="12" t="s">
        <v>3504</v>
      </c>
      <c r="I42" s="12" t="s">
        <v>2119</v>
      </c>
      <c r="J42" s="12" t="s">
        <v>3626</v>
      </c>
      <c r="K42" s="12" t="s">
        <v>28</v>
      </c>
      <c r="L42" s="12" t="s">
        <v>28</v>
      </c>
      <c r="N42" s="12" t="s">
        <v>485</v>
      </c>
      <c r="O42" s="12" t="s">
        <v>744</v>
      </c>
      <c r="P42" s="12" t="s">
        <v>3901</v>
      </c>
      <c r="Q42" t="s">
        <v>2614</v>
      </c>
      <c r="R42" t="s">
        <v>118</v>
      </c>
      <c r="S42" t="s">
        <v>3980</v>
      </c>
      <c r="T42" s="12" t="s">
        <v>373</v>
      </c>
      <c r="U42" s="12" t="s">
        <v>108</v>
      </c>
      <c r="W42" s="12" t="s">
        <v>40</v>
      </c>
      <c r="X42" s="12" t="s">
        <v>1607</v>
      </c>
      <c r="Y42" s="12" t="s">
        <v>3666</v>
      </c>
      <c r="Z42" s="12" t="s">
        <v>3517</v>
      </c>
      <c r="AA42" s="12" t="s">
        <v>304</v>
      </c>
      <c r="AB42" s="12" t="s">
        <v>35</v>
      </c>
      <c r="AC42" s="12" t="s">
        <v>2901</v>
      </c>
      <c r="AF42" s="12">
        <v>0</v>
      </c>
      <c r="AG42" s="12">
        <v>227</v>
      </c>
    </row>
    <row r="43" spans="1:33" s="12" customFormat="1" x14ac:dyDescent="0.25">
      <c r="A43" s="12" t="s">
        <v>1061</v>
      </c>
      <c r="B43" s="12">
        <v>1983</v>
      </c>
      <c r="C43" t="str">
        <f>A43&amp;" "&amp;B43</f>
        <v>Butterfield et al.  1983</v>
      </c>
      <c r="D43" s="12" t="s">
        <v>1062</v>
      </c>
      <c r="E43" s="12" t="s">
        <v>25</v>
      </c>
      <c r="F43" s="12" t="s">
        <v>1567</v>
      </c>
      <c r="G43" s="12" t="s">
        <v>2901</v>
      </c>
      <c r="H43" s="12" t="s">
        <v>3504</v>
      </c>
      <c r="I43" s="12" t="s">
        <v>2119</v>
      </c>
      <c r="J43" s="12" t="s">
        <v>3626</v>
      </c>
      <c r="K43" s="12" t="s">
        <v>28</v>
      </c>
      <c r="L43" s="12" t="s">
        <v>28</v>
      </c>
      <c r="N43" s="12" t="s">
        <v>485</v>
      </c>
      <c r="O43" s="12" t="s">
        <v>744</v>
      </c>
      <c r="P43" s="12" t="s">
        <v>3901</v>
      </c>
      <c r="Q43" t="s">
        <v>2614</v>
      </c>
      <c r="R43" t="s">
        <v>118</v>
      </c>
      <c r="S43" t="s">
        <v>3980</v>
      </c>
      <c r="T43" s="12" t="s">
        <v>373</v>
      </c>
      <c r="U43" s="12" t="s">
        <v>108</v>
      </c>
      <c r="W43" s="12" t="s">
        <v>40</v>
      </c>
      <c r="X43" s="12" t="s">
        <v>1607</v>
      </c>
      <c r="Y43" s="12" t="s">
        <v>3666</v>
      </c>
      <c r="Z43" s="12" t="s">
        <v>3517</v>
      </c>
      <c r="AA43" s="12" t="s">
        <v>304</v>
      </c>
      <c r="AB43" s="12" t="s">
        <v>35</v>
      </c>
      <c r="AC43" s="12" t="s">
        <v>2901</v>
      </c>
      <c r="AF43" s="12">
        <v>0</v>
      </c>
      <c r="AG43" s="12">
        <v>261</v>
      </c>
    </row>
    <row r="44" spans="1:33" s="12" customFormat="1" x14ac:dyDescent="0.25">
      <c r="A44" s="12" t="s">
        <v>1061</v>
      </c>
      <c r="B44" s="12">
        <v>1983</v>
      </c>
      <c r="C44" t="str">
        <f>A44&amp;" "&amp;B44</f>
        <v>Butterfield et al.  1983</v>
      </c>
      <c r="D44" s="12" t="s">
        <v>1062</v>
      </c>
      <c r="E44" s="12" t="s">
        <v>25</v>
      </c>
      <c r="F44" s="12" t="s">
        <v>1565</v>
      </c>
      <c r="G44" s="12" t="s">
        <v>2901</v>
      </c>
      <c r="H44" s="12" t="s">
        <v>3504</v>
      </c>
      <c r="I44" s="12" t="s">
        <v>2119</v>
      </c>
      <c r="J44" s="12" t="s">
        <v>3626</v>
      </c>
      <c r="K44" s="12" t="s">
        <v>28</v>
      </c>
      <c r="L44" s="12" t="s">
        <v>28</v>
      </c>
      <c r="N44" s="12" t="s">
        <v>485</v>
      </c>
      <c r="O44" s="12" t="s">
        <v>744</v>
      </c>
      <c r="P44" s="12" t="s">
        <v>3901</v>
      </c>
      <c r="Q44" t="s">
        <v>2614</v>
      </c>
      <c r="R44" t="s">
        <v>118</v>
      </c>
      <c r="S44" t="s">
        <v>3980</v>
      </c>
      <c r="T44" s="12" t="s">
        <v>373</v>
      </c>
      <c r="U44" s="12" t="s">
        <v>108</v>
      </c>
      <c r="W44" s="12" t="s">
        <v>40</v>
      </c>
      <c r="X44" s="12" t="s">
        <v>1607</v>
      </c>
      <c r="Y44" s="12" t="s">
        <v>3666</v>
      </c>
      <c r="Z44" s="12" t="s">
        <v>3517</v>
      </c>
      <c r="AA44" s="12" t="s">
        <v>304</v>
      </c>
      <c r="AB44" s="12" t="s">
        <v>35</v>
      </c>
      <c r="AC44" s="12" t="s">
        <v>2901</v>
      </c>
      <c r="AF44" s="12">
        <v>1</v>
      </c>
      <c r="AG44" s="12">
        <v>99</v>
      </c>
    </row>
    <row r="45" spans="1:33" s="12" customFormat="1" x14ac:dyDescent="0.25">
      <c r="A45" s="12" t="s">
        <v>1061</v>
      </c>
      <c r="B45" s="12">
        <v>1983</v>
      </c>
      <c r="C45" t="str">
        <f>A45&amp;" "&amp;B45</f>
        <v>Butterfield et al.  1983</v>
      </c>
      <c r="D45" s="12" t="s">
        <v>1062</v>
      </c>
      <c r="E45" s="12" t="s">
        <v>25</v>
      </c>
      <c r="F45" s="12" t="s">
        <v>1568</v>
      </c>
      <c r="G45" s="12" t="s">
        <v>2901</v>
      </c>
      <c r="H45" s="12" t="s">
        <v>3504</v>
      </c>
      <c r="I45" s="12" t="s">
        <v>2119</v>
      </c>
      <c r="J45" s="12" t="s">
        <v>3626</v>
      </c>
      <c r="K45" s="12" t="s">
        <v>28</v>
      </c>
      <c r="L45" s="12" t="s">
        <v>28</v>
      </c>
      <c r="N45" s="12" t="s">
        <v>485</v>
      </c>
      <c r="O45" s="12" t="s">
        <v>744</v>
      </c>
      <c r="P45" s="12" t="s">
        <v>3901</v>
      </c>
      <c r="Q45" t="s">
        <v>2614</v>
      </c>
      <c r="R45" t="s">
        <v>118</v>
      </c>
      <c r="S45" t="s">
        <v>3980</v>
      </c>
      <c r="T45" s="12" t="s">
        <v>373</v>
      </c>
      <c r="U45" s="12" t="s">
        <v>108</v>
      </c>
      <c r="W45" s="12" t="s">
        <v>40</v>
      </c>
      <c r="X45" s="12" t="s">
        <v>1619</v>
      </c>
      <c r="Y45" s="12" t="s">
        <v>3671</v>
      </c>
      <c r="Z45" s="12" t="s">
        <v>3517</v>
      </c>
      <c r="AA45" s="12" t="s">
        <v>304</v>
      </c>
      <c r="AB45" s="12" t="s">
        <v>35</v>
      </c>
      <c r="AC45" s="12" t="s">
        <v>2901</v>
      </c>
      <c r="AF45" s="12">
        <v>0</v>
      </c>
      <c r="AG45" s="12">
        <v>1934</v>
      </c>
    </row>
    <row r="46" spans="1:33" s="12" customFormat="1" x14ac:dyDescent="0.25">
      <c r="A46" s="12" t="s">
        <v>1061</v>
      </c>
      <c r="B46" s="12">
        <v>1983</v>
      </c>
      <c r="C46" t="str">
        <f>A46&amp;" "&amp;B46</f>
        <v>Butterfield et al.  1983</v>
      </c>
      <c r="D46" s="12" t="s">
        <v>1062</v>
      </c>
      <c r="E46" s="12" t="s">
        <v>25</v>
      </c>
      <c r="F46" s="12" t="s">
        <v>1598</v>
      </c>
      <c r="G46" s="12" t="s">
        <v>2901</v>
      </c>
      <c r="H46" s="12" t="s">
        <v>3504</v>
      </c>
      <c r="I46" s="12" t="s">
        <v>2119</v>
      </c>
      <c r="J46" s="12" t="s">
        <v>3626</v>
      </c>
      <c r="K46" s="12" t="s">
        <v>28</v>
      </c>
      <c r="L46" s="12" t="s">
        <v>28</v>
      </c>
      <c r="N46" s="12" t="s">
        <v>485</v>
      </c>
      <c r="O46" s="12" t="s">
        <v>744</v>
      </c>
      <c r="P46" s="12" t="s">
        <v>3901</v>
      </c>
      <c r="Q46" t="s">
        <v>2614</v>
      </c>
      <c r="R46" t="s">
        <v>118</v>
      </c>
      <c r="S46" t="s">
        <v>3980</v>
      </c>
      <c r="T46" s="12" t="s">
        <v>373</v>
      </c>
      <c r="U46" s="12" t="s">
        <v>108</v>
      </c>
      <c r="W46" s="12" t="s">
        <v>40</v>
      </c>
      <c r="X46" s="12" t="s">
        <v>1619</v>
      </c>
      <c r="Y46" s="12" t="s">
        <v>3671</v>
      </c>
      <c r="Z46" s="12" t="s">
        <v>3517</v>
      </c>
      <c r="AA46" s="12" t="s">
        <v>304</v>
      </c>
      <c r="AB46" s="12" t="s">
        <v>35</v>
      </c>
      <c r="AC46" s="12" t="s">
        <v>2901</v>
      </c>
      <c r="AF46" s="12">
        <v>0</v>
      </c>
      <c r="AG46" s="12">
        <v>124</v>
      </c>
    </row>
    <row r="47" spans="1:33" s="12" customFormat="1" x14ac:dyDescent="0.25">
      <c r="A47" s="12" t="s">
        <v>1061</v>
      </c>
      <c r="B47" s="12">
        <v>1983</v>
      </c>
      <c r="C47" t="str">
        <f>A47&amp;" "&amp;B47</f>
        <v>Butterfield et al.  1983</v>
      </c>
      <c r="D47" s="12" t="s">
        <v>1062</v>
      </c>
      <c r="E47" s="12" t="s">
        <v>25</v>
      </c>
      <c r="F47" s="12" t="s">
        <v>1566</v>
      </c>
      <c r="G47" s="12" t="s">
        <v>2901</v>
      </c>
      <c r="H47" s="12" t="s">
        <v>3504</v>
      </c>
      <c r="I47" s="12" t="s">
        <v>2119</v>
      </c>
      <c r="J47" s="12" t="s">
        <v>3626</v>
      </c>
      <c r="K47" s="12" t="s">
        <v>28</v>
      </c>
      <c r="L47" s="12" t="s">
        <v>28</v>
      </c>
      <c r="N47" s="12" t="s">
        <v>485</v>
      </c>
      <c r="O47" s="12" t="s">
        <v>744</v>
      </c>
      <c r="P47" s="12" t="s">
        <v>3901</v>
      </c>
      <c r="Q47" t="s">
        <v>2614</v>
      </c>
      <c r="R47" t="s">
        <v>118</v>
      </c>
      <c r="S47" t="s">
        <v>3980</v>
      </c>
      <c r="T47" s="12" t="s">
        <v>373</v>
      </c>
      <c r="U47" s="12" t="s">
        <v>108</v>
      </c>
      <c r="W47" s="12" t="s">
        <v>40</v>
      </c>
      <c r="X47" s="12" t="s">
        <v>1619</v>
      </c>
      <c r="Y47" s="12" t="s">
        <v>3671</v>
      </c>
      <c r="Z47" s="12" t="s">
        <v>3517</v>
      </c>
      <c r="AA47" s="12" t="s">
        <v>304</v>
      </c>
      <c r="AB47" s="12" t="s">
        <v>35</v>
      </c>
      <c r="AC47" s="12" t="s">
        <v>2901</v>
      </c>
      <c r="AF47" s="12">
        <v>0</v>
      </c>
      <c r="AG47" s="12">
        <v>141</v>
      </c>
    </row>
    <row r="48" spans="1:33" s="12" customFormat="1" x14ac:dyDescent="0.25">
      <c r="A48" s="12" t="s">
        <v>1061</v>
      </c>
      <c r="B48" s="12">
        <v>1983</v>
      </c>
      <c r="C48" t="str">
        <f>A48&amp;" "&amp;B48</f>
        <v>Butterfield et al.  1983</v>
      </c>
      <c r="D48" s="12" t="s">
        <v>1062</v>
      </c>
      <c r="E48" s="12" t="s">
        <v>25</v>
      </c>
      <c r="F48" s="12" t="s">
        <v>1567</v>
      </c>
      <c r="G48" s="12" t="s">
        <v>2901</v>
      </c>
      <c r="H48" s="12" t="s">
        <v>3504</v>
      </c>
      <c r="I48" s="12" t="s">
        <v>2119</v>
      </c>
      <c r="J48" s="12" t="s">
        <v>3626</v>
      </c>
      <c r="K48" s="12" t="s">
        <v>28</v>
      </c>
      <c r="L48" s="12" t="s">
        <v>28</v>
      </c>
      <c r="N48" s="12" t="s">
        <v>485</v>
      </c>
      <c r="O48" s="12" t="s">
        <v>744</v>
      </c>
      <c r="P48" s="12" t="s">
        <v>3901</v>
      </c>
      <c r="Q48" t="s">
        <v>2614</v>
      </c>
      <c r="R48" t="s">
        <v>118</v>
      </c>
      <c r="S48" t="s">
        <v>3980</v>
      </c>
      <c r="T48" s="12" t="s">
        <v>373</v>
      </c>
      <c r="U48" s="12" t="s">
        <v>108</v>
      </c>
      <c r="W48" s="12" t="s">
        <v>40</v>
      </c>
      <c r="X48" s="12" t="s">
        <v>1619</v>
      </c>
      <c r="Y48" s="12" t="s">
        <v>3671</v>
      </c>
      <c r="Z48" s="12" t="s">
        <v>3517</v>
      </c>
      <c r="AA48" s="12" t="s">
        <v>304</v>
      </c>
      <c r="AB48" s="12" t="s">
        <v>35</v>
      </c>
      <c r="AC48" s="12" t="s">
        <v>2901</v>
      </c>
      <c r="AF48" s="12">
        <v>0</v>
      </c>
      <c r="AG48" s="12">
        <v>227</v>
      </c>
    </row>
    <row r="49" spans="1:33" s="12" customFormat="1" x14ac:dyDescent="0.25">
      <c r="A49" s="12" t="s">
        <v>1061</v>
      </c>
      <c r="B49" s="12">
        <v>1983</v>
      </c>
      <c r="C49" t="str">
        <f>A49&amp;" "&amp;B49</f>
        <v>Butterfield et al.  1983</v>
      </c>
      <c r="D49" s="12" t="s">
        <v>1062</v>
      </c>
      <c r="E49" s="12" t="s">
        <v>25</v>
      </c>
      <c r="F49" s="12" t="s">
        <v>1567</v>
      </c>
      <c r="G49" s="12" t="s">
        <v>2901</v>
      </c>
      <c r="H49" s="12" t="s">
        <v>3504</v>
      </c>
      <c r="I49" s="12" t="s">
        <v>2119</v>
      </c>
      <c r="J49" s="12" t="s">
        <v>3626</v>
      </c>
      <c r="K49" s="12" t="s">
        <v>28</v>
      </c>
      <c r="L49" s="12" t="s">
        <v>28</v>
      </c>
      <c r="N49" s="12" t="s">
        <v>485</v>
      </c>
      <c r="O49" s="12" t="s">
        <v>744</v>
      </c>
      <c r="P49" s="12" t="s">
        <v>3901</v>
      </c>
      <c r="Q49" t="s">
        <v>2614</v>
      </c>
      <c r="R49" t="s">
        <v>118</v>
      </c>
      <c r="S49" t="s">
        <v>3980</v>
      </c>
      <c r="T49" s="12" t="s">
        <v>373</v>
      </c>
      <c r="U49" s="12" t="s">
        <v>108</v>
      </c>
      <c r="W49" s="12" t="s">
        <v>40</v>
      </c>
      <c r="X49" s="12" t="s">
        <v>1619</v>
      </c>
      <c r="Y49" s="12" t="s">
        <v>3671</v>
      </c>
      <c r="Z49" s="12" t="s">
        <v>3517</v>
      </c>
      <c r="AA49" s="12" t="s">
        <v>304</v>
      </c>
      <c r="AB49" s="12" t="s">
        <v>35</v>
      </c>
      <c r="AC49" s="12" t="s">
        <v>2901</v>
      </c>
      <c r="AF49" s="12">
        <v>1</v>
      </c>
      <c r="AG49" s="12">
        <v>261</v>
      </c>
    </row>
    <row r="50" spans="1:33" s="12" customFormat="1" x14ac:dyDescent="0.25">
      <c r="A50" s="12" t="s">
        <v>1061</v>
      </c>
      <c r="B50" s="12">
        <v>1983</v>
      </c>
      <c r="C50" t="str">
        <f>A50&amp;" "&amp;B50</f>
        <v>Butterfield et al.  1983</v>
      </c>
      <c r="D50" s="12" t="s">
        <v>1062</v>
      </c>
      <c r="E50" s="12" t="s">
        <v>25</v>
      </c>
      <c r="F50" s="12" t="s">
        <v>1565</v>
      </c>
      <c r="G50" s="12" t="s">
        <v>2901</v>
      </c>
      <c r="H50" s="12" t="s">
        <v>3504</v>
      </c>
      <c r="I50" s="12" t="s">
        <v>2119</v>
      </c>
      <c r="J50" s="12" t="s">
        <v>3626</v>
      </c>
      <c r="K50" s="12" t="s">
        <v>28</v>
      </c>
      <c r="L50" s="12" t="s">
        <v>28</v>
      </c>
      <c r="N50" s="12" t="s">
        <v>485</v>
      </c>
      <c r="O50" s="12" t="s">
        <v>744</v>
      </c>
      <c r="P50" s="12" t="s">
        <v>3901</v>
      </c>
      <c r="Q50" t="s">
        <v>2614</v>
      </c>
      <c r="R50" t="s">
        <v>118</v>
      </c>
      <c r="S50" t="s">
        <v>3980</v>
      </c>
      <c r="T50" s="12" t="s">
        <v>373</v>
      </c>
      <c r="U50" s="12" t="s">
        <v>108</v>
      </c>
      <c r="W50" s="12" t="s">
        <v>40</v>
      </c>
      <c r="X50" s="12" t="s">
        <v>1619</v>
      </c>
      <c r="Y50" s="12" t="s">
        <v>3671</v>
      </c>
      <c r="Z50" s="12" t="s">
        <v>3517</v>
      </c>
      <c r="AA50" s="12" t="s">
        <v>304</v>
      </c>
      <c r="AB50" s="12" t="s">
        <v>35</v>
      </c>
      <c r="AC50" s="12" t="s">
        <v>2901</v>
      </c>
      <c r="AF50" s="12">
        <v>0</v>
      </c>
      <c r="AG50" s="12">
        <v>99</v>
      </c>
    </row>
    <row r="51" spans="1:33" s="12" customFormat="1" x14ac:dyDescent="0.25">
      <c r="A51" s="12" t="s">
        <v>1061</v>
      </c>
      <c r="B51" s="12">
        <v>1983</v>
      </c>
      <c r="C51" t="str">
        <f>A51&amp;" "&amp;B51</f>
        <v>Butterfield et al.  1983</v>
      </c>
      <c r="D51" s="12" t="s">
        <v>1062</v>
      </c>
      <c r="E51" s="12" t="s">
        <v>25</v>
      </c>
      <c r="F51" s="12" t="s">
        <v>1568</v>
      </c>
      <c r="G51" s="12" t="s">
        <v>2901</v>
      </c>
      <c r="H51" s="12" t="s">
        <v>3504</v>
      </c>
      <c r="I51" s="12" t="s">
        <v>2119</v>
      </c>
      <c r="J51" s="12" t="s">
        <v>3626</v>
      </c>
      <c r="K51" s="12" t="s">
        <v>28</v>
      </c>
      <c r="L51" s="12" t="s">
        <v>28</v>
      </c>
      <c r="N51" s="12" t="s">
        <v>485</v>
      </c>
      <c r="O51" s="12" t="s">
        <v>744</v>
      </c>
      <c r="P51" s="12" t="s">
        <v>3901</v>
      </c>
      <c r="Q51" t="s">
        <v>2614</v>
      </c>
      <c r="R51" t="s">
        <v>118</v>
      </c>
      <c r="S51" t="s">
        <v>3980</v>
      </c>
      <c r="T51" s="12" t="s">
        <v>373</v>
      </c>
      <c r="U51" s="12" t="s">
        <v>108</v>
      </c>
      <c r="W51" s="12" t="s">
        <v>40</v>
      </c>
      <c r="X51" s="12" t="s">
        <v>1629</v>
      </c>
      <c r="Y51" s="12" t="s">
        <v>3672</v>
      </c>
      <c r="Z51" s="12" t="s">
        <v>3517</v>
      </c>
      <c r="AA51" s="12" t="s">
        <v>304</v>
      </c>
      <c r="AB51" s="12" t="s">
        <v>35</v>
      </c>
      <c r="AC51" s="12" t="s">
        <v>2901</v>
      </c>
      <c r="AF51" s="12">
        <v>1</v>
      </c>
      <c r="AG51" s="12">
        <v>1934</v>
      </c>
    </row>
    <row r="52" spans="1:33" s="12" customFormat="1" x14ac:dyDescent="0.25">
      <c r="A52" s="12" t="s">
        <v>1061</v>
      </c>
      <c r="B52" s="12">
        <v>1983</v>
      </c>
      <c r="C52" t="str">
        <f>A52&amp;" "&amp;B52</f>
        <v>Butterfield et al.  1983</v>
      </c>
      <c r="D52" s="12" t="s">
        <v>1062</v>
      </c>
      <c r="E52" s="12" t="s">
        <v>25</v>
      </c>
      <c r="F52" s="12" t="s">
        <v>1598</v>
      </c>
      <c r="G52" s="12" t="s">
        <v>2901</v>
      </c>
      <c r="H52" s="12" t="s">
        <v>3504</v>
      </c>
      <c r="I52" s="12" t="s">
        <v>2119</v>
      </c>
      <c r="J52" s="12" t="s">
        <v>3626</v>
      </c>
      <c r="K52" s="12" t="s">
        <v>28</v>
      </c>
      <c r="L52" s="12" t="s">
        <v>28</v>
      </c>
      <c r="N52" s="12" t="s">
        <v>485</v>
      </c>
      <c r="O52" s="12" t="s">
        <v>744</v>
      </c>
      <c r="P52" s="12" t="s">
        <v>3901</v>
      </c>
      <c r="Q52" t="s">
        <v>2614</v>
      </c>
      <c r="R52" t="s">
        <v>118</v>
      </c>
      <c r="S52" t="s">
        <v>3980</v>
      </c>
      <c r="T52" s="12" t="s">
        <v>373</v>
      </c>
      <c r="U52" s="12" t="s">
        <v>108</v>
      </c>
      <c r="W52" s="12" t="s">
        <v>40</v>
      </c>
      <c r="X52" s="12" t="s">
        <v>1629</v>
      </c>
      <c r="Y52" s="12" t="s">
        <v>3672</v>
      </c>
      <c r="Z52" s="12" t="s">
        <v>3517</v>
      </c>
      <c r="AA52" s="12" t="s">
        <v>304</v>
      </c>
      <c r="AB52" s="12" t="s">
        <v>35</v>
      </c>
      <c r="AC52" s="12" t="s">
        <v>2901</v>
      </c>
      <c r="AF52" s="12">
        <v>0</v>
      </c>
      <c r="AG52" s="12">
        <v>124</v>
      </c>
    </row>
    <row r="53" spans="1:33" s="12" customFormat="1" x14ac:dyDescent="0.25">
      <c r="A53" s="12" t="s">
        <v>1061</v>
      </c>
      <c r="B53" s="12">
        <v>1983</v>
      </c>
      <c r="C53" t="str">
        <f>A53&amp;" "&amp;B53</f>
        <v>Butterfield et al.  1983</v>
      </c>
      <c r="D53" s="12" t="s">
        <v>1062</v>
      </c>
      <c r="E53" s="12" t="s">
        <v>25</v>
      </c>
      <c r="F53" s="12" t="s">
        <v>1566</v>
      </c>
      <c r="G53" s="12" t="s">
        <v>2901</v>
      </c>
      <c r="H53" s="12" t="s">
        <v>3504</v>
      </c>
      <c r="I53" s="12" t="s">
        <v>2119</v>
      </c>
      <c r="J53" s="12" t="s">
        <v>3626</v>
      </c>
      <c r="K53" s="12" t="s">
        <v>28</v>
      </c>
      <c r="L53" s="12" t="s">
        <v>28</v>
      </c>
      <c r="N53" s="12" t="s">
        <v>485</v>
      </c>
      <c r="O53" s="12" t="s">
        <v>744</v>
      </c>
      <c r="P53" s="12" t="s">
        <v>3901</v>
      </c>
      <c r="Q53" t="s">
        <v>2614</v>
      </c>
      <c r="R53" t="s">
        <v>118</v>
      </c>
      <c r="S53" t="s">
        <v>3980</v>
      </c>
      <c r="T53" s="12" t="s">
        <v>373</v>
      </c>
      <c r="U53" s="12" t="s">
        <v>108</v>
      </c>
      <c r="W53" s="12" t="s">
        <v>40</v>
      </c>
      <c r="X53" s="12" t="s">
        <v>1629</v>
      </c>
      <c r="Y53" s="12" t="s">
        <v>3672</v>
      </c>
      <c r="Z53" s="12" t="s">
        <v>3517</v>
      </c>
      <c r="AA53" s="12" t="s">
        <v>304</v>
      </c>
      <c r="AB53" s="12" t="s">
        <v>35</v>
      </c>
      <c r="AC53" s="12" t="s">
        <v>2901</v>
      </c>
      <c r="AF53" s="12">
        <v>0</v>
      </c>
      <c r="AG53" s="12">
        <v>141</v>
      </c>
    </row>
    <row r="54" spans="1:33" s="12" customFormat="1" x14ac:dyDescent="0.25">
      <c r="A54" s="12" t="s">
        <v>1061</v>
      </c>
      <c r="B54" s="12">
        <v>1983</v>
      </c>
      <c r="C54" t="str">
        <f>A54&amp;" "&amp;B54</f>
        <v>Butterfield et al.  1983</v>
      </c>
      <c r="D54" s="12" t="s">
        <v>1062</v>
      </c>
      <c r="E54" s="12" t="s">
        <v>25</v>
      </c>
      <c r="F54" s="12" t="s">
        <v>1567</v>
      </c>
      <c r="G54" s="12" t="s">
        <v>2901</v>
      </c>
      <c r="H54" s="12" t="s">
        <v>3504</v>
      </c>
      <c r="I54" s="12" t="s">
        <v>2119</v>
      </c>
      <c r="J54" s="12" t="s">
        <v>3626</v>
      </c>
      <c r="K54" s="12" t="s">
        <v>28</v>
      </c>
      <c r="L54" s="12" t="s">
        <v>28</v>
      </c>
      <c r="N54" s="12" t="s">
        <v>485</v>
      </c>
      <c r="O54" s="12" t="s">
        <v>744</v>
      </c>
      <c r="P54" s="12" t="s">
        <v>3901</v>
      </c>
      <c r="Q54" t="s">
        <v>2614</v>
      </c>
      <c r="R54" t="s">
        <v>118</v>
      </c>
      <c r="S54" t="s">
        <v>3980</v>
      </c>
      <c r="T54" s="12" t="s">
        <v>373</v>
      </c>
      <c r="U54" s="12" t="s">
        <v>108</v>
      </c>
      <c r="W54" s="12" t="s">
        <v>40</v>
      </c>
      <c r="X54" s="12" t="s">
        <v>1629</v>
      </c>
      <c r="Y54" s="12" t="s">
        <v>3672</v>
      </c>
      <c r="Z54" s="12" t="s">
        <v>3517</v>
      </c>
      <c r="AA54" s="12" t="s">
        <v>304</v>
      </c>
      <c r="AB54" s="12" t="s">
        <v>35</v>
      </c>
      <c r="AC54" s="12" t="s">
        <v>2901</v>
      </c>
      <c r="AF54" s="12">
        <v>0</v>
      </c>
      <c r="AG54" s="12">
        <v>227</v>
      </c>
    </row>
    <row r="55" spans="1:33" s="12" customFormat="1" x14ac:dyDescent="0.25">
      <c r="A55" s="12" t="s">
        <v>1061</v>
      </c>
      <c r="B55" s="12">
        <v>1983</v>
      </c>
      <c r="C55" t="str">
        <f>A55&amp;" "&amp;B55</f>
        <v>Butterfield et al.  1983</v>
      </c>
      <c r="D55" s="12" t="s">
        <v>1062</v>
      </c>
      <c r="E55" s="12" t="s">
        <v>25</v>
      </c>
      <c r="F55" s="12" t="s">
        <v>1567</v>
      </c>
      <c r="G55" s="12" t="s">
        <v>2901</v>
      </c>
      <c r="H55" s="12" t="s">
        <v>3504</v>
      </c>
      <c r="I55" s="12" t="s">
        <v>2119</v>
      </c>
      <c r="J55" s="12" t="s">
        <v>3626</v>
      </c>
      <c r="K55" s="12" t="s">
        <v>28</v>
      </c>
      <c r="L55" s="12" t="s">
        <v>28</v>
      </c>
      <c r="N55" s="12" t="s">
        <v>485</v>
      </c>
      <c r="O55" s="12" t="s">
        <v>744</v>
      </c>
      <c r="P55" s="12" t="s">
        <v>3901</v>
      </c>
      <c r="Q55" t="s">
        <v>2614</v>
      </c>
      <c r="R55" t="s">
        <v>118</v>
      </c>
      <c r="S55" t="s">
        <v>3980</v>
      </c>
      <c r="T55" s="12" t="s">
        <v>373</v>
      </c>
      <c r="U55" s="12" t="s">
        <v>108</v>
      </c>
      <c r="W55" s="12" t="s">
        <v>40</v>
      </c>
      <c r="X55" s="12" t="s">
        <v>1629</v>
      </c>
      <c r="Y55" s="12" t="s">
        <v>3672</v>
      </c>
      <c r="Z55" s="12" t="s">
        <v>3517</v>
      </c>
      <c r="AA55" s="12" t="s">
        <v>304</v>
      </c>
      <c r="AB55" s="12" t="s">
        <v>35</v>
      </c>
      <c r="AC55" s="12" t="s">
        <v>2901</v>
      </c>
      <c r="AF55" s="12">
        <v>0</v>
      </c>
      <c r="AG55" s="12">
        <v>261</v>
      </c>
    </row>
    <row r="56" spans="1:33" s="12" customFormat="1" x14ac:dyDescent="0.25">
      <c r="A56" s="12" t="s">
        <v>1061</v>
      </c>
      <c r="B56" s="12">
        <v>1983</v>
      </c>
      <c r="C56" t="str">
        <f>A56&amp;" "&amp;B56</f>
        <v>Butterfield et al.  1983</v>
      </c>
      <c r="D56" s="12" t="s">
        <v>1062</v>
      </c>
      <c r="E56" s="12" t="s">
        <v>25</v>
      </c>
      <c r="F56" s="12" t="s">
        <v>1565</v>
      </c>
      <c r="G56" s="12" t="s">
        <v>2901</v>
      </c>
      <c r="H56" s="12" t="s">
        <v>3504</v>
      </c>
      <c r="I56" s="12" t="s">
        <v>2119</v>
      </c>
      <c r="J56" s="12" t="s">
        <v>3626</v>
      </c>
      <c r="K56" s="12" t="s">
        <v>28</v>
      </c>
      <c r="L56" s="12" t="s">
        <v>28</v>
      </c>
      <c r="N56" s="12" t="s">
        <v>485</v>
      </c>
      <c r="O56" s="12" t="s">
        <v>744</v>
      </c>
      <c r="P56" s="12" t="s">
        <v>3901</v>
      </c>
      <c r="Q56" t="s">
        <v>2614</v>
      </c>
      <c r="R56" t="s">
        <v>118</v>
      </c>
      <c r="S56" t="s">
        <v>3980</v>
      </c>
      <c r="T56" s="12" t="s">
        <v>373</v>
      </c>
      <c r="U56" s="12" t="s">
        <v>108</v>
      </c>
      <c r="W56" s="12" t="s">
        <v>40</v>
      </c>
      <c r="X56" s="12" t="s">
        <v>1629</v>
      </c>
      <c r="Y56" s="12" t="s">
        <v>3672</v>
      </c>
      <c r="Z56" s="12" t="s">
        <v>3517</v>
      </c>
      <c r="AA56" s="12" t="s">
        <v>304</v>
      </c>
      <c r="AB56" s="12" t="s">
        <v>35</v>
      </c>
      <c r="AC56" s="12" t="s">
        <v>2901</v>
      </c>
      <c r="AF56" s="12">
        <v>0</v>
      </c>
      <c r="AG56" s="12">
        <v>99</v>
      </c>
    </row>
    <row r="57" spans="1:33" s="12" customFormat="1" x14ac:dyDescent="0.25">
      <c r="A57" s="12" t="s">
        <v>1061</v>
      </c>
      <c r="B57" s="12">
        <v>1983</v>
      </c>
      <c r="C57" t="str">
        <f>A57&amp;" "&amp;B57</f>
        <v>Butterfield et al.  1983</v>
      </c>
      <c r="D57" s="12" t="s">
        <v>1062</v>
      </c>
      <c r="E57" s="12" t="s">
        <v>25</v>
      </c>
      <c r="F57" s="12" t="s">
        <v>1568</v>
      </c>
      <c r="G57" s="12" t="s">
        <v>2901</v>
      </c>
      <c r="H57" s="12" t="s">
        <v>3504</v>
      </c>
      <c r="I57" s="12" t="s">
        <v>2119</v>
      </c>
      <c r="J57" s="12" t="s">
        <v>3626</v>
      </c>
      <c r="K57" s="12" t="s">
        <v>28</v>
      </c>
      <c r="L57" s="12" t="s">
        <v>28</v>
      </c>
      <c r="N57" s="12" t="s">
        <v>485</v>
      </c>
      <c r="O57" s="12" t="s">
        <v>744</v>
      </c>
      <c r="P57" s="12" t="s">
        <v>3901</v>
      </c>
      <c r="Q57" t="s">
        <v>2614</v>
      </c>
      <c r="R57" t="s">
        <v>118</v>
      </c>
      <c r="S57" t="s">
        <v>3980</v>
      </c>
      <c r="T57" s="12" t="s">
        <v>373</v>
      </c>
      <c r="U57" s="12" t="s">
        <v>108</v>
      </c>
      <c r="W57" s="12" t="s">
        <v>40</v>
      </c>
      <c r="X57" s="12" t="s">
        <v>1631</v>
      </c>
      <c r="Y57" s="12" t="s">
        <v>3673</v>
      </c>
      <c r="Z57" s="12" t="s">
        <v>3517</v>
      </c>
      <c r="AA57" s="12" t="s">
        <v>304</v>
      </c>
      <c r="AB57" s="12" t="s">
        <v>35</v>
      </c>
      <c r="AC57" s="12" t="s">
        <v>2901</v>
      </c>
      <c r="AF57" s="12">
        <v>0</v>
      </c>
      <c r="AG57" s="12">
        <v>1934</v>
      </c>
    </row>
    <row r="58" spans="1:33" s="12" customFormat="1" x14ac:dyDescent="0.25">
      <c r="A58" s="12" t="s">
        <v>1061</v>
      </c>
      <c r="B58" s="12">
        <v>1983</v>
      </c>
      <c r="C58" t="str">
        <f>A58&amp;" "&amp;B58</f>
        <v>Butterfield et al.  1983</v>
      </c>
      <c r="D58" s="12" t="s">
        <v>1062</v>
      </c>
      <c r="E58" s="12" t="s">
        <v>25</v>
      </c>
      <c r="F58" s="12" t="s">
        <v>1598</v>
      </c>
      <c r="G58" s="12" t="s">
        <v>2901</v>
      </c>
      <c r="H58" s="12" t="s">
        <v>3504</v>
      </c>
      <c r="I58" s="12" t="s">
        <v>2119</v>
      </c>
      <c r="J58" s="12" t="s">
        <v>3626</v>
      </c>
      <c r="K58" s="12" t="s">
        <v>28</v>
      </c>
      <c r="L58" s="12" t="s">
        <v>28</v>
      </c>
      <c r="N58" s="12" t="s">
        <v>485</v>
      </c>
      <c r="O58" s="12" t="s">
        <v>744</v>
      </c>
      <c r="P58" s="12" t="s">
        <v>3901</v>
      </c>
      <c r="Q58" t="s">
        <v>2614</v>
      </c>
      <c r="R58" t="s">
        <v>118</v>
      </c>
      <c r="S58" t="s">
        <v>3980</v>
      </c>
      <c r="T58" s="12" t="s">
        <v>373</v>
      </c>
      <c r="U58" s="12" t="s">
        <v>108</v>
      </c>
      <c r="W58" s="12" t="s">
        <v>40</v>
      </c>
      <c r="X58" s="12" t="s">
        <v>1631</v>
      </c>
      <c r="Y58" s="12" t="s">
        <v>3673</v>
      </c>
      <c r="Z58" s="12" t="s">
        <v>3517</v>
      </c>
      <c r="AA58" s="12" t="s">
        <v>304</v>
      </c>
      <c r="AB58" s="12" t="s">
        <v>35</v>
      </c>
      <c r="AC58" s="12" t="s">
        <v>2901</v>
      </c>
      <c r="AF58" s="12">
        <v>1</v>
      </c>
      <c r="AG58" s="12">
        <v>124</v>
      </c>
    </row>
    <row r="59" spans="1:33" s="12" customFormat="1" x14ac:dyDescent="0.25">
      <c r="A59" s="12" t="s">
        <v>1061</v>
      </c>
      <c r="B59" s="12">
        <v>1983</v>
      </c>
      <c r="C59" t="str">
        <f>A59&amp;" "&amp;B59</f>
        <v>Butterfield et al.  1983</v>
      </c>
      <c r="D59" s="12" t="s">
        <v>1062</v>
      </c>
      <c r="E59" s="12" t="s">
        <v>25</v>
      </c>
      <c r="F59" s="12" t="s">
        <v>1566</v>
      </c>
      <c r="G59" s="12" t="s">
        <v>2901</v>
      </c>
      <c r="H59" s="12" t="s">
        <v>3504</v>
      </c>
      <c r="I59" s="12" t="s">
        <v>2119</v>
      </c>
      <c r="J59" s="12" t="s">
        <v>3626</v>
      </c>
      <c r="K59" s="12" t="s">
        <v>28</v>
      </c>
      <c r="L59" s="12" t="s">
        <v>28</v>
      </c>
      <c r="N59" s="12" t="s">
        <v>485</v>
      </c>
      <c r="O59" s="12" t="s">
        <v>744</v>
      </c>
      <c r="P59" s="12" t="s">
        <v>3901</v>
      </c>
      <c r="Q59" t="s">
        <v>2614</v>
      </c>
      <c r="R59" t="s">
        <v>118</v>
      </c>
      <c r="S59" t="s">
        <v>3980</v>
      </c>
      <c r="T59" s="12" t="s">
        <v>373</v>
      </c>
      <c r="U59" s="12" t="s">
        <v>108</v>
      </c>
      <c r="W59" s="12" t="s">
        <v>40</v>
      </c>
      <c r="X59" s="12" t="s">
        <v>1631</v>
      </c>
      <c r="Y59" s="12" t="s">
        <v>3673</v>
      </c>
      <c r="Z59" s="12" t="s">
        <v>3517</v>
      </c>
      <c r="AA59" s="12" t="s">
        <v>304</v>
      </c>
      <c r="AB59" s="12" t="s">
        <v>35</v>
      </c>
      <c r="AC59" s="12" t="s">
        <v>2901</v>
      </c>
      <c r="AF59" s="12">
        <v>0</v>
      </c>
      <c r="AG59" s="12">
        <v>141</v>
      </c>
    </row>
    <row r="60" spans="1:33" s="12" customFormat="1" x14ac:dyDescent="0.25">
      <c r="A60" s="12" t="s">
        <v>1061</v>
      </c>
      <c r="B60" s="12">
        <v>1983</v>
      </c>
      <c r="C60" t="str">
        <f>A60&amp;" "&amp;B60</f>
        <v>Butterfield et al.  1983</v>
      </c>
      <c r="D60" s="12" t="s">
        <v>1062</v>
      </c>
      <c r="E60" s="12" t="s">
        <v>25</v>
      </c>
      <c r="F60" s="12" t="s">
        <v>1567</v>
      </c>
      <c r="G60" s="12" t="s">
        <v>2901</v>
      </c>
      <c r="H60" s="12" t="s">
        <v>3504</v>
      </c>
      <c r="I60" s="12" t="s">
        <v>2119</v>
      </c>
      <c r="J60" s="12" t="s">
        <v>3626</v>
      </c>
      <c r="K60" s="12" t="s">
        <v>28</v>
      </c>
      <c r="L60" s="12" t="s">
        <v>28</v>
      </c>
      <c r="N60" s="12" t="s">
        <v>485</v>
      </c>
      <c r="O60" s="12" t="s">
        <v>744</v>
      </c>
      <c r="P60" s="12" t="s">
        <v>3901</v>
      </c>
      <c r="Q60" t="s">
        <v>2614</v>
      </c>
      <c r="R60" t="s">
        <v>118</v>
      </c>
      <c r="S60" t="s">
        <v>3980</v>
      </c>
      <c r="T60" s="12" t="s">
        <v>373</v>
      </c>
      <c r="U60" s="12" t="s">
        <v>108</v>
      </c>
      <c r="W60" s="12" t="s">
        <v>40</v>
      </c>
      <c r="X60" s="12" t="s">
        <v>1631</v>
      </c>
      <c r="Y60" s="12" t="s">
        <v>3673</v>
      </c>
      <c r="Z60" s="12" t="s">
        <v>3517</v>
      </c>
      <c r="AA60" s="12" t="s">
        <v>304</v>
      </c>
      <c r="AB60" s="12" t="s">
        <v>35</v>
      </c>
      <c r="AC60" s="12" t="s">
        <v>2901</v>
      </c>
      <c r="AF60" s="12">
        <v>0</v>
      </c>
      <c r="AG60" s="12">
        <v>227</v>
      </c>
    </row>
    <row r="61" spans="1:33" s="12" customFormat="1" x14ac:dyDescent="0.25">
      <c r="A61" s="12" t="s">
        <v>1061</v>
      </c>
      <c r="B61" s="12">
        <v>1983</v>
      </c>
      <c r="C61" t="str">
        <f>A61&amp;" "&amp;B61</f>
        <v>Butterfield et al.  1983</v>
      </c>
      <c r="D61" s="12" t="s">
        <v>1062</v>
      </c>
      <c r="E61" s="12" t="s">
        <v>25</v>
      </c>
      <c r="F61" s="12" t="s">
        <v>1567</v>
      </c>
      <c r="G61" s="12" t="s">
        <v>2901</v>
      </c>
      <c r="H61" s="12" t="s">
        <v>3504</v>
      </c>
      <c r="I61" s="12" t="s">
        <v>2119</v>
      </c>
      <c r="J61" s="12" t="s">
        <v>3626</v>
      </c>
      <c r="K61" s="12" t="s">
        <v>28</v>
      </c>
      <c r="L61" s="12" t="s">
        <v>28</v>
      </c>
      <c r="N61" s="12" t="s">
        <v>485</v>
      </c>
      <c r="O61" s="12" t="s">
        <v>744</v>
      </c>
      <c r="P61" s="12" t="s">
        <v>3901</v>
      </c>
      <c r="Q61" t="s">
        <v>2614</v>
      </c>
      <c r="R61" t="s">
        <v>118</v>
      </c>
      <c r="S61" t="s">
        <v>3980</v>
      </c>
      <c r="T61" s="12" t="s">
        <v>373</v>
      </c>
      <c r="U61" s="12" t="s">
        <v>108</v>
      </c>
      <c r="W61" s="12" t="s">
        <v>40</v>
      </c>
      <c r="X61" s="12" t="s">
        <v>1631</v>
      </c>
      <c r="Y61" s="12" t="s">
        <v>3673</v>
      </c>
      <c r="Z61" s="12" t="s">
        <v>3517</v>
      </c>
      <c r="AA61" s="12" t="s">
        <v>304</v>
      </c>
      <c r="AB61" s="12" t="s">
        <v>35</v>
      </c>
      <c r="AC61" s="12" t="s">
        <v>2901</v>
      </c>
      <c r="AF61" s="12">
        <v>0</v>
      </c>
      <c r="AG61" s="12">
        <v>261</v>
      </c>
    </row>
    <row r="62" spans="1:33" s="12" customFormat="1" x14ac:dyDescent="0.25">
      <c r="A62" s="12" t="s">
        <v>1061</v>
      </c>
      <c r="B62" s="12">
        <v>1983</v>
      </c>
      <c r="C62" t="str">
        <f>A62&amp;" "&amp;B62</f>
        <v>Butterfield et al.  1983</v>
      </c>
      <c r="D62" s="12" t="s">
        <v>1062</v>
      </c>
      <c r="E62" s="12" t="s">
        <v>25</v>
      </c>
      <c r="F62" s="12" t="s">
        <v>1565</v>
      </c>
      <c r="G62" s="12" t="s">
        <v>2901</v>
      </c>
      <c r="H62" s="12" t="s">
        <v>3504</v>
      </c>
      <c r="I62" s="12" t="s">
        <v>2119</v>
      </c>
      <c r="J62" s="12" t="s">
        <v>3626</v>
      </c>
      <c r="K62" s="12" t="s">
        <v>28</v>
      </c>
      <c r="L62" s="12" t="s">
        <v>28</v>
      </c>
      <c r="N62" s="12" t="s">
        <v>485</v>
      </c>
      <c r="O62" s="12" t="s">
        <v>744</v>
      </c>
      <c r="P62" s="12" t="s">
        <v>3901</v>
      </c>
      <c r="Q62" t="s">
        <v>2614</v>
      </c>
      <c r="R62" t="s">
        <v>118</v>
      </c>
      <c r="S62" t="s">
        <v>3980</v>
      </c>
      <c r="T62" s="12" t="s">
        <v>373</v>
      </c>
      <c r="U62" s="12" t="s">
        <v>108</v>
      </c>
      <c r="W62" s="12" t="s">
        <v>40</v>
      </c>
      <c r="X62" s="12" t="s">
        <v>1631</v>
      </c>
      <c r="Y62" s="12" t="s">
        <v>3673</v>
      </c>
      <c r="Z62" s="12" t="s">
        <v>3517</v>
      </c>
      <c r="AA62" s="12" t="s">
        <v>304</v>
      </c>
      <c r="AB62" s="12" t="s">
        <v>35</v>
      </c>
      <c r="AC62" s="12" t="s">
        <v>2901</v>
      </c>
      <c r="AF62" s="12">
        <v>0</v>
      </c>
      <c r="AG62" s="12">
        <v>99</v>
      </c>
    </row>
    <row r="63" spans="1:33" s="12" customFormat="1" x14ac:dyDescent="0.25">
      <c r="A63" s="12" t="s">
        <v>1061</v>
      </c>
      <c r="B63" s="12">
        <v>1983</v>
      </c>
      <c r="C63" t="str">
        <f>A63&amp;" "&amp;B63</f>
        <v>Butterfield et al.  1983</v>
      </c>
      <c r="D63" s="12" t="s">
        <v>1062</v>
      </c>
      <c r="E63" s="12" t="s">
        <v>25</v>
      </c>
      <c r="F63" s="12" t="s">
        <v>1568</v>
      </c>
      <c r="G63" s="12" t="s">
        <v>2901</v>
      </c>
      <c r="H63" s="12" t="s">
        <v>3504</v>
      </c>
      <c r="I63" s="12" t="s">
        <v>2119</v>
      </c>
      <c r="J63" s="12" t="s">
        <v>3626</v>
      </c>
      <c r="K63" s="12" t="s">
        <v>28</v>
      </c>
      <c r="L63" s="12" t="s">
        <v>28</v>
      </c>
      <c r="N63" s="12" t="s">
        <v>485</v>
      </c>
      <c r="O63" s="12" t="s">
        <v>744</v>
      </c>
      <c r="P63" s="12" t="s">
        <v>3901</v>
      </c>
      <c r="Q63" t="s">
        <v>2614</v>
      </c>
      <c r="R63" t="s">
        <v>118</v>
      </c>
      <c r="S63" t="s">
        <v>3980</v>
      </c>
      <c r="T63" s="12" t="s">
        <v>373</v>
      </c>
      <c r="U63" s="12" t="s">
        <v>108</v>
      </c>
      <c r="W63" s="12" t="s">
        <v>40</v>
      </c>
      <c r="X63" s="12" t="s">
        <v>1634</v>
      </c>
      <c r="Y63" s="12" t="s">
        <v>3674</v>
      </c>
      <c r="Z63" s="12" t="s">
        <v>3517</v>
      </c>
      <c r="AA63" s="12" t="s">
        <v>304</v>
      </c>
      <c r="AB63" s="12" t="s">
        <v>35</v>
      </c>
      <c r="AC63" s="12" t="s">
        <v>2901</v>
      </c>
      <c r="AF63" s="12">
        <v>1</v>
      </c>
      <c r="AG63" s="12">
        <v>1934</v>
      </c>
    </row>
    <row r="64" spans="1:33" s="12" customFormat="1" x14ac:dyDescent="0.25">
      <c r="A64" s="12" t="s">
        <v>1061</v>
      </c>
      <c r="B64" s="12">
        <v>1983</v>
      </c>
      <c r="C64" t="str">
        <f>A64&amp;" "&amp;B64</f>
        <v>Butterfield et al.  1983</v>
      </c>
      <c r="D64" s="12" t="s">
        <v>1062</v>
      </c>
      <c r="E64" s="12" t="s">
        <v>25</v>
      </c>
      <c r="F64" s="12" t="s">
        <v>1598</v>
      </c>
      <c r="G64" s="12" t="s">
        <v>2901</v>
      </c>
      <c r="H64" s="12" t="s">
        <v>3504</v>
      </c>
      <c r="I64" s="12" t="s">
        <v>2119</v>
      </c>
      <c r="J64" s="12" t="s">
        <v>3626</v>
      </c>
      <c r="K64" s="12" t="s">
        <v>28</v>
      </c>
      <c r="L64" s="12" t="s">
        <v>28</v>
      </c>
      <c r="N64" s="12" t="s">
        <v>485</v>
      </c>
      <c r="O64" s="12" t="s">
        <v>744</v>
      </c>
      <c r="P64" s="12" t="s">
        <v>3901</v>
      </c>
      <c r="Q64" t="s">
        <v>2614</v>
      </c>
      <c r="R64" t="s">
        <v>118</v>
      </c>
      <c r="S64" t="s">
        <v>3980</v>
      </c>
      <c r="T64" s="12" t="s">
        <v>373</v>
      </c>
      <c r="U64" s="12" t="s">
        <v>108</v>
      </c>
      <c r="W64" s="12" t="s">
        <v>40</v>
      </c>
      <c r="X64" s="12" t="s">
        <v>1634</v>
      </c>
      <c r="Y64" s="12" t="s">
        <v>3674</v>
      </c>
      <c r="Z64" s="12" t="s">
        <v>3517</v>
      </c>
      <c r="AA64" s="12" t="s">
        <v>304</v>
      </c>
      <c r="AB64" s="12" t="s">
        <v>35</v>
      </c>
      <c r="AC64" s="12" t="s">
        <v>2901</v>
      </c>
      <c r="AF64" s="12">
        <v>0</v>
      </c>
      <c r="AG64" s="12">
        <v>124</v>
      </c>
    </row>
    <row r="65" spans="1:33" s="12" customFormat="1" x14ac:dyDescent="0.25">
      <c r="A65" s="12" t="s">
        <v>1061</v>
      </c>
      <c r="B65" s="12">
        <v>1983</v>
      </c>
      <c r="C65" t="str">
        <f>A65&amp;" "&amp;B65</f>
        <v>Butterfield et al.  1983</v>
      </c>
      <c r="D65" s="12" t="s">
        <v>1062</v>
      </c>
      <c r="E65" s="12" t="s">
        <v>25</v>
      </c>
      <c r="F65" s="12" t="s">
        <v>1566</v>
      </c>
      <c r="G65" s="12" t="s">
        <v>2901</v>
      </c>
      <c r="H65" s="12" t="s">
        <v>3504</v>
      </c>
      <c r="I65" s="12" t="s">
        <v>2119</v>
      </c>
      <c r="J65" s="12" t="s">
        <v>3626</v>
      </c>
      <c r="K65" s="12" t="s">
        <v>28</v>
      </c>
      <c r="L65" s="12" t="s">
        <v>28</v>
      </c>
      <c r="N65" s="12" t="s">
        <v>485</v>
      </c>
      <c r="O65" s="12" t="s">
        <v>744</v>
      </c>
      <c r="P65" s="12" t="s">
        <v>3901</v>
      </c>
      <c r="Q65" t="s">
        <v>2614</v>
      </c>
      <c r="R65" t="s">
        <v>118</v>
      </c>
      <c r="S65" t="s">
        <v>3980</v>
      </c>
      <c r="T65" s="12" t="s">
        <v>373</v>
      </c>
      <c r="U65" s="12" t="s">
        <v>108</v>
      </c>
      <c r="W65" s="12" t="s">
        <v>40</v>
      </c>
      <c r="X65" s="12" t="s">
        <v>1634</v>
      </c>
      <c r="Y65" s="12" t="s">
        <v>3674</v>
      </c>
      <c r="Z65" s="12" t="s">
        <v>3517</v>
      </c>
      <c r="AA65" s="12" t="s">
        <v>304</v>
      </c>
      <c r="AB65" s="12" t="s">
        <v>35</v>
      </c>
      <c r="AC65" s="12" t="s">
        <v>2901</v>
      </c>
      <c r="AF65" s="12">
        <v>0</v>
      </c>
      <c r="AG65" s="12">
        <v>141</v>
      </c>
    </row>
    <row r="66" spans="1:33" s="12" customFormat="1" x14ac:dyDescent="0.25">
      <c r="A66" s="12" t="s">
        <v>1061</v>
      </c>
      <c r="B66" s="12">
        <v>1983</v>
      </c>
      <c r="C66" t="str">
        <f>A66&amp;" "&amp;B66</f>
        <v>Butterfield et al.  1983</v>
      </c>
      <c r="D66" s="12" t="s">
        <v>1062</v>
      </c>
      <c r="E66" s="12" t="s">
        <v>25</v>
      </c>
      <c r="F66" s="12" t="s">
        <v>1567</v>
      </c>
      <c r="G66" s="12" t="s">
        <v>2901</v>
      </c>
      <c r="H66" s="12" t="s">
        <v>3504</v>
      </c>
      <c r="I66" s="12" t="s">
        <v>2119</v>
      </c>
      <c r="J66" s="12" t="s">
        <v>3626</v>
      </c>
      <c r="K66" s="12" t="s">
        <v>28</v>
      </c>
      <c r="L66" s="12" t="s">
        <v>28</v>
      </c>
      <c r="N66" s="12" t="s">
        <v>485</v>
      </c>
      <c r="O66" s="12" t="s">
        <v>744</v>
      </c>
      <c r="P66" s="12" t="s">
        <v>3901</v>
      </c>
      <c r="Q66" t="s">
        <v>2614</v>
      </c>
      <c r="R66" t="s">
        <v>118</v>
      </c>
      <c r="S66" t="s">
        <v>3980</v>
      </c>
      <c r="T66" s="12" t="s">
        <v>373</v>
      </c>
      <c r="U66" s="12" t="s">
        <v>108</v>
      </c>
      <c r="W66" s="12" t="s">
        <v>40</v>
      </c>
      <c r="X66" s="12" t="s">
        <v>1634</v>
      </c>
      <c r="Y66" s="12" t="s">
        <v>3674</v>
      </c>
      <c r="Z66" s="12" t="s">
        <v>3517</v>
      </c>
      <c r="AA66" s="12" t="s">
        <v>304</v>
      </c>
      <c r="AB66" s="12" t="s">
        <v>35</v>
      </c>
      <c r="AC66" s="12" t="s">
        <v>2901</v>
      </c>
      <c r="AF66" s="12">
        <v>0</v>
      </c>
      <c r="AG66" s="12">
        <v>227</v>
      </c>
    </row>
    <row r="67" spans="1:33" s="12" customFormat="1" x14ac:dyDescent="0.25">
      <c r="A67" s="12" t="s">
        <v>1061</v>
      </c>
      <c r="B67" s="12">
        <v>1983</v>
      </c>
      <c r="C67" t="str">
        <f>A67&amp;" "&amp;B67</f>
        <v>Butterfield et al.  1983</v>
      </c>
      <c r="D67" s="12" t="s">
        <v>1062</v>
      </c>
      <c r="E67" s="12" t="s">
        <v>25</v>
      </c>
      <c r="F67" s="12" t="s">
        <v>1567</v>
      </c>
      <c r="G67" s="12" t="s">
        <v>2901</v>
      </c>
      <c r="H67" s="12" t="s">
        <v>3504</v>
      </c>
      <c r="I67" s="12" t="s">
        <v>2119</v>
      </c>
      <c r="J67" s="12" t="s">
        <v>3626</v>
      </c>
      <c r="K67" s="12" t="s">
        <v>28</v>
      </c>
      <c r="L67" s="12" t="s">
        <v>28</v>
      </c>
      <c r="N67" s="12" t="s">
        <v>485</v>
      </c>
      <c r="O67" s="12" t="s">
        <v>744</v>
      </c>
      <c r="P67" s="12" t="s">
        <v>3901</v>
      </c>
      <c r="Q67" t="s">
        <v>2614</v>
      </c>
      <c r="R67" t="s">
        <v>118</v>
      </c>
      <c r="S67" t="s">
        <v>3980</v>
      </c>
      <c r="T67" s="12" t="s">
        <v>373</v>
      </c>
      <c r="U67" s="12" t="s">
        <v>108</v>
      </c>
      <c r="W67" s="12" t="s">
        <v>40</v>
      </c>
      <c r="X67" s="12" t="s">
        <v>1634</v>
      </c>
      <c r="Y67" s="12" t="s">
        <v>3674</v>
      </c>
      <c r="Z67" s="12" t="s">
        <v>3517</v>
      </c>
      <c r="AA67" s="12" t="s">
        <v>304</v>
      </c>
      <c r="AB67" s="12" t="s">
        <v>35</v>
      </c>
      <c r="AC67" s="12" t="s">
        <v>2901</v>
      </c>
      <c r="AF67" s="12">
        <v>0</v>
      </c>
      <c r="AG67" s="12">
        <v>261</v>
      </c>
    </row>
    <row r="68" spans="1:33" s="12" customFormat="1" x14ac:dyDescent="0.25">
      <c r="A68" s="12" t="s">
        <v>1061</v>
      </c>
      <c r="B68" s="12">
        <v>1983</v>
      </c>
      <c r="C68" t="str">
        <f>A68&amp;" "&amp;B68</f>
        <v>Butterfield et al.  1983</v>
      </c>
      <c r="D68" s="12" t="s">
        <v>1062</v>
      </c>
      <c r="E68" s="12" t="s">
        <v>25</v>
      </c>
      <c r="F68" s="12" t="s">
        <v>1565</v>
      </c>
      <c r="G68" s="12" t="s">
        <v>2901</v>
      </c>
      <c r="H68" s="12" t="s">
        <v>3504</v>
      </c>
      <c r="I68" s="12" t="s">
        <v>2119</v>
      </c>
      <c r="J68" s="12" t="s">
        <v>3626</v>
      </c>
      <c r="K68" s="12" t="s">
        <v>28</v>
      </c>
      <c r="L68" s="12" t="s">
        <v>28</v>
      </c>
      <c r="N68" s="12" t="s">
        <v>485</v>
      </c>
      <c r="O68" s="12" t="s">
        <v>744</v>
      </c>
      <c r="P68" s="12" t="s">
        <v>3901</v>
      </c>
      <c r="Q68" t="s">
        <v>2614</v>
      </c>
      <c r="R68" t="s">
        <v>118</v>
      </c>
      <c r="S68" t="s">
        <v>3980</v>
      </c>
      <c r="T68" s="12" t="s">
        <v>373</v>
      </c>
      <c r="U68" s="12" t="s">
        <v>108</v>
      </c>
      <c r="W68" s="12" t="s">
        <v>40</v>
      </c>
      <c r="X68" s="12" t="s">
        <v>1634</v>
      </c>
      <c r="Y68" s="12" t="s">
        <v>3674</v>
      </c>
      <c r="Z68" s="12" t="s">
        <v>3517</v>
      </c>
      <c r="AA68" s="12" t="s">
        <v>304</v>
      </c>
      <c r="AB68" s="12" t="s">
        <v>35</v>
      </c>
      <c r="AC68" s="12" t="s">
        <v>2901</v>
      </c>
      <c r="AF68" s="12">
        <v>0</v>
      </c>
      <c r="AG68" s="12">
        <v>99</v>
      </c>
    </row>
    <row r="69" spans="1:33" s="12" customFormat="1" x14ac:dyDescent="0.25">
      <c r="A69" s="12" t="s">
        <v>1061</v>
      </c>
      <c r="B69" s="12">
        <v>1983</v>
      </c>
      <c r="C69" t="str">
        <f>A69&amp;" "&amp;B69</f>
        <v>Butterfield et al.  1983</v>
      </c>
      <c r="D69" s="12" t="s">
        <v>1062</v>
      </c>
      <c r="E69" s="12" t="s">
        <v>25</v>
      </c>
      <c r="F69" s="12" t="s">
        <v>1568</v>
      </c>
      <c r="G69" s="12" t="s">
        <v>2901</v>
      </c>
      <c r="H69" s="12" t="s">
        <v>3504</v>
      </c>
      <c r="I69" s="12" t="s">
        <v>2119</v>
      </c>
      <c r="J69" s="12" t="s">
        <v>3626</v>
      </c>
      <c r="K69" s="12" t="s">
        <v>28</v>
      </c>
      <c r="L69" s="12" t="s">
        <v>28</v>
      </c>
      <c r="N69" s="12" t="s">
        <v>485</v>
      </c>
      <c r="O69" s="12" t="s">
        <v>744</v>
      </c>
      <c r="P69" s="12" t="s">
        <v>3901</v>
      </c>
      <c r="Q69" t="s">
        <v>2614</v>
      </c>
      <c r="R69" t="s">
        <v>118</v>
      </c>
      <c r="S69" t="s">
        <v>3980</v>
      </c>
      <c r="T69" s="12" t="s">
        <v>373</v>
      </c>
      <c r="U69" s="12" t="s">
        <v>108</v>
      </c>
      <c r="W69" s="12" t="s">
        <v>40</v>
      </c>
      <c r="X69" s="12" t="s">
        <v>1645</v>
      </c>
      <c r="Y69" s="12" t="s">
        <v>3668</v>
      </c>
      <c r="Z69" s="12" t="s">
        <v>3517</v>
      </c>
      <c r="AA69" s="12" t="s">
        <v>304</v>
      </c>
      <c r="AB69" s="12" t="s">
        <v>35</v>
      </c>
      <c r="AC69" s="12" t="s">
        <v>2901</v>
      </c>
      <c r="AF69" s="12">
        <v>4</v>
      </c>
      <c r="AG69" s="12">
        <v>1934</v>
      </c>
    </row>
    <row r="70" spans="1:33" s="12" customFormat="1" x14ac:dyDescent="0.25">
      <c r="A70" s="12" t="s">
        <v>1061</v>
      </c>
      <c r="B70" s="12">
        <v>1983</v>
      </c>
      <c r="C70" t="str">
        <f>A70&amp;" "&amp;B70</f>
        <v>Butterfield et al.  1983</v>
      </c>
      <c r="D70" s="12" t="s">
        <v>1062</v>
      </c>
      <c r="E70" s="12" t="s">
        <v>25</v>
      </c>
      <c r="F70" s="12" t="s">
        <v>1598</v>
      </c>
      <c r="G70" s="12" t="s">
        <v>2901</v>
      </c>
      <c r="H70" s="12" t="s">
        <v>3504</v>
      </c>
      <c r="I70" s="12" t="s">
        <v>2119</v>
      </c>
      <c r="J70" s="12" t="s">
        <v>3626</v>
      </c>
      <c r="K70" s="12" t="s">
        <v>28</v>
      </c>
      <c r="L70" s="12" t="s">
        <v>28</v>
      </c>
      <c r="N70" s="12" t="s">
        <v>485</v>
      </c>
      <c r="O70" s="12" t="s">
        <v>744</v>
      </c>
      <c r="P70" s="12" t="s">
        <v>3901</v>
      </c>
      <c r="Q70" t="s">
        <v>2614</v>
      </c>
      <c r="R70" t="s">
        <v>118</v>
      </c>
      <c r="S70" t="s">
        <v>3980</v>
      </c>
      <c r="T70" s="12" t="s">
        <v>373</v>
      </c>
      <c r="U70" s="12" t="s">
        <v>108</v>
      </c>
      <c r="W70" s="12" t="s">
        <v>40</v>
      </c>
      <c r="X70" s="12" t="s">
        <v>1645</v>
      </c>
      <c r="Y70" s="12" t="s">
        <v>3668</v>
      </c>
      <c r="Z70" s="12" t="s">
        <v>3517</v>
      </c>
      <c r="AA70" s="12" t="s">
        <v>304</v>
      </c>
      <c r="AB70" s="12" t="s">
        <v>35</v>
      </c>
      <c r="AC70" s="12" t="s">
        <v>2901</v>
      </c>
      <c r="AF70" s="12">
        <v>0</v>
      </c>
      <c r="AG70" s="12">
        <v>124</v>
      </c>
    </row>
    <row r="71" spans="1:33" s="12" customFormat="1" x14ac:dyDescent="0.25">
      <c r="A71" s="12" t="s">
        <v>1061</v>
      </c>
      <c r="B71" s="12">
        <v>1983</v>
      </c>
      <c r="C71" t="str">
        <f>A71&amp;" "&amp;B71</f>
        <v>Butterfield et al.  1983</v>
      </c>
      <c r="D71" s="12" t="s">
        <v>1062</v>
      </c>
      <c r="E71" s="12" t="s">
        <v>25</v>
      </c>
      <c r="F71" s="12" t="s">
        <v>1566</v>
      </c>
      <c r="G71" s="12" t="s">
        <v>2901</v>
      </c>
      <c r="H71" s="12" t="s">
        <v>3504</v>
      </c>
      <c r="I71" s="12" t="s">
        <v>2119</v>
      </c>
      <c r="J71" s="12" t="s">
        <v>3626</v>
      </c>
      <c r="K71" s="12" t="s">
        <v>28</v>
      </c>
      <c r="L71" s="12" t="s">
        <v>28</v>
      </c>
      <c r="N71" s="12" t="s">
        <v>485</v>
      </c>
      <c r="O71" s="12" t="s">
        <v>744</v>
      </c>
      <c r="P71" s="12" t="s">
        <v>3901</v>
      </c>
      <c r="Q71" t="s">
        <v>2614</v>
      </c>
      <c r="R71" t="s">
        <v>118</v>
      </c>
      <c r="S71" t="s">
        <v>3980</v>
      </c>
      <c r="T71" s="12" t="s">
        <v>373</v>
      </c>
      <c r="U71" s="12" t="s">
        <v>108</v>
      </c>
      <c r="W71" s="12" t="s">
        <v>40</v>
      </c>
      <c r="X71" s="12" t="s">
        <v>1645</v>
      </c>
      <c r="Y71" s="12" t="s">
        <v>3668</v>
      </c>
      <c r="Z71" s="12" t="s">
        <v>3517</v>
      </c>
      <c r="AA71" s="12" t="s">
        <v>304</v>
      </c>
      <c r="AB71" s="12" t="s">
        <v>35</v>
      </c>
      <c r="AC71" s="12" t="s">
        <v>2901</v>
      </c>
      <c r="AF71" s="12">
        <v>0</v>
      </c>
      <c r="AG71" s="12">
        <v>141</v>
      </c>
    </row>
    <row r="72" spans="1:33" s="12" customFormat="1" x14ac:dyDescent="0.25">
      <c r="A72" s="12" t="s">
        <v>1061</v>
      </c>
      <c r="B72" s="12">
        <v>1983</v>
      </c>
      <c r="C72" t="str">
        <f>A72&amp;" "&amp;B72</f>
        <v>Butterfield et al.  1983</v>
      </c>
      <c r="D72" s="12" t="s">
        <v>1062</v>
      </c>
      <c r="E72" s="12" t="s">
        <v>25</v>
      </c>
      <c r="F72" s="12" t="s">
        <v>1567</v>
      </c>
      <c r="G72" s="12" t="s">
        <v>2901</v>
      </c>
      <c r="H72" s="12" t="s">
        <v>3504</v>
      </c>
      <c r="I72" s="12" t="s">
        <v>2119</v>
      </c>
      <c r="J72" s="12" t="s">
        <v>3626</v>
      </c>
      <c r="K72" s="12" t="s">
        <v>28</v>
      </c>
      <c r="L72" s="12" t="s">
        <v>28</v>
      </c>
      <c r="N72" s="12" t="s">
        <v>485</v>
      </c>
      <c r="O72" s="12" t="s">
        <v>744</v>
      </c>
      <c r="P72" s="12" t="s">
        <v>3901</v>
      </c>
      <c r="Q72" t="s">
        <v>2614</v>
      </c>
      <c r="R72" t="s">
        <v>118</v>
      </c>
      <c r="S72" t="s">
        <v>3980</v>
      </c>
      <c r="T72" s="12" t="s">
        <v>373</v>
      </c>
      <c r="U72" s="12" t="s">
        <v>108</v>
      </c>
      <c r="W72" s="12" t="s">
        <v>40</v>
      </c>
      <c r="X72" s="12" t="s">
        <v>1645</v>
      </c>
      <c r="Y72" s="12" t="s">
        <v>3668</v>
      </c>
      <c r="Z72" s="12" t="s">
        <v>3517</v>
      </c>
      <c r="AA72" s="12" t="s">
        <v>304</v>
      </c>
      <c r="AB72" s="12" t="s">
        <v>35</v>
      </c>
      <c r="AC72" s="12" t="s">
        <v>2901</v>
      </c>
      <c r="AF72" s="12">
        <v>0</v>
      </c>
      <c r="AG72" s="12">
        <v>227</v>
      </c>
    </row>
    <row r="73" spans="1:33" s="12" customFormat="1" x14ac:dyDescent="0.25">
      <c r="A73" s="12" t="s">
        <v>1061</v>
      </c>
      <c r="B73" s="12">
        <v>1983</v>
      </c>
      <c r="C73" t="str">
        <f>A73&amp;" "&amp;B73</f>
        <v>Butterfield et al.  1983</v>
      </c>
      <c r="D73" s="12" t="s">
        <v>1062</v>
      </c>
      <c r="E73" s="12" t="s">
        <v>25</v>
      </c>
      <c r="F73" s="12" t="s">
        <v>1567</v>
      </c>
      <c r="G73" s="12" t="s">
        <v>2901</v>
      </c>
      <c r="H73" s="12" t="s">
        <v>3504</v>
      </c>
      <c r="I73" s="12" t="s">
        <v>2119</v>
      </c>
      <c r="J73" s="12" t="s">
        <v>3626</v>
      </c>
      <c r="K73" s="12" t="s">
        <v>28</v>
      </c>
      <c r="L73" s="12" t="s">
        <v>28</v>
      </c>
      <c r="N73" s="12" t="s">
        <v>485</v>
      </c>
      <c r="O73" s="12" t="s">
        <v>744</v>
      </c>
      <c r="P73" s="12" t="s">
        <v>3901</v>
      </c>
      <c r="Q73" t="s">
        <v>2614</v>
      </c>
      <c r="R73" t="s">
        <v>118</v>
      </c>
      <c r="S73" t="s">
        <v>3980</v>
      </c>
      <c r="T73" s="12" t="s">
        <v>373</v>
      </c>
      <c r="U73" s="12" t="s">
        <v>108</v>
      </c>
      <c r="W73" s="12" t="s">
        <v>40</v>
      </c>
      <c r="X73" s="12" t="s">
        <v>1645</v>
      </c>
      <c r="Y73" s="12" t="s">
        <v>3668</v>
      </c>
      <c r="Z73" s="12" t="s">
        <v>3517</v>
      </c>
      <c r="AA73" s="12" t="s">
        <v>304</v>
      </c>
      <c r="AB73" s="12" t="s">
        <v>35</v>
      </c>
      <c r="AC73" s="12" t="s">
        <v>2901</v>
      </c>
      <c r="AF73" s="12">
        <v>0</v>
      </c>
      <c r="AG73" s="12">
        <v>261</v>
      </c>
    </row>
    <row r="74" spans="1:33" s="12" customFormat="1" x14ac:dyDescent="0.25">
      <c r="A74" s="12" t="s">
        <v>1061</v>
      </c>
      <c r="B74" s="12">
        <v>1983</v>
      </c>
      <c r="C74" t="str">
        <f>A74&amp;" "&amp;B74</f>
        <v>Butterfield et al.  1983</v>
      </c>
      <c r="D74" s="12" t="s">
        <v>1062</v>
      </c>
      <c r="E74" s="12" t="s">
        <v>25</v>
      </c>
      <c r="F74" s="12" t="s">
        <v>1565</v>
      </c>
      <c r="G74" s="12" t="s">
        <v>2901</v>
      </c>
      <c r="H74" s="12" t="s">
        <v>3504</v>
      </c>
      <c r="I74" s="12" t="s">
        <v>2119</v>
      </c>
      <c r="J74" s="12" t="s">
        <v>3626</v>
      </c>
      <c r="K74" s="12" t="s">
        <v>28</v>
      </c>
      <c r="L74" s="12" t="s">
        <v>28</v>
      </c>
      <c r="N74" s="12" t="s">
        <v>485</v>
      </c>
      <c r="O74" s="12" t="s">
        <v>744</v>
      </c>
      <c r="P74" s="12" t="s">
        <v>3901</v>
      </c>
      <c r="Q74" t="s">
        <v>2614</v>
      </c>
      <c r="R74" t="s">
        <v>118</v>
      </c>
      <c r="S74" t="s">
        <v>3980</v>
      </c>
      <c r="T74" s="12" t="s">
        <v>373</v>
      </c>
      <c r="U74" s="12" t="s">
        <v>108</v>
      </c>
      <c r="W74" s="12" t="s">
        <v>40</v>
      </c>
      <c r="X74" s="12" t="s">
        <v>1645</v>
      </c>
      <c r="Y74" s="12" t="s">
        <v>3668</v>
      </c>
      <c r="Z74" s="12" t="s">
        <v>3517</v>
      </c>
      <c r="AA74" s="12" t="s">
        <v>304</v>
      </c>
      <c r="AB74" s="12" t="s">
        <v>35</v>
      </c>
      <c r="AC74" s="12" t="s">
        <v>2901</v>
      </c>
      <c r="AF74" s="12">
        <v>0</v>
      </c>
      <c r="AG74" s="12">
        <v>99</v>
      </c>
    </row>
    <row r="75" spans="1:33" s="12" customFormat="1" x14ac:dyDescent="0.25">
      <c r="A75" s="12" t="s">
        <v>1061</v>
      </c>
      <c r="B75" s="12">
        <v>1983</v>
      </c>
      <c r="C75" t="str">
        <f>A75&amp;" "&amp;B75</f>
        <v>Butterfield et al.  1983</v>
      </c>
      <c r="D75" s="12" t="s">
        <v>1062</v>
      </c>
      <c r="E75" s="12" t="s">
        <v>25</v>
      </c>
      <c r="F75" s="12" t="s">
        <v>1568</v>
      </c>
      <c r="G75" s="12" t="s">
        <v>2901</v>
      </c>
      <c r="H75" s="12" t="s">
        <v>3504</v>
      </c>
      <c r="I75" s="12" t="s">
        <v>2119</v>
      </c>
      <c r="J75" s="12" t="s">
        <v>3626</v>
      </c>
      <c r="K75" s="12" t="s">
        <v>28</v>
      </c>
      <c r="L75" s="12" t="s">
        <v>28</v>
      </c>
      <c r="N75" s="12" t="s">
        <v>485</v>
      </c>
      <c r="O75" s="12" t="s">
        <v>744</v>
      </c>
      <c r="P75" s="12" t="s">
        <v>3901</v>
      </c>
      <c r="Q75" t="s">
        <v>2614</v>
      </c>
      <c r="R75" t="s">
        <v>118</v>
      </c>
      <c r="S75" t="s">
        <v>3980</v>
      </c>
      <c r="T75" s="12" t="s">
        <v>373</v>
      </c>
      <c r="U75" s="12" t="s">
        <v>108</v>
      </c>
      <c r="W75" s="12" t="s">
        <v>40</v>
      </c>
      <c r="X75" s="12" t="s">
        <v>1732</v>
      </c>
      <c r="Y75" s="12" t="s">
        <v>3675</v>
      </c>
      <c r="Z75" s="12" t="s">
        <v>3517</v>
      </c>
      <c r="AA75" s="12" t="s">
        <v>304</v>
      </c>
      <c r="AB75" s="12" t="s">
        <v>35</v>
      </c>
      <c r="AC75" s="12" t="s">
        <v>2901</v>
      </c>
      <c r="AF75" s="12">
        <v>0</v>
      </c>
      <c r="AG75" s="12">
        <v>1934</v>
      </c>
    </row>
    <row r="76" spans="1:33" s="12" customFormat="1" x14ac:dyDescent="0.25">
      <c r="A76" s="12" t="s">
        <v>1061</v>
      </c>
      <c r="B76" s="12">
        <v>1983</v>
      </c>
      <c r="C76" t="str">
        <f>A76&amp;" "&amp;B76</f>
        <v>Butterfield et al.  1983</v>
      </c>
      <c r="D76" s="12" t="s">
        <v>1062</v>
      </c>
      <c r="E76" s="12" t="s">
        <v>25</v>
      </c>
      <c r="F76" s="12" t="s">
        <v>1598</v>
      </c>
      <c r="G76" s="12" t="s">
        <v>2901</v>
      </c>
      <c r="H76" s="12" t="s">
        <v>3504</v>
      </c>
      <c r="I76" s="12" t="s">
        <v>2119</v>
      </c>
      <c r="J76" s="12" t="s">
        <v>3626</v>
      </c>
      <c r="K76" s="12" t="s">
        <v>28</v>
      </c>
      <c r="L76" s="12" t="s">
        <v>28</v>
      </c>
      <c r="N76" s="12" t="s">
        <v>485</v>
      </c>
      <c r="O76" s="12" t="s">
        <v>744</v>
      </c>
      <c r="P76" s="12" t="s">
        <v>3901</v>
      </c>
      <c r="Q76" t="s">
        <v>2614</v>
      </c>
      <c r="R76" t="s">
        <v>118</v>
      </c>
      <c r="S76" t="s">
        <v>3980</v>
      </c>
      <c r="T76" s="12" t="s">
        <v>373</v>
      </c>
      <c r="U76" s="12" t="s">
        <v>108</v>
      </c>
      <c r="W76" s="12" t="s">
        <v>40</v>
      </c>
      <c r="X76" s="12" t="s">
        <v>1732</v>
      </c>
      <c r="Y76" s="12" t="s">
        <v>3675</v>
      </c>
      <c r="Z76" s="12" t="s">
        <v>3517</v>
      </c>
      <c r="AA76" s="12" t="s">
        <v>304</v>
      </c>
      <c r="AB76" s="12" t="s">
        <v>35</v>
      </c>
      <c r="AC76" s="12" t="s">
        <v>2901</v>
      </c>
      <c r="AF76" s="12">
        <v>1</v>
      </c>
      <c r="AG76" s="12">
        <v>124</v>
      </c>
    </row>
    <row r="77" spans="1:33" s="12" customFormat="1" x14ac:dyDescent="0.25">
      <c r="A77" s="12" t="s">
        <v>1061</v>
      </c>
      <c r="B77" s="12">
        <v>1983</v>
      </c>
      <c r="C77" t="str">
        <f>A77&amp;" "&amp;B77</f>
        <v>Butterfield et al.  1983</v>
      </c>
      <c r="D77" s="12" t="s">
        <v>1062</v>
      </c>
      <c r="E77" s="12" t="s">
        <v>25</v>
      </c>
      <c r="F77" s="12" t="s">
        <v>1566</v>
      </c>
      <c r="G77" s="12" t="s">
        <v>2901</v>
      </c>
      <c r="H77" s="12" t="s">
        <v>3504</v>
      </c>
      <c r="I77" s="12" t="s">
        <v>2119</v>
      </c>
      <c r="J77" s="12" t="s">
        <v>3626</v>
      </c>
      <c r="K77" s="12" t="s">
        <v>28</v>
      </c>
      <c r="L77" s="12" t="s">
        <v>28</v>
      </c>
      <c r="N77" s="12" t="s">
        <v>485</v>
      </c>
      <c r="O77" s="12" t="s">
        <v>744</v>
      </c>
      <c r="P77" s="12" t="s">
        <v>3901</v>
      </c>
      <c r="Q77" t="s">
        <v>2614</v>
      </c>
      <c r="R77" t="s">
        <v>118</v>
      </c>
      <c r="S77" t="s">
        <v>3980</v>
      </c>
      <c r="T77" s="12" t="s">
        <v>373</v>
      </c>
      <c r="U77" s="12" t="s">
        <v>108</v>
      </c>
      <c r="W77" s="12" t="s">
        <v>40</v>
      </c>
      <c r="X77" s="12" t="s">
        <v>1732</v>
      </c>
      <c r="Y77" s="12" t="s">
        <v>3675</v>
      </c>
      <c r="Z77" s="12" t="s">
        <v>3517</v>
      </c>
      <c r="AA77" s="12" t="s">
        <v>304</v>
      </c>
      <c r="AB77" s="12" t="s">
        <v>35</v>
      </c>
      <c r="AC77" s="12" t="s">
        <v>2901</v>
      </c>
      <c r="AF77" s="12">
        <v>0</v>
      </c>
      <c r="AG77" s="12">
        <v>141</v>
      </c>
    </row>
    <row r="78" spans="1:33" s="12" customFormat="1" x14ac:dyDescent="0.25">
      <c r="A78" s="12" t="s">
        <v>1061</v>
      </c>
      <c r="B78" s="12">
        <v>1983</v>
      </c>
      <c r="C78" t="str">
        <f>A78&amp;" "&amp;B78</f>
        <v>Butterfield et al.  1983</v>
      </c>
      <c r="D78" s="12" t="s">
        <v>1062</v>
      </c>
      <c r="E78" s="12" t="s">
        <v>25</v>
      </c>
      <c r="F78" s="12" t="s">
        <v>1567</v>
      </c>
      <c r="G78" s="12" t="s">
        <v>2901</v>
      </c>
      <c r="H78" s="12" t="s">
        <v>3504</v>
      </c>
      <c r="I78" s="12" t="s">
        <v>2119</v>
      </c>
      <c r="J78" s="12" t="s">
        <v>3626</v>
      </c>
      <c r="K78" s="12" t="s">
        <v>28</v>
      </c>
      <c r="L78" s="12" t="s">
        <v>28</v>
      </c>
      <c r="N78" s="12" t="s">
        <v>485</v>
      </c>
      <c r="O78" s="12" t="s">
        <v>744</v>
      </c>
      <c r="P78" s="12" t="s">
        <v>3901</v>
      </c>
      <c r="Q78" t="s">
        <v>2614</v>
      </c>
      <c r="R78" t="s">
        <v>118</v>
      </c>
      <c r="S78" t="s">
        <v>3980</v>
      </c>
      <c r="T78" s="12" t="s">
        <v>373</v>
      </c>
      <c r="U78" s="12" t="s">
        <v>108</v>
      </c>
      <c r="W78" s="12" t="s">
        <v>40</v>
      </c>
      <c r="X78" s="12" t="s">
        <v>1732</v>
      </c>
      <c r="Y78" s="12" t="s">
        <v>3675</v>
      </c>
      <c r="Z78" s="12" t="s">
        <v>3517</v>
      </c>
      <c r="AA78" s="12" t="s">
        <v>304</v>
      </c>
      <c r="AB78" s="12" t="s">
        <v>35</v>
      </c>
      <c r="AC78" s="12" t="s">
        <v>2901</v>
      </c>
      <c r="AF78" s="12">
        <v>0</v>
      </c>
      <c r="AG78" s="12">
        <v>227</v>
      </c>
    </row>
    <row r="79" spans="1:33" s="12" customFormat="1" x14ac:dyDescent="0.25">
      <c r="A79" s="12" t="s">
        <v>1061</v>
      </c>
      <c r="B79" s="12">
        <v>1983</v>
      </c>
      <c r="C79" t="str">
        <f>A79&amp;" "&amp;B79</f>
        <v>Butterfield et al.  1983</v>
      </c>
      <c r="D79" s="12" t="s">
        <v>1062</v>
      </c>
      <c r="E79" s="12" t="s">
        <v>25</v>
      </c>
      <c r="F79" s="12" t="s">
        <v>1567</v>
      </c>
      <c r="G79" s="12" t="s">
        <v>2901</v>
      </c>
      <c r="H79" s="12" t="s">
        <v>3504</v>
      </c>
      <c r="I79" s="12" t="s">
        <v>2119</v>
      </c>
      <c r="J79" s="12" t="s">
        <v>3626</v>
      </c>
      <c r="K79" s="12" t="s">
        <v>28</v>
      </c>
      <c r="L79" s="12" t="s">
        <v>28</v>
      </c>
      <c r="N79" s="12" t="s">
        <v>485</v>
      </c>
      <c r="O79" s="12" t="s">
        <v>744</v>
      </c>
      <c r="P79" s="12" t="s">
        <v>3901</v>
      </c>
      <c r="Q79" t="s">
        <v>2614</v>
      </c>
      <c r="R79" t="s">
        <v>118</v>
      </c>
      <c r="S79" t="s">
        <v>3980</v>
      </c>
      <c r="T79" s="12" t="s">
        <v>373</v>
      </c>
      <c r="U79" s="12" t="s">
        <v>108</v>
      </c>
      <c r="W79" s="12" t="s">
        <v>40</v>
      </c>
      <c r="X79" s="12" t="s">
        <v>1732</v>
      </c>
      <c r="Y79" s="12" t="s">
        <v>3675</v>
      </c>
      <c r="Z79" s="12" t="s">
        <v>3517</v>
      </c>
      <c r="AA79" s="12" t="s">
        <v>304</v>
      </c>
      <c r="AB79" s="12" t="s">
        <v>35</v>
      </c>
      <c r="AC79" s="12" t="s">
        <v>2901</v>
      </c>
      <c r="AF79" s="12">
        <v>0</v>
      </c>
      <c r="AG79" s="12">
        <v>261</v>
      </c>
    </row>
    <row r="80" spans="1:33" s="12" customFormat="1" x14ac:dyDescent="0.25">
      <c r="A80" s="12" t="s">
        <v>1061</v>
      </c>
      <c r="B80" s="12">
        <v>1983</v>
      </c>
      <c r="C80" t="str">
        <f>A80&amp;" "&amp;B80</f>
        <v>Butterfield et al.  1983</v>
      </c>
      <c r="D80" s="12" t="s">
        <v>1062</v>
      </c>
      <c r="E80" s="12" t="s">
        <v>25</v>
      </c>
      <c r="F80" s="12" t="s">
        <v>1565</v>
      </c>
      <c r="G80" s="12" t="s">
        <v>2901</v>
      </c>
      <c r="H80" s="12" t="s">
        <v>3504</v>
      </c>
      <c r="I80" s="12" t="s">
        <v>2119</v>
      </c>
      <c r="J80" s="12" t="s">
        <v>3626</v>
      </c>
      <c r="K80" s="12" t="s">
        <v>28</v>
      </c>
      <c r="L80" s="12" t="s">
        <v>28</v>
      </c>
      <c r="N80" s="12" t="s">
        <v>485</v>
      </c>
      <c r="O80" s="12" t="s">
        <v>744</v>
      </c>
      <c r="P80" s="12" t="s">
        <v>3901</v>
      </c>
      <c r="Q80" t="s">
        <v>2614</v>
      </c>
      <c r="R80" t="s">
        <v>118</v>
      </c>
      <c r="S80" t="s">
        <v>3980</v>
      </c>
      <c r="T80" s="12" t="s">
        <v>373</v>
      </c>
      <c r="U80" s="12" t="s">
        <v>108</v>
      </c>
      <c r="W80" s="12" t="s">
        <v>40</v>
      </c>
      <c r="X80" s="12" t="s">
        <v>1732</v>
      </c>
      <c r="Y80" s="12" t="s">
        <v>3675</v>
      </c>
      <c r="Z80" s="12" t="s">
        <v>3517</v>
      </c>
      <c r="AA80" s="12" t="s">
        <v>304</v>
      </c>
      <c r="AB80" s="12" t="s">
        <v>35</v>
      </c>
      <c r="AC80" s="12" t="s">
        <v>2901</v>
      </c>
      <c r="AF80" s="12">
        <v>0</v>
      </c>
      <c r="AG80" s="12">
        <v>99</v>
      </c>
    </row>
    <row r="81" spans="1:33" s="12" customFormat="1" x14ac:dyDescent="0.25">
      <c r="A81" s="12" t="s">
        <v>1061</v>
      </c>
      <c r="B81" s="12">
        <v>1983</v>
      </c>
      <c r="C81" t="str">
        <f>A81&amp;" "&amp;B81</f>
        <v>Butterfield et al.  1983</v>
      </c>
      <c r="D81" s="12" t="s">
        <v>1062</v>
      </c>
      <c r="E81" s="12" t="s">
        <v>25</v>
      </c>
      <c r="F81" s="12" t="s">
        <v>1568</v>
      </c>
      <c r="G81" s="12" t="s">
        <v>2901</v>
      </c>
      <c r="H81" s="12" t="s">
        <v>3504</v>
      </c>
      <c r="I81" s="12" t="s">
        <v>2119</v>
      </c>
      <c r="J81" s="12" t="s">
        <v>3626</v>
      </c>
      <c r="K81" s="12" t="s">
        <v>28</v>
      </c>
      <c r="L81" s="12" t="s">
        <v>28</v>
      </c>
      <c r="N81" s="12" t="s">
        <v>485</v>
      </c>
      <c r="O81" s="12" t="s">
        <v>744</v>
      </c>
      <c r="P81" s="12" t="s">
        <v>3901</v>
      </c>
      <c r="Q81" t="s">
        <v>2614</v>
      </c>
      <c r="R81" t="s">
        <v>118</v>
      </c>
      <c r="S81" t="s">
        <v>3980</v>
      </c>
      <c r="T81" s="12" t="s">
        <v>373</v>
      </c>
      <c r="U81" s="12" t="s">
        <v>108</v>
      </c>
      <c r="W81" s="12" t="s">
        <v>40</v>
      </c>
      <c r="X81" s="12" t="s">
        <v>1735</v>
      </c>
      <c r="Y81" s="12" t="s">
        <v>3676</v>
      </c>
      <c r="Z81" s="12" t="s">
        <v>3517</v>
      </c>
      <c r="AA81" s="12" t="s">
        <v>304</v>
      </c>
      <c r="AB81" s="12" t="s">
        <v>35</v>
      </c>
      <c r="AC81" s="12" t="s">
        <v>2901</v>
      </c>
      <c r="AF81" s="12">
        <v>1</v>
      </c>
      <c r="AG81" s="12">
        <v>1934</v>
      </c>
    </row>
    <row r="82" spans="1:33" s="12" customFormat="1" x14ac:dyDescent="0.25">
      <c r="A82" s="12" t="s">
        <v>1061</v>
      </c>
      <c r="B82" s="12">
        <v>1983</v>
      </c>
      <c r="C82" t="str">
        <f>A82&amp;" "&amp;B82</f>
        <v>Butterfield et al.  1983</v>
      </c>
      <c r="D82" s="12" t="s">
        <v>1062</v>
      </c>
      <c r="E82" s="12" t="s">
        <v>25</v>
      </c>
      <c r="F82" s="12" t="s">
        <v>1598</v>
      </c>
      <c r="G82" s="12" t="s">
        <v>2901</v>
      </c>
      <c r="H82" s="12" t="s">
        <v>3504</v>
      </c>
      <c r="I82" s="12" t="s">
        <v>2119</v>
      </c>
      <c r="J82" s="12" t="s">
        <v>3626</v>
      </c>
      <c r="K82" s="12" t="s">
        <v>28</v>
      </c>
      <c r="L82" s="12" t="s">
        <v>28</v>
      </c>
      <c r="N82" s="12" t="s">
        <v>485</v>
      </c>
      <c r="O82" s="12" t="s">
        <v>744</v>
      </c>
      <c r="P82" s="12" t="s">
        <v>3901</v>
      </c>
      <c r="Q82" t="s">
        <v>2614</v>
      </c>
      <c r="R82" t="s">
        <v>118</v>
      </c>
      <c r="S82" t="s">
        <v>3980</v>
      </c>
      <c r="T82" s="12" t="s">
        <v>373</v>
      </c>
      <c r="U82" s="12" t="s">
        <v>108</v>
      </c>
      <c r="W82" s="12" t="s">
        <v>40</v>
      </c>
      <c r="X82" s="12" t="s">
        <v>1735</v>
      </c>
      <c r="Y82" s="12" t="s">
        <v>3676</v>
      </c>
      <c r="Z82" s="12" t="s">
        <v>3517</v>
      </c>
      <c r="AA82" s="12" t="s">
        <v>304</v>
      </c>
      <c r="AB82" s="12" t="s">
        <v>35</v>
      </c>
      <c r="AC82" s="12" t="s">
        <v>2901</v>
      </c>
      <c r="AF82" s="12">
        <v>0</v>
      </c>
      <c r="AG82" s="12">
        <v>124</v>
      </c>
    </row>
    <row r="83" spans="1:33" s="12" customFormat="1" x14ac:dyDescent="0.25">
      <c r="A83" s="12" t="s">
        <v>1061</v>
      </c>
      <c r="B83" s="12">
        <v>1983</v>
      </c>
      <c r="C83" t="str">
        <f>A83&amp;" "&amp;B83</f>
        <v>Butterfield et al.  1983</v>
      </c>
      <c r="D83" s="12" t="s">
        <v>1062</v>
      </c>
      <c r="E83" s="12" t="s">
        <v>25</v>
      </c>
      <c r="F83" s="12" t="s">
        <v>1566</v>
      </c>
      <c r="G83" s="12" t="s">
        <v>2901</v>
      </c>
      <c r="H83" s="12" t="s">
        <v>3504</v>
      </c>
      <c r="I83" s="12" t="s">
        <v>2119</v>
      </c>
      <c r="J83" s="12" t="s">
        <v>3626</v>
      </c>
      <c r="K83" s="12" t="s">
        <v>28</v>
      </c>
      <c r="L83" s="12" t="s">
        <v>28</v>
      </c>
      <c r="N83" s="12" t="s">
        <v>485</v>
      </c>
      <c r="O83" s="12" t="s">
        <v>744</v>
      </c>
      <c r="P83" s="12" t="s">
        <v>3901</v>
      </c>
      <c r="Q83" t="s">
        <v>2614</v>
      </c>
      <c r="R83" t="s">
        <v>118</v>
      </c>
      <c r="S83" t="s">
        <v>3980</v>
      </c>
      <c r="T83" s="12" t="s">
        <v>373</v>
      </c>
      <c r="U83" s="12" t="s">
        <v>108</v>
      </c>
      <c r="W83" s="12" t="s">
        <v>40</v>
      </c>
      <c r="X83" s="12" t="s">
        <v>1735</v>
      </c>
      <c r="Y83" s="12" t="s">
        <v>3676</v>
      </c>
      <c r="Z83" s="12" t="s">
        <v>3517</v>
      </c>
      <c r="AA83" s="12" t="s">
        <v>304</v>
      </c>
      <c r="AB83" s="12" t="s">
        <v>35</v>
      </c>
      <c r="AC83" s="12" t="s">
        <v>2901</v>
      </c>
      <c r="AF83" s="12">
        <v>0</v>
      </c>
      <c r="AG83" s="12">
        <v>141</v>
      </c>
    </row>
    <row r="84" spans="1:33" s="12" customFormat="1" x14ac:dyDescent="0.25">
      <c r="A84" s="12" t="s">
        <v>1061</v>
      </c>
      <c r="B84" s="12">
        <v>1983</v>
      </c>
      <c r="C84" t="str">
        <f>A84&amp;" "&amp;B84</f>
        <v>Butterfield et al.  1983</v>
      </c>
      <c r="D84" s="12" t="s">
        <v>1062</v>
      </c>
      <c r="E84" s="12" t="s">
        <v>25</v>
      </c>
      <c r="F84" s="12" t="s">
        <v>1567</v>
      </c>
      <c r="G84" s="12" t="s">
        <v>2901</v>
      </c>
      <c r="H84" s="12" t="s">
        <v>3504</v>
      </c>
      <c r="I84" s="12" t="s">
        <v>2119</v>
      </c>
      <c r="J84" s="12" t="s">
        <v>3626</v>
      </c>
      <c r="K84" s="12" t="s">
        <v>28</v>
      </c>
      <c r="L84" s="12" t="s">
        <v>28</v>
      </c>
      <c r="N84" s="12" t="s">
        <v>485</v>
      </c>
      <c r="O84" s="12" t="s">
        <v>744</v>
      </c>
      <c r="P84" s="12" t="s">
        <v>3901</v>
      </c>
      <c r="Q84" t="s">
        <v>2614</v>
      </c>
      <c r="R84" t="s">
        <v>118</v>
      </c>
      <c r="S84" t="s">
        <v>3980</v>
      </c>
      <c r="T84" s="12" t="s">
        <v>373</v>
      </c>
      <c r="U84" s="12" t="s">
        <v>108</v>
      </c>
      <c r="W84" s="12" t="s">
        <v>40</v>
      </c>
      <c r="X84" s="12" t="s">
        <v>1735</v>
      </c>
      <c r="Y84" s="12" t="s">
        <v>3676</v>
      </c>
      <c r="Z84" s="12" t="s">
        <v>3517</v>
      </c>
      <c r="AA84" s="12" t="s">
        <v>304</v>
      </c>
      <c r="AB84" s="12" t="s">
        <v>35</v>
      </c>
      <c r="AC84" s="12" t="s">
        <v>2901</v>
      </c>
      <c r="AF84" s="12">
        <v>0</v>
      </c>
      <c r="AG84" s="12">
        <v>227</v>
      </c>
    </row>
    <row r="85" spans="1:33" s="12" customFormat="1" x14ac:dyDescent="0.25">
      <c r="A85" s="12" t="s">
        <v>1061</v>
      </c>
      <c r="B85" s="12">
        <v>1983</v>
      </c>
      <c r="C85" t="str">
        <f>A85&amp;" "&amp;B85</f>
        <v>Butterfield et al.  1983</v>
      </c>
      <c r="D85" s="12" t="s">
        <v>1062</v>
      </c>
      <c r="E85" s="12" t="s">
        <v>25</v>
      </c>
      <c r="F85" s="12" t="s">
        <v>1567</v>
      </c>
      <c r="G85" s="12" t="s">
        <v>2901</v>
      </c>
      <c r="H85" s="12" t="s">
        <v>3504</v>
      </c>
      <c r="I85" s="12" t="s">
        <v>2119</v>
      </c>
      <c r="J85" s="12" t="s">
        <v>3626</v>
      </c>
      <c r="K85" s="12" t="s">
        <v>28</v>
      </c>
      <c r="L85" s="12" t="s">
        <v>28</v>
      </c>
      <c r="N85" s="12" t="s">
        <v>485</v>
      </c>
      <c r="O85" s="12" t="s">
        <v>744</v>
      </c>
      <c r="P85" s="12" t="s">
        <v>3901</v>
      </c>
      <c r="Q85" t="s">
        <v>2614</v>
      </c>
      <c r="R85" t="s">
        <v>118</v>
      </c>
      <c r="S85" t="s">
        <v>3980</v>
      </c>
      <c r="T85" s="12" t="s">
        <v>373</v>
      </c>
      <c r="U85" s="12" t="s">
        <v>108</v>
      </c>
      <c r="W85" s="12" t="s">
        <v>40</v>
      </c>
      <c r="X85" s="12" t="s">
        <v>1735</v>
      </c>
      <c r="Y85" s="12" t="s">
        <v>3676</v>
      </c>
      <c r="Z85" s="12" t="s">
        <v>3517</v>
      </c>
      <c r="AA85" s="12" t="s">
        <v>304</v>
      </c>
      <c r="AB85" s="12" t="s">
        <v>35</v>
      </c>
      <c r="AC85" s="12" t="s">
        <v>2901</v>
      </c>
      <c r="AF85" s="12">
        <v>0</v>
      </c>
      <c r="AG85" s="12">
        <v>261</v>
      </c>
    </row>
    <row r="86" spans="1:33" s="12" customFormat="1" x14ac:dyDescent="0.25">
      <c r="A86" s="12" t="s">
        <v>1061</v>
      </c>
      <c r="B86" s="12">
        <v>1983</v>
      </c>
      <c r="C86" t="str">
        <f>A86&amp;" "&amp;B86</f>
        <v>Butterfield et al.  1983</v>
      </c>
      <c r="D86" s="12" t="s">
        <v>1062</v>
      </c>
      <c r="E86" s="12" t="s">
        <v>25</v>
      </c>
      <c r="F86" s="12" t="s">
        <v>1565</v>
      </c>
      <c r="G86" s="12" t="s">
        <v>2901</v>
      </c>
      <c r="H86" s="12" t="s">
        <v>3504</v>
      </c>
      <c r="I86" s="12" t="s">
        <v>2119</v>
      </c>
      <c r="J86" s="12" t="s">
        <v>3626</v>
      </c>
      <c r="K86" s="12" t="s">
        <v>28</v>
      </c>
      <c r="L86" s="12" t="s">
        <v>28</v>
      </c>
      <c r="N86" s="12" t="s">
        <v>485</v>
      </c>
      <c r="O86" s="12" t="s">
        <v>744</v>
      </c>
      <c r="P86" s="12" t="s">
        <v>3901</v>
      </c>
      <c r="Q86" t="s">
        <v>2614</v>
      </c>
      <c r="R86" t="s">
        <v>118</v>
      </c>
      <c r="S86" t="s">
        <v>3980</v>
      </c>
      <c r="T86" s="12" t="s">
        <v>373</v>
      </c>
      <c r="U86" s="12" t="s">
        <v>108</v>
      </c>
      <c r="W86" s="12" t="s">
        <v>40</v>
      </c>
      <c r="X86" s="12" t="s">
        <v>1735</v>
      </c>
      <c r="Y86" s="12" t="s">
        <v>3676</v>
      </c>
      <c r="Z86" s="12" t="s">
        <v>3517</v>
      </c>
      <c r="AA86" s="12" t="s">
        <v>304</v>
      </c>
      <c r="AB86" s="12" t="s">
        <v>35</v>
      </c>
      <c r="AC86" s="12" t="s">
        <v>2901</v>
      </c>
      <c r="AF86" s="12">
        <v>0</v>
      </c>
      <c r="AG86" s="12">
        <v>99</v>
      </c>
    </row>
    <row r="87" spans="1:33" s="12" customFormat="1" x14ac:dyDescent="0.25">
      <c r="A87" s="12" t="s">
        <v>1061</v>
      </c>
      <c r="B87" s="12">
        <v>1983</v>
      </c>
      <c r="C87" t="str">
        <f>A87&amp;" "&amp;B87</f>
        <v>Butterfield et al.  1983</v>
      </c>
      <c r="D87" s="12" t="s">
        <v>1062</v>
      </c>
      <c r="E87" s="12" t="s">
        <v>25</v>
      </c>
      <c r="F87" s="12" t="s">
        <v>1568</v>
      </c>
      <c r="G87" s="12" t="s">
        <v>2901</v>
      </c>
      <c r="H87" s="12" t="s">
        <v>3504</v>
      </c>
      <c r="I87" s="12" t="s">
        <v>2119</v>
      </c>
      <c r="J87" s="12" t="s">
        <v>3626</v>
      </c>
      <c r="K87" s="12" t="s">
        <v>28</v>
      </c>
      <c r="L87" s="12" t="s">
        <v>28</v>
      </c>
      <c r="N87" s="12" t="s">
        <v>485</v>
      </c>
      <c r="O87" s="12" t="s">
        <v>744</v>
      </c>
      <c r="P87" s="12" t="s">
        <v>3901</v>
      </c>
      <c r="Q87" t="s">
        <v>2614</v>
      </c>
      <c r="R87" t="s">
        <v>118</v>
      </c>
      <c r="S87" t="s">
        <v>3980</v>
      </c>
      <c r="T87" s="12" t="s">
        <v>373</v>
      </c>
      <c r="U87" s="12" t="s">
        <v>108</v>
      </c>
      <c r="W87" s="12" t="s">
        <v>40</v>
      </c>
      <c r="X87" s="12" t="s">
        <v>1736</v>
      </c>
      <c r="Y87" s="12" t="s">
        <v>3677</v>
      </c>
      <c r="Z87" s="12" t="s">
        <v>3517</v>
      </c>
      <c r="AA87" s="12" t="s">
        <v>304</v>
      </c>
      <c r="AB87" s="12" t="s">
        <v>35</v>
      </c>
      <c r="AC87" s="12" t="s">
        <v>2901</v>
      </c>
      <c r="AF87" s="12">
        <v>10</v>
      </c>
      <c r="AG87" s="12">
        <v>1934</v>
      </c>
    </row>
    <row r="88" spans="1:33" s="12" customFormat="1" x14ac:dyDescent="0.25">
      <c r="A88" s="12" t="s">
        <v>1061</v>
      </c>
      <c r="B88" s="12">
        <v>1983</v>
      </c>
      <c r="C88" t="str">
        <f>A88&amp;" "&amp;B88</f>
        <v>Butterfield et al.  1983</v>
      </c>
      <c r="D88" s="12" t="s">
        <v>1062</v>
      </c>
      <c r="E88" s="12" t="s">
        <v>25</v>
      </c>
      <c r="F88" s="12" t="s">
        <v>1598</v>
      </c>
      <c r="G88" s="12" t="s">
        <v>2901</v>
      </c>
      <c r="H88" s="12" t="s">
        <v>3504</v>
      </c>
      <c r="I88" s="12" t="s">
        <v>2119</v>
      </c>
      <c r="J88" s="12" t="s">
        <v>3626</v>
      </c>
      <c r="K88" s="12" t="s">
        <v>28</v>
      </c>
      <c r="L88" s="12" t="s">
        <v>28</v>
      </c>
      <c r="N88" s="12" t="s">
        <v>485</v>
      </c>
      <c r="O88" s="12" t="s">
        <v>744</v>
      </c>
      <c r="P88" s="12" t="s">
        <v>3901</v>
      </c>
      <c r="Q88" t="s">
        <v>2614</v>
      </c>
      <c r="R88" t="s">
        <v>118</v>
      </c>
      <c r="S88" t="s">
        <v>3980</v>
      </c>
      <c r="T88" s="12" t="s">
        <v>373</v>
      </c>
      <c r="U88" s="12" t="s">
        <v>108</v>
      </c>
      <c r="W88" s="12" t="s">
        <v>40</v>
      </c>
      <c r="X88" s="12" t="s">
        <v>1736</v>
      </c>
      <c r="Y88" s="12" t="s">
        <v>3677</v>
      </c>
      <c r="Z88" s="12" t="s">
        <v>3517</v>
      </c>
      <c r="AA88" s="12" t="s">
        <v>304</v>
      </c>
      <c r="AB88" s="12" t="s">
        <v>35</v>
      </c>
      <c r="AC88" s="12" t="s">
        <v>2901</v>
      </c>
      <c r="AF88" s="12">
        <v>0</v>
      </c>
      <c r="AG88" s="12">
        <v>124</v>
      </c>
    </row>
    <row r="89" spans="1:33" s="12" customFormat="1" x14ac:dyDescent="0.25">
      <c r="A89" s="12" t="s">
        <v>1061</v>
      </c>
      <c r="B89" s="12">
        <v>1983</v>
      </c>
      <c r="C89" t="str">
        <f>A89&amp;" "&amp;B89</f>
        <v>Butterfield et al.  1983</v>
      </c>
      <c r="D89" s="12" t="s">
        <v>1062</v>
      </c>
      <c r="E89" s="12" t="s">
        <v>25</v>
      </c>
      <c r="F89" s="12" t="s">
        <v>1566</v>
      </c>
      <c r="G89" s="12" t="s">
        <v>2901</v>
      </c>
      <c r="H89" s="12" t="s">
        <v>3504</v>
      </c>
      <c r="I89" s="12" t="s">
        <v>2119</v>
      </c>
      <c r="J89" s="12" t="s">
        <v>3626</v>
      </c>
      <c r="K89" s="12" t="s">
        <v>28</v>
      </c>
      <c r="L89" s="12" t="s">
        <v>28</v>
      </c>
      <c r="N89" s="12" t="s">
        <v>485</v>
      </c>
      <c r="O89" s="12" t="s">
        <v>744</v>
      </c>
      <c r="P89" s="12" t="s">
        <v>3901</v>
      </c>
      <c r="Q89" t="s">
        <v>2614</v>
      </c>
      <c r="R89" t="s">
        <v>118</v>
      </c>
      <c r="S89" t="s">
        <v>3980</v>
      </c>
      <c r="T89" s="12" t="s">
        <v>373</v>
      </c>
      <c r="U89" s="12" t="s">
        <v>108</v>
      </c>
      <c r="W89" s="12" t="s">
        <v>40</v>
      </c>
      <c r="X89" s="12" t="s">
        <v>1736</v>
      </c>
      <c r="Y89" s="12" t="s">
        <v>3677</v>
      </c>
      <c r="Z89" s="12" t="s">
        <v>3517</v>
      </c>
      <c r="AA89" s="12" t="s">
        <v>304</v>
      </c>
      <c r="AB89" s="12" t="s">
        <v>35</v>
      </c>
      <c r="AC89" s="12" t="s">
        <v>2901</v>
      </c>
      <c r="AF89" s="12">
        <v>0</v>
      </c>
      <c r="AG89" s="12">
        <v>141</v>
      </c>
    </row>
    <row r="90" spans="1:33" s="12" customFormat="1" x14ac:dyDescent="0.25">
      <c r="A90" s="12" t="s">
        <v>1061</v>
      </c>
      <c r="B90" s="12">
        <v>1983</v>
      </c>
      <c r="C90" t="str">
        <f>A90&amp;" "&amp;B90</f>
        <v>Butterfield et al.  1983</v>
      </c>
      <c r="D90" s="12" t="s">
        <v>1062</v>
      </c>
      <c r="E90" s="12" t="s">
        <v>25</v>
      </c>
      <c r="F90" s="12" t="s">
        <v>1567</v>
      </c>
      <c r="G90" s="12" t="s">
        <v>2901</v>
      </c>
      <c r="H90" s="12" t="s">
        <v>3504</v>
      </c>
      <c r="I90" s="12" t="s">
        <v>2119</v>
      </c>
      <c r="J90" s="12" t="s">
        <v>3626</v>
      </c>
      <c r="K90" s="12" t="s">
        <v>28</v>
      </c>
      <c r="L90" s="12" t="s">
        <v>28</v>
      </c>
      <c r="N90" s="12" t="s">
        <v>485</v>
      </c>
      <c r="O90" s="12" t="s">
        <v>744</v>
      </c>
      <c r="P90" s="12" t="s">
        <v>3901</v>
      </c>
      <c r="Q90" t="s">
        <v>2614</v>
      </c>
      <c r="R90" t="s">
        <v>118</v>
      </c>
      <c r="S90" t="s">
        <v>3980</v>
      </c>
      <c r="T90" s="12" t="s">
        <v>373</v>
      </c>
      <c r="U90" s="12" t="s">
        <v>108</v>
      </c>
      <c r="W90" s="12" t="s">
        <v>40</v>
      </c>
      <c r="X90" s="12" t="s">
        <v>1736</v>
      </c>
      <c r="Y90" s="12" t="s">
        <v>3677</v>
      </c>
      <c r="Z90" s="12" t="s">
        <v>3517</v>
      </c>
      <c r="AA90" s="12" t="s">
        <v>304</v>
      </c>
      <c r="AB90" s="12" t="s">
        <v>35</v>
      </c>
      <c r="AC90" s="12" t="s">
        <v>2901</v>
      </c>
      <c r="AF90" s="12">
        <v>3</v>
      </c>
      <c r="AG90" s="12">
        <v>227</v>
      </c>
    </row>
    <row r="91" spans="1:33" s="12" customFormat="1" x14ac:dyDescent="0.25">
      <c r="A91" s="12" t="s">
        <v>1061</v>
      </c>
      <c r="B91" s="12">
        <v>1983</v>
      </c>
      <c r="C91" t="str">
        <f>A91&amp;" "&amp;B91</f>
        <v>Butterfield et al.  1983</v>
      </c>
      <c r="D91" s="12" t="s">
        <v>1062</v>
      </c>
      <c r="E91" s="12" t="s">
        <v>25</v>
      </c>
      <c r="F91" s="12" t="s">
        <v>1567</v>
      </c>
      <c r="G91" s="12" t="s">
        <v>2901</v>
      </c>
      <c r="H91" s="12" t="s">
        <v>3504</v>
      </c>
      <c r="I91" s="12" t="s">
        <v>2119</v>
      </c>
      <c r="J91" s="12" t="s">
        <v>3626</v>
      </c>
      <c r="K91" s="12" t="s">
        <v>28</v>
      </c>
      <c r="L91" s="12" t="s">
        <v>28</v>
      </c>
      <c r="N91" s="12" t="s">
        <v>485</v>
      </c>
      <c r="O91" s="12" t="s">
        <v>744</v>
      </c>
      <c r="P91" s="12" t="s">
        <v>3901</v>
      </c>
      <c r="Q91" t="s">
        <v>2614</v>
      </c>
      <c r="R91" t="s">
        <v>118</v>
      </c>
      <c r="S91" t="s">
        <v>3980</v>
      </c>
      <c r="T91" s="12" t="s">
        <v>373</v>
      </c>
      <c r="U91" s="12" t="s">
        <v>108</v>
      </c>
      <c r="W91" s="12" t="s">
        <v>40</v>
      </c>
      <c r="X91" s="12" t="s">
        <v>1736</v>
      </c>
      <c r="Y91" s="12" t="s">
        <v>3677</v>
      </c>
      <c r="Z91" s="12" t="s">
        <v>3517</v>
      </c>
      <c r="AA91" s="12" t="s">
        <v>304</v>
      </c>
      <c r="AB91" s="12" t="s">
        <v>35</v>
      </c>
      <c r="AC91" s="12" t="s">
        <v>2901</v>
      </c>
      <c r="AF91" s="12">
        <v>0</v>
      </c>
      <c r="AG91" s="12">
        <v>261</v>
      </c>
    </row>
    <row r="92" spans="1:33" s="12" customFormat="1" x14ac:dyDescent="0.25">
      <c r="A92" s="12" t="s">
        <v>1061</v>
      </c>
      <c r="B92" s="12">
        <v>1983</v>
      </c>
      <c r="C92" t="str">
        <f>A92&amp;" "&amp;B92</f>
        <v>Butterfield et al.  1983</v>
      </c>
      <c r="D92" s="12" t="s">
        <v>1062</v>
      </c>
      <c r="E92" s="12" t="s">
        <v>25</v>
      </c>
      <c r="F92" s="12" t="s">
        <v>1565</v>
      </c>
      <c r="G92" s="12" t="s">
        <v>2901</v>
      </c>
      <c r="H92" s="12" t="s">
        <v>3504</v>
      </c>
      <c r="I92" s="12" t="s">
        <v>2119</v>
      </c>
      <c r="J92" s="12" t="s">
        <v>3626</v>
      </c>
      <c r="K92" s="12" t="s">
        <v>28</v>
      </c>
      <c r="L92" s="12" t="s">
        <v>28</v>
      </c>
      <c r="N92" s="12" t="s">
        <v>485</v>
      </c>
      <c r="O92" s="12" t="s">
        <v>744</v>
      </c>
      <c r="P92" s="12" t="s">
        <v>3901</v>
      </c>
      <c r="Q92" t="s">
        <v>2614</v>
      </c>
      <c r="R92" t="s">
        <v>118</v>
      </c>
      <c r="S92" t="s">
        <v>3980</v>
      </c>
      <c r="T92" s="12" t="s">
        <v>373</v>
      </c>
      <c r="U92" s="12" t="s">
        <v>108</v>
      </c>
      <c r="W92" s="12" t="s">
        <v>40</v>
      </c>
      <c r="X92" s="12" t="s">
        <v>1736</v>
      </c>
      <c r="Y92" s="12" t="s">
        <v>3677</v>
      </c>
      <c r="Z92" s="12" t="s">
        <v>3517</v>
      </c>
      <c r="AA92" s="12" t="s">
        <v>304</v>
      </c>
      <c r="AB92" s="12" t="s">
        <v>35</v>
      </c>
      <c r="AC92" s="12" t="s">
        <v>2901</v>
      </c>
      <c r="AF92" s="12">
        <v>0</v>
      </c>
      <c r="AG92" s="12">
        <v>99</v>
      </c>
    </row>
    <row r="93" spans="1:33" s="12" customFormat="1" x14ac:dyDescent="0.25">
      <c r="A93" s="12" t="s">
        <v>1061</v>
      </c>
      <c r="B93" s="12">
        <v>1983</v>
      </c>
      <c r="C93" t="str">
        <f>A93&amp;" "&amp;B93</f>
        <v>Butterfield et al.  1983</v>
      </c>
      <c r="D93" s="12" t="s">
        <v>1062</v>
      </c>
      <c r="E93" s="12" t="s">
        <v>25</v>
      </c>
      <c r="F93" s="12" t="s">
        <v>1568</v>
      </c>
      <c r="G93" s="12" t="s">
        <v>2901</v>
      </c>
      <c r="H93" s="12" t="s">
        <v>3504</v>
      </c>
      <c r="I93" s="12" t="s">
        <v>2119</v>
      </c>
      <c r="J93" s="12" t="s">
        <v>3626</v>
      </c>
      <c r="K93" s="12" t="s">
        <v>28</v>
      </c>
      <c r="L93" s="12" t="s">
        <v>28</v>
      </c>
      <c r="N93" s="12" t="s">
        <v>485</v>
      </c>
      <c r="O93" s="12" t="s">
        <v>744</v>
      </c>
      <c r="P93" s="12" t="s">
        <v>3901</v>
      </c>
      <c r="Q93" t="s">
        <v>2614</v>
      </c>
      <c r="R93" t="s">
        <v>118</v>
      </c>
      <c r="S93" t="s">
        <v>3980</v>
      </c>
      <c r="T93" s="12" t="s">
        <v>373</v>
      </c>
      <c r="U93" s="12" t="s">
        <v>108</v>
      </c>
      <c r="W93" s="12" t="s">
        <v>40</v>
      </c>
      <c r="X93" s="12" t="s">
        <v>1741</v>
      </c>
      <c r="Y93" s="12" t="s">
        <v>3678</v>
      </c>
      <c r="Z93" s="12" t="s">
        <v>3517</v>
      </c>
      <c r="AA93" s="12" t="s">
        <v>304</v>
      </c>
      <c r="AB93" s="12" t="s">
        <v>35</v>
      </c>
      <c r="AC93" s="12" t="s">
        <v>2901</v>
      </c>
      <c r="AF93" s="12">
        <v>10</v>
      </c>
      <c r="AG93" s="12">
        <v>1934</v>
      </c>
    </row>
    <row r="94" spans="1:33" s="12" customFormat="1" x14ac:dyDescent="0.25">
      <c r="A94" s="12" t="s">
        <v>1061</v>
      </c>
      <c r="B94" s="12">
        <v>1983</v>
      </c>
      <c r="C94" t="str">
        <f>A94&amp;" "&amp;B94</f>
        <v>Butterfield et al.  1983</v>
      </c>
      <c r="D94" s="12" t="s">
        <v>1062</v>
      </c>
      <c r="E94" s="12" t="s">
        <v>25</v>
      </c>
      <c r="F94" s="12" t="s">
        <v>1598</v>
      </c>
      <c r="G94" s="12" t="s">
        <v>2901</v>
      </c>
      <c r="H94" s="12" t="s">
        <v>3504</v>
      </c>
      <c r="I94" s="12" t="s">
        <v>2119</v>
      </c>
      <c r="J94" s="12" t="s">
        <v>3626</v>
      </c>
      <c r="K94" s="12" t="s">
        <v>28</v>
      </c>
      <c r="L94" s="12" t="s">
        <v>28</v>
      </c>
      <c r="N94" s="12" t="s">
        <v>485</v>
      </c>
      <c r="O94" s="12" t="s">
        <v>744</v>
      </c>
      <c r="P94" s="12" t="s">
        <v>3901</v>
      </c>
      <c r="Q94" t="s">
        <v>2614</v>
      </c>
      <c r="R94" t="s">
        <v>118</v>
      </c>
      <c r="S94" t="s">
        <v>3980</v>
      </c>
      <c r="T94" s="12" t="s">
        <v>373</v>
      </c>
      <c r="U94" s="12" t="s">
        <v>108</v>
      </c>
      <c r="W94" s="12" t="s">
        <v>40</v>
      </c>
      <c r="X94" s="12" t="s">
        <v>1741</v>
      </c>
      <c r="Y94" s="12" t="s">
        <v>3678</v>
      </c>
      <c r="Z94" s="12" t="s">
        <v>3517</v>
      </c>
      <c r="AA94" s="12" t="s">
        <v>304</v>
      </c>
      <c r="AB94" s="12" t="s">
        <v>35</v>
      </c>
      <c r="AC94" s="12" t="s">
        <v>2901</v>
      </c>
      <c r="AF94" s="12">
        <v>0</v>
      </c>
      <c r="AG94" s="12">
        <v>124</v>
      </c>
    </row>
    <row r="95" spans="1:33" s="12" customFormat="1" x14ac:dyDescent="0.25">
      <c r="A95" s="12" t="s">
        <v>1061</v>
      </c>
      <c r="B95" s="12">
        <v>1983</v>
      </c>
      <c r="C95" t="str">
        <f>A95&amp;" "&amp;B95</f>
        <v>Butterfield et al.  1983</v>
      </c>
      <c r="D95" s="12" t="s">
        <v>1062</v>
      </c>
      <c r="E95" s="12" t="s">
        <v>25</v>
      </c>
      <c r="F95" s="12" t="s">
        <v>1566</v>
      </c>
      <c r="G95" s="12" t="s">
        <v>2901</v>
      </c>
      <c r="H95" s="12" t="s">
        <v>3504</v>
      </c>
      <c r="I95" s="12" t="s">
        <v>2119</v>
      </c>
      <c r="J95" s="12" t="s">
        <v>3626</v>
      </c>
      <c r="K95" s="12" t="s">
        <v>28</v>
      </c>
      <c r="L95" s="12" t="s">
        <v>28</v>
      </c>
      <c r="N95" s="12" t="s">
        <v>485</v>
      </c>
      <c r="O95" s="12" t="s">
        <v>744</v>
      </c>
      <c r="P95" s="12" t="s">
        <v>3901</v>
      </c>
      <c r="Q95" t="s">
        <v>2614</v>
      </c>
      <c r="R95" t="s">
        <v>118</v>
      </c>
      <c r="S95" t="s">
        <v>3980</v>
      </c>
      <c r="T95" s="12" t="s">
        <v>373</v>
      </c>
      <c r="U95" s="12" t="s">
        <v>108</v>
      </c>
      <c r="W95" s="12" t="s">
        <v>40</v>
      </c>
      <c r="X95" s="12" t="s">
        <v>1741</v>
      </c>
      <c r="Y95" s="12" t="s">
        <v>3678</v>
      </c>
      <c r="Z95" s="12" t="s">
        <v>3517</v>
      </c>
      <c r="AA95" s="12" t="s">
        <v>304</v>
      </c>
      <c r="AB95" s="12" t="s">
        <v>35</v>
      </c>
      <c r="AC95" s="12" t="s">
        <v>2901</v>
      </c>
      <c r="AF95" s="12">
        <v>0</v>
      </c>
      <c r="AG95" s="12">
        <v>141</v>
      </c>
    </row>
    <row r="96" spans="1:33" s="12" customFormat="1" x14ac:dyDescent="0.25">
      <c r="A96" s="12" t="s">
        <v>1061</v>
      </c>
      <c r="B96" s="12">
        <v>1983</v>
      </c>
      <c r="C96" t="str">
        <f>A96&amp;" "&amp;B96</f>
        <v>Butterfield et al.  1983</v>
      </c>
      <c r="D96" s="12" t="s">
        <v>1062</v>
      </c>
      <c r="E96" s="12" t="s">
        <v>25</v>
      </c>
      <c r="F96" s="12" t="s">
        <v>1567</v>
      </c>
      <c r="G96" s="12" t="s">
        <v>2901</v>
      </c>
      <c r="H96" s="12" t="s">
        <v>3504</v>
      </c>
      <c r="I96" s="12" t="s">
        <v>2119</v>
      </c>
      <c r="J96" s="12" t="s">
        <v>3626</v>
      </c>
      <c r="K96" s="12" t="s">
        <v>28</v>
      </c>
      <c r="L96" s="12" t="s">
        <v>28</v>
      </c>
      <c r="N96" s="12" t="s">
        <v>485</v>
      </c>
      <c r="O96" s="12" t="s">
        <v>744</v>
      </c>
      <c r="P96" s="12" t="s">
        <v>3901</v>
      </c>
      <c r="Q96" t="s">
        <v>2614</v>
      </c>
      <c r="R96" t="s">
        <v>118</v>
      </c>
      <c r="S96" t="s">
        <v>3980</v>
      </c>
      <c r="T96" s="12" t="s">
        <v>373</v>
      </c>
      <c r="U96" s="12" t="s">
        <v>108</v>
      </c>
      <c r="W96" s="12" t="s">
        <v>40</v>
      </c>
      <c r="X96" s="12" t="s">
        <v>1741</v>
      </c>
      <c r="Y96" s="12" t="s">
        <v>3678</v>
      </c>
      <c r="Z96" s="12" t="s">
        <v>3517</v>
      </c>
      <c r="AA96" s="12" t="s">
        <v>304</v>
      </c>
      <c r="AB96" s="12" t="s">
        <v>35</v>
      </c>
      <c r="AC96" s="12" t="s">
        <v>2901</v>
      </c>
      <c r="AF96" s="12">
        <v>5</v>
      </c>
      <c r="AG96" s="12">
        <v>227</v>
      </c>
    </row>
    <row r="97" spans="1:33" s="12" customFormat="1" x14ac:dyDescent="0.25">
      <c r="A97" s="12" t="s">
        <v>1061</v>
      </c>
      <c r="B97" s="12">
        <v>1983</v>
      </c>
      <c r="C97" t="str">
        <f>A97&amp;" "&amp;B97</f>
        <v>Butterfield et al.  1983</v>
      </c>
      <c r="D97" s="12" t="s">
        <v>1062</v>
      </c>
      <c r="E97" s="12" t="s">
        <v>25</v>
      </c>
      <c r="F97" s="12" t="s">
        <v>1567</v>
      </c>
      <c r="G97" s="12" t="s">
        <v>2901</v>
      </c>
      <c r="H97" s="12" t="s">
        <v>3504</v>
      </c>
      <c r="I97" s="12" t="s">
        <v>2119</v>
      </c>
      <c r="J97" s="12" t="s">
        <v>3626</v>
      </c>
      <c r="K97" s="12" t="s">
        <v>28</v>
      </c>
      <c r="L97" s="12" t="s">
        <v>28</v>
      </c>
      <c r="N97" s="12" t="s">
        <v>485</v>
      </c>
      <c r="O97" s="12" t="s">
        <v>744</v>
      </c>
      <c r="P97" s="12" t="s">
        <v>3901</v>
      </c>
      <c r="Q97" t="s">
        <v>2614</v>
      </c>
      <c r="R97" t="s">
        <v>118</v>
      </c>
      <c r="S97" t="s">
        <v>3980</v>
      </c>
      <c r="T97" s="12" t="s">
        <v>373</v>
      </c>
      <c r="U97" s="12" t="s">
        <v>108</v>
      </c>
      <c r="W97" s="12" t="s">
        <v>40</v>
      </c>
      <c r="X97" s="12" t="s">
        <v>1741</v>
      </c>
      <c r="Y97" s="12" t="s">
        <v>3678</v>
      </c>
      <c r="Z97" s="12" t="s">
        <v>3517</v>
      </c>
      <c r="AA97" s="12" t="s">
        <v>304</v>
      </c>
      <c r="AB97" s="12" t="s">
        <v>35</v>
      </c>
      <c r="AC97" s="12" t="s">
        <v>2901</v>
      </c>
      <c r="AF97" s="12">
        <v>8</v>
      </c>
      <c r="AG97" s="12">
        <v>261</v>
      </c>
    </row>
    <row r="98" spans="1:33" s="12" customFormat="1" x14ac:dyDescent="0.25">
      <c r="A98" s="12" t="s">
        <v>1061</v>
      </c>
      <c r="B98" s="12">
        <v>1983</v>
      </c>
      <c r="C98" t="str">
        <f>A98&amp;" "&amp;B98</f>
        <v>Butterfield et al.  1983</v>
      </c>
      <c r="D98" s="12" t="s">
        <v>1062</v>
      </c>
      <c r="E98" s="12" t="s">
        <v>25</v>
      </c>
      <c r="F98" s="12" t="s">
        <v>1565</v>
      </c>
      <c r="G98" s="12" t="s">
        <v>2901</v>
      </c>
      <c r="H98" s="12" t="s">
        <v>3504</v>
      </c>
      <c r="I98" s="12" t="s">
        <v>2119</v>
      </c>
      <c r="J98" s="12" t="s">
        <v>3626</v>
      </c>
      <c r="K98" s="12" t="s">
        <v>28</v>
      </c>
      <c r="L98" s="12" t="s">
        <v>28</v>
      </c>
      <c r="N98" s="12" t="s">
        <v>485</v>
      </c>
      <c r="O98" s="12" t="s">
        <v>744</v>
      </c>
      <c r="P98" s="12" t="s">
        <v>3901</v>
      </c>
      <c r="Q98" t="s">
        <v>2614</v>
      </c>
      <c r="R98" t="s">
        <v>118</v>
      </c>
      <c r="S98" t="s">
        <v>3980</v>
      </c>
      <c r="T98" s="12" t="s">
        <v>373</v>
      </c>
      <c r="U98" s="12" t="s">
        <v>108</v>
      </c>
      <c r="W98" s="12" t="s">
        <v>40</v>
      </c>
      <c r="X98" s="12" t="s">
        <v>1741</v>
      </c>
      <c r="Y98" s="12" t="s">
        <v>3678</v>
      </c>
      <c r="Z98" s="12" t="s">
        <v>3517</v>
      </c>
      <c r="AA98" s="12" t="s">
        <v>304</v>
      </c>
      <c r="AB98" s="12" t="s">
        <v>35</v>
      </c>
      <c r="AC98" s="12" t="s">
        <v>2901</v>
      </c>
      <c r="AF98" s="12">
        <v>0</v>
      </c>
      <c r="AG98" s="12">
        <v>99</v>
      </c>
    </row>
    <row r="99" spans="1:33" s="12" customFormat="1" x14ac:dyDescent="0.25">
      <c r="A99" s="12" t="s">
        <v>1061</v>
      </c>
      <c r="B99" s="12">
        <v>1983</v>
      </c>
      <c r="C99" t="str">
        <f>A99&amp;" "&amp;B99</f>
        <v>Butterfield et al.  1983</v>
      </c>
      <c r="D99" s="12" t="s">
        <v>1062</v>
      </c>
      <c r="E99" s="12" t="s">
        <v>25</v>
      </c>
      <c r="F99" s="12" t="s">
        <v>1568</v>
      </c>
      <c r="G99" s="12" t="s">
        <v>2901</v>
      </c>
      <c r="H99" s="12" t="s">
        <v>3504</v>
      </c>
      <c r="I99" s="12" t="s">
        <v>2119</v>
      </c>
      <c r="J99" s="12" t="s">
        <v>3626</v>
      </c>
      <c r="K99" s="12" t="s">
        <v>28</v>
      </c>
      <c r="L99" s="12" t="s">
        <v>28</v>
      </c>
      <c r="N99" s="12" t="s">
        <v>485</v>
      </c>
      <c r="O99" s="12" t="s">
        <v>744</v>
      </c>
      <c r="P99" s="12" t="s">
        <v>3901</v>
      </c>
      <c r="Q99" t="s">
        <v>2614</v>
      </c>
      <c r="R99" t="s">
        <v>118</v>
      </c>
      <c r="S99" t="s">
        <v>3980</v>
      </c>
      <c r="T99" s="12" t="s">
        <v>373</v>
      </c>
      <c r="U99" s="12" t="s">
        <v>108</v>
      </c>
      <c r="W99" s="12" t="s">
        <v>40</v>
      </c>
      <c r="X99" s="12" t="s">
        <v>1749</v>
      </c>
      <c r="Y99" s="12" t="s">
        <v>3679</v>
      </c>
      <c r="Z99" s="12" t="s">
        <v>3517</v>
      </c>
      <c r="AA99" s="12" t="s">
        <v>304</v>
      </c>
      <c r="AB99" s="12" t="s">
        <v>35</v>
      </c>
      <c r="AC99" s="12" t="s">
        <v>2901</v>
      </c>
      <c r="AF99" s="12">
        <v>1</v>
      </c>
      <c r="AG99" s="12">
        <v>1934</v>
      </c>
    </row>
    <row r="100" spans="1:33" s="12" customFormat="1" x14ac:dyDescent="0.25">
      <c r="A100" s="12" t="s">
        <v>1061</v>
      </c>
      <c r="B100" s="12">
        <v>1983</v>
      </c>
      <c r="C100" t="str">
        <f>A100&amp;" "&amp;B100</f>
        <v>Butterfield et al.  1983</v>
      </c>
      <c r="D100" s="12" t="s">
        <v>1062</v>
      </c>
      <c r="E100" s="12" t="s">
        <v>25</v>
      </c>
      <c r="F100" s="12" t="s">
        <v>1598</v>
      </c>
      <c r="G100" s="12" t="s">
        <v>2901</v>
      </c>
      <c r="H100" s="12" t="s">
        <v>3504</v>
      </c>
      <c r="I100" s="12" t="s">
        <v>2119</v>
      </c>
      <c r="J100" s="12" t="s">
        <v>3626</v>
      </c>
      <c r="K100" s="12" t="s">
        <v>28</v>
      </c>
      <c r="L100" s="12" t="s">
        <v>28</v>
      </c>
      <c r="N100" s="12" t="s">
        <v>485</v>
      </c>
      <c r="O100" s="12" t="s">
        <v>744</v>
      </c>
      <c r="P100" s="12" t="s">
        <v>3901</v>
      </c>
      <c r="Q100" t="s">
        <v>2614</v>
      </c>
      <c r="R100" t="s">
        <v>118</v>
      </c>
      <c r="S100" t="s">
        <v>3980</v>
      </c>
      <c r="T100" s="12" t="s">
        <v>373</v>
      </c>
      <c r="U100" s="12" t="s">
        <v>108</v>
      </c>
      <c r="W100" s="12" t="s">
        <v>40</v>
      </c>
      <c r="X100" s="12" t="s">
        <v>1749</v>
      </c>
      <c r="Y100" s="12" t="s">
        <v>3679</v>
      </c>
      <c r="Z100" s="12" t="s">
        <v>3517</v>
      </c>
      <c r="AA100" s="12" t="s">
        <v>304</v>
      </c>
      <c r="AB100" s="12" t="s">
        <v>35</v>
      </c>
      <c r="AC100" s="12" t="s">
        <v>2901</v>
      </c>
      <c r="AF100" s="12">
        <v>1</v>
      </c>
      <c r="AG100" s="12">
        <v>124</v>
      </c>
    </row>
    <row r="101" spans="1:33" s="12" customFormat="1" x14ac:dyDescent="0.25">
      <c r="A101" s="12" t="s">
        <v>1061</v>
      </c>
      <c r="B101" s="12">
        <v>1983</v>
      </c>
      <c r="C101" t="str">
        <f>A101&amp;" "&amp;B101</f>
        <v>Butterfield et al.  1983</v>
      </c>
      <c r="D101" s="12" t="s">
        <v>1062</v>
      </c>
      <c r="E101" s="12" t="s">
        <v>25</v>
      </c>
      <c r="F101" s="12" t="s">
        <v>1566</v>
      </c>
      <c r="G101" s="12" t="s">
        <v>2901</v>
      </c>
      <c r="H101" s="12" t="s">
        <v>3504</v>
      </c>
      <c r="I101" s="12" t="s">
        <v>2119</v>
      </c>
      <c r="J101" s="12" t="s">
        <v>3626</v>
      </c>
      <c r="K101" s="12" t="s">
        <v>28</v>
      </c>
      <c r="L101" s="12" t="s">
        <v>28</v>
      </c>
      <c r="N101" s="12" t="s">
        <v>485</v>
      </c>
      <c r="O101" s="12" t="s">
        <v>744</v>
      </c>
      <c r="P101" s="12" t="s">
        <v>3901</v>
      </c>
      <c r="Q101" t="s">
        <v>2614</v>
      </c>
      <c r="R101" t="s">
        <v>118</v>
      </c>
      <c r="S101" t="s">
        <v>3980</v>
      </c>
      <c r="T101" s="12" t="s">
        <v>373</v>
      </c>
      <c r="U101" s="12" t="s">
        <v>108</v>
      </c>
      <c r="W101" s="12" t="s">
        <v>40</v>
      </c>
      <c r="X101" s="12" t="s">
        <v>1749</v>
      </c>
      <c r="Y101" s="12" t="s">
        <v>3679</v>
      </c>
      <c r="Z101" s="12" t="s">
        <v>3517</v>
      </c>
      <c r="AA101" s="12" t="s">
        <v>304</v>
      </c>
      <c r="AB101" s="12" t="s">
        <v>35</v>
      </c>
      <c r="AC101" s="12" t="s">
        <v>2901</v>
      </c>
      <c r="AF101" s="12">
        <v>0</v>
      </c>
      <c r="AG101" s="12">
        <v>141</v>
      </c>
    </row>
    <row r="102" spans="1:33" s="12" customFormat="1" x14ac:dyDescent="0.25">
      <c r="A102" s="12" t="s">
        <v>1061</v>
      </c>
      <c r="B102" s="12">
        <v>1983</v>
      </c>
      <c r="C102" t="str">
        <f>A102&amp;" "&amp;B102</f>
        <v>Butterfield et al.  1983</v>
      </c>
      <c r="D102" s="12" t="s">
        <v>1062</v>
      </c>
      <c r="E102" s="12" t="s">
        <v>25</v>
      </c>
      <c r="F102" s="12" t="s">
        <v>1567</v>
      </c>
      <c r="G102" s="12" t="s">
        <v>2901</v>
      </c>
      <c r="H102" s="12" t="s">
        <v>3504</v>
      </c>
      <c r="I102" s="12" t="s">
        <v>2119</v>
      </c>
      <c r="J102" s="12" t="s">
        <v>3626</v>
      </c>
      <c r="K102" s="12" t="s">
        <v>28</v>
      </c>
      <c r="L102" s="12" t="s">
        <v>28</v>
      </c>
      <c r="N102" s="12" t="s">
        <v>485</v>
      </c>
      <c r="O102" s="12" t="s">
        <v>744</v>
      </c>
      <c r="P102" s="12" t="s">
        <v>3901</v>
      </c>
      <c r="Q102" t="s">
        <v>2614</v>
      </c>
      <c r="R102" t="s">
        <v>118</v>
      </c>
      <c r="S102" t="s">
        <v>3980</v>
      </c>
      <c r="T102" s="12" t="s">
        <v>373</v>
      </c>
      <c r="U102" s="12" t="s">
        <v>108</v>
      </c>
      <c r="W102" s="12" t="s">
        <v>40</v>
      </c>
      <c r="X102" s="12" t="s">
        <v>1749</v>
      </c>
      <c r="Y102" s="12" t="s">
        <v>3679</v>
      </c>
      <c r="Z102" s="12" t="s">
        <v>3517</v>
      </c>
      <c r="AA102" s="12" t="s">
        <v>304</v>
      </c>
      <c r="AB102" s="12" t="s">
        <v>35</v>
      </c>
      <c r="AC102" s="12" t="s">
        <v>2901</v>
      </c>
      <c r="AF102" s="12">
        <v>0</v>
      </c>
      <c r="AG102" s="12">
        <v>227</v>
      </c>
    </row>
    <row r="103" spans="1:33" s="12" customFormat="1" x14ac:dyDescent="0.25">
      <c r="A103" s="12" t="s">
        <v>1061</v>
      </c>
      <c r="B103" s="12">
        <v>1983</v>
      </c>
      <c r="C103" t="str">
        <f>A103&amp;" "&amp;B103</f>
        <v>Butterfield et al.  1983</v>
      </c>
      <c r="D103" s="12" t="s">
        <v>1062</v>
      </c>
      <c r="E103" s="12" t="s">
        <v>25</v>
      </c>
      <c r="F103" s="12" t="s">
        <v>1567</v>
      </c>
      <c r="G103" s="12" t="s">
        <v>2901</v>
      </c>
      <c r="H103" s="12" t="s">
        <v>3504</v>
      </c>
      <c r="I103" s="12" t="s">
        <v>2119</v>
      </c>
      <c r="J103" s="12" t="s">
        <v>3626</v>
      </c>
      <c r="K103" s="12" t="s">
        <v>28</v>
      </c>
      <c r="L103" s="12" t="s">
        <v>28</v>
      </c>
      <c r="N103" s="12" t="s">
        <v>485</v>
      </c>
      <c r="O103" s="12" t="s">
        <v>744</v>
      </c>
      <c r="P103" s="12" t="s">
        <v>3901</v>
      </c>
      <c r="Q103" t="s">
        <v>2614</v>
      </c>
      <c r="R103" t="s">
        <v>118</v>
      </c>
      <c r="S103" t="s">
        <v>3980</v>
      </c>
      <c r="T103" s="12" t="s">
        <v>373</v>
      </c>
      <c r="U103" s="12" t="s">
        <v>108</v>
      </c>
      <c r="W103" s="12" t="s">
        <v>40</v>
      </c>
      <c r="X103" s="12" t="s">
        <v>1749</v>
      </c>
      <c r="Y103" s="12" t="s">
        <v>3679</v>
      </c>
      <c r="Z103" s="12" t="s">
        <v>3517</v>
      </c>
      <c r="AA103" s="12" t="s">
        <v>304</v>
      </c>
      <c r="AB103" s="12" t="s">
        <v>35</v>
      </c>
      <c r="AC103" s="12" t="s">
        <v>2901</v>
      </c>
      <c r="AF103" s="12">
        <v>0</v>
      </c>
      <c r="AG103" s="12">
        <v>261</v>
      </c>
    </row>
    <row r="104" spans="1:33" s="12" customFormat="1" x14ac:dyDescent="0.25">
      <c r="A104" s="12" t="s">
        <v>1061</v>
      </c>
      <c r="B104" s="12">
        <v>1983</v>
      </c>
      <c r="C104" t="str">
        <f>A104&amp;" "&amp;B104</f>
        <v>Butterfield et al.  1983</v>
      </c>
      <c r="D104" s="12" t="s">
        <v>1062</v>
      </c>
      <c r="E104" s="12" t="s">
        <v>25</v>
      </c>
      <c r="F104" s="12" t="s">
        <v>1565</v>
      </c>
      <c r="G104" s="12" t="s">
        <v>2901</v>
      </c>
      <c r="H104" s="12" t="s">
        <v>3504</v>
      </c>
      <c r="I104" s="12" t="s">
        <v>2119</v>
      </c>
      <c r="J104" s="12" t="s">
        <v>3626</v>
      </c>
      <c r="K104" s="12" t="s">
        <v>28</v>
      </c>
      <c r="L104" s="12" t="s">
        <v>28</v>
      </c>
      <c r="N104" s="12" t="s">
        <v>485</v>
      </c>
      <c r="O104" s="12" t="s">
        <v>744</v>
      </c>
      <c r="P104" s="12" t="s">
        <v>3901</v>
      </c>
      <c r="Q104" t="s">
        <v>2614</v>
      </c>
      <c r="R104" t="s">
        <v>118</v>
      </c>
      <c r="S104" t="s">
        <v>3980</v>
      </c>
      <c r="T104" s="12" t="s">
        <v>373</v>
      </c>
      <c r="U104" s="12" t="s">
        <v>108</v>
      </c>
      <c r="W104" s="12" t="s">
        <v>40</v>
      </c>
      <c r="X104" s="12" t="s">
        <v>1749</v>
      </c>
      <c r="Y104" s="12" t="s">
        <v>3679</v>
      </c>
      <c r="Z104" s="12" t="s">
        <v>3517</v>
      </c>
      <c r="AA104" s="12" t="s">
        <v>304</v>
      </c>
      <c r="AB104" s="12" t="s">
        <v>35</v>
      </c>
      <c r="AC104" s="12" t="s">
        <v>2901</v>
      </c>
      <c r="AF104" s="12">
        <v>0</v>
      </c>
      <c r="AG104" s="12">
        <v>99</v>
      </c>
    </row>
    <row r="105" spans="1:33" s="12" customFormat="1" x14ac:dyDescent="0.25">
      <c r="A105" s="12" t="s">
        <v>1061</v>
      </c>
      <c r="B105" s="12">
        <v>1983</v>
      </c>
      <c r="C105" t="str">
        <f>A105&amp;" "&amp;B105</f>
        <v>Butterfield et al.  1983</v>
      </c>
      <c r="D105" s="12" t="s">
        <v>1062</v>
      </c>
      <c r="E105" s="12" t="s">
        <v>25</v>
      </c>
      <c r="F105" s="12" t="s">
        <v>1568</v>
      </c>
      <c r="G105" s="12" t="s">
        <v>2901</v>
      </c>
      <c r="H105" s="12" t="s">
        <v>3504</v>
      </c>
      <c r="I105" s="12" t="s">
        <v>2119</v>
      </c>
      <c r="J105" s="12" t="s">
        <v>3626</v>
      </c>
      <c r="K105" s="12" t="s">
        <v>28</v>
      </c>
      <c r="L105" s="12" t="s">
        <v>28</v>
      </c>
      <c r="N105" s="12" t="s">
        <v>485</v>
      </c>
      <c r="O105" s="12" t="s">
        <v>744</v>
      </c>
      <c r="P105" s="12" t="s">
        <v>3901</v>
      </c>
      <c r="Q105" t="s">
        <v>2614</v>
      </c>
      <c r="R105" t="s">
        <v>118</v>
      </c>
      <c r="S105" t="s">
        <v>3980</v>
      </c>
      <c r="T105" s="12" t="s">
        <v>373</v>
      </c>
      <c r="U105" s="12" t="s">
        <v>108</v>
      </c>
      <c r="W105" s="12" t="s">
        <v>40</v>
      </c>
      <c r="X105" s="12" t="s">
        <v>1751</v>
      </c>
      <c r="Y105" s="12" t="s">
        <v>3680</v>
      </c>
      <c r="Z105" s="12" t="s">
        <v>3517</v>
      </c>
      <c r="AA105" s="12" t="s">
        <v>304</v>
      </c>
      <c r="AB105" s="12" t="s">
        <v>35</v>
      </c>
      <c r="AC105" s="12" t="s">
        <v>2901</v>
      </c>
      <c r="AF105" s="12">
        <v>2</v>
      </c>
      <c r="AG105" s="12">
        <v>1934</v>
      </c>
    </row>
    <row r="106" spans="1:33" s="12" customFormat="1" x14ac:dyDescent="0.25">
      <c r="A106" s="12" t="s">
        <v>1061</v>
      </c>
      <c r="B106" s="12">
        <v>1983</v>
      </c>
      <c r="C106" t="str">
        <f>A106&amp;" "&amp;B106</f>
        <v>Butterfield et al.  1983</v>
      </c>
      <c r="D106" s="12" t="s">
        <v>1062</v>
      </c>
      <c r="E106" s="12" t="s">
        <v>25</v>
      </c>
      <c r="F106" s="12" t="s">
        <v>1598</v>
      </c>
      <c r="G106" s="12" t="s">
        <v>2901</v>
      </c>
      <c r="H106" s="12" t="s">
        <v>3504</v>
      </c>
      <c r="I106" s="12" t="s">
        <v>2119</v>
      </c>
      <c r="J106" s="12" t="s">
        <v>3626</v>
      </c>
      <c r="K106" s="12" t="s">
        <v>28</v>
      </c>
      <c r="L106" s="12" t="s">
        <v>28</v>
      </c>
      <c r="N106" s="12" t="s">
        <v>485</v>
      </c>
      <c r="O106" s="12" t="s">
        <v>744</v>
      </c>
      <c r="P106" s="12" t="s">
        <v>3901</v>
      </c>
      <c r="Q106" t="s">
        <v>2614</v>
      </c>
      <c r="R106" t="s">
        <v>118</v>
      </c>
      <c r="S106" t="s">
        <v>3980</v>
      </c>
      <c r="T106" s="12" t="s">
        <v>373</v>
      </c>
      <c r="U106" s="12" t="s">
        <v>108</v>
      </c>
      <c r="W106" s="12" t="s">
        <v>40</v>
      </c>
      <c r="X106" s="12" t="s">
        <v>1751</v>
      </c>
      <c r="Y106" s="12" t="s">
        <v>3680</v>
      </c>
      <c r="Z106" s="12" t="s">
        <v>3517</v>
      </c>
      <c r="AA106" s="12" t="s">
        <v>304</v>
      </c>
      <c r="AB106" s="12" t="s">
        <v>35</v>
      </c>
      <c r="AC106" s="12" t="s">
        <v>2901</v>
      </c>
      <c r="AF106" s="12">
        <v>0</v>
      </c>
      <c r="AG106" s="12">
        <v>124</v>
      </c>
    </row>
    <row r="107" spans="1:33" s="12" customFormat="1" x14ac:dyDescent="0.25">
      <c r="A107" s="12" t="s">
        <v>1061</v>
      </c>
      <c r="B107" s="12">
        <v>1983</v>
      </c>
      <c r="C107" t="str">
        <f>A107&amp;" "&amp;B107</f>
        <v>Butterfield et al.  1983</v>
      </c>
      <c r="D107" s="12" t="s">
        <v>1062</v>
      </c>
      <c r="E107" s="12" t="s">
        <v>25</v>
      </c>
      <c r="F107" s="12" t="s">
        <v>1566</v>
      </c>
      <c r="G107" s="12" t="s">
        <v>2901</v>
      </c>
      <c r="H107" s="12" t="s">
        <v>3504</v>
      </c>
      <c r="I107" s="12" t="s">
        <v>2119</v>
      </c>
      <c r="J107" s="12" t="s">
        <v>3626</v>
      </c>
      <c r="K107" s="12" t="s">
        <v>28</v>
      </c>
      <c r="L107" s="12" t="s">
        <v>28</v>
      </c>
      <c r="N107" s="12" t="s">
        <v>485</v>
      </c>
      <c r="O107" s="12" t="s">
        <v>744</v>
      </c>
      <c r="P107" s="12" t="s">
        <v>3901</v>
      </c>
      <c r="Q107" t="s">
        <v>2614</v>
      </c>
      <c r="R107" t="s">
        <v>118</v>
      </c>
      <c r="S107" t="s">
        <v>3980</v>
      </c>
      <c r="T107" s="12" t="s">
        <v>373</v>
      </c>
      <c r="U107" s="12" t="s">
        <v>108</v>
      </c>
      <c r="W107" s="12" t="s">
        <v>40</v>
      </c>
      <c r="X107" s="12" t="s">
        <v>1751</v>
      </c>
      <c r="Y107" s="12" t="s">
        <v>3680</v>
      </c>
      <c r="Z107" s="12" t="s">
        <v>3517</v>
      </c>
      <c r="AA107" s="12" t="s">
        <v>304</v>
      </c>
      <c r="AB107" s="12" t="s">
        <v>35</v>
      </c>
      <c r="AC107" s="12" t="s">
        <v>2901</v>
      </c>
      <c r="AF107" s="12">
        <v>0</v>
      </c>
      <c r="AG107" s="12">
        <v>141</v>
      </c>
    </row>
    <row r="108" spans="1:33" s="12" customFormat="1" x14ac:dyDescent="0.25">
      <c r="A108" s="12" t="s">
        <v>1061</v>
      </c>
      <c r="B108" s="12">
        <v>1983</v>
      </c>
      <c r="C108" t="str">
        <f>A108&amp;" "&amp;B108</f>
        <v>Butterfield et al.  1983</v>
      </c>
      <c r="D108" s="12" t="s">
        <v>1062</v>
      </c>
      <c r="E108" s="12" t="s">
        <v>25</v>
      </c>
      <c r="F108" s="12" t="s">
        <v>1567</v>
      </c>
      <c r="G108" s="12" t="s">
        <v>2901</v>
      </c>
      <c r="H108" s="12" t="s">
        <v>3504</v>
      </c>
      <c r="I108" s="12" t="s">
        <v>2119</v>
      </c>
      <c r="J108" s="12" t="s">
        <v>3626</v>
      </c>
      <c r="K108" s="12" t="s">
        <v>28</v>
      </c>
      <c r="L108" s="12" t="s">
        <v>28</v>
      </c>
      <c r="N108" s="12" t="s">
        <v>485</v>
      </c>
      <c r="O108" s="12" t="s">
        <v>744</v>
      </c>
      <c r="P108" s="12" t="s">
        <v>3901</v>
      </c>
      <c r="Q108" t="s">
        <v>2614</v>
      </c>
      <c r="R108" t="s">
        <v>118</v>
      </c>
      <c r="S108" t="s">
        <v>3980</v>
      </c>
      <c r="T108" s="12" t="s">
        <v>373</v>
      </c>
      <c r="U108" s="12" t="s">
        <v>108</v>
      </c>
      <c r="W108" s="12" t="s">
        <v>40</v>
      </c>
      <c r="X108" s="12" t="s">
        <v>1751</v>
      </c>
      <c r="Y108" s="12" t="s">
        <v>3680</v>
      </c>
      <c r="Z108" s="12" t="s">
        <v>3517</v>
      </c>
      <c r="AA108" s="12" t="s">
        <v>304</v>
      </c>
      <c r="AB108" s="12" t="s">
        <v>35</v>
      </c>
      <c r="AC108" s="12" t="s">
        <v>2901</v>
      </c>
      <c r="AF108" s="12">
        <v>0</v>
      </c>
      <c r="AG108" s="12">
        <v>227</v>
      </c>
    </row>
    <row r="109" spans="1:33" s="12" customFormat="1" x14ac:dyDescent="0.25">
      <c r="A109" s="12" t="s">
        <v>1061</v>
      </c>
      <c r="B109" s="12">
        <v>1983</v>
      </c>
      <c r="C109" t="str">
        <f>A109&amp;" "&amp;B109</f>
        <v>Butterfield et al.  1983</v>
      </c>
      <c r="D109" s="12" t="s">
        <v>1062</v>
      </c>
      <c r="E109" s="12" t="s">
        <v>25</v>
      </c>
      <c r="F109" s="12" t="s">
        <v>1567</v>
      </c>
      <c r="G109" s="12" t="s">
        <v>2901</v>
      </c>
      <c r="H109" s="12" t="s">
        <v>3504</v>
      </c>
      <c r="I109" s="12" t="s">
        <v>2119</v>
      </c>
      <c r="J109" s="12" t="s">
        <v>3626</v>
      </c>
      <c r="K109" s="12" t="s">
        <v>28</v>
      </c>
      <c r="L109" s="12" t="s">
        <v>28</v>
      </c>
      <c r="N109" s="12" t="s">
        <v>485</v>
      </c>
      <c r="O109" s="12" t="s">
        <v>744</v>
      </c>
      <c r="P109" s="12" t="s">
        <v>3901</v>
      </c>
      <c r="Q109" t="s">
        <v>2614</v>
      </c>
      <c r="R109" t="s">
        <v>118</v>
      </c>
      <c r="S109" t="s">
        <v>3980</v>
      </c>
      <c r="T109" s="12" t="s">
        <v>373</v>
      </c>
      <c r="U109" s="12" t="s">
        <v>108</v>
      </c>
      <c r="W109" s="12" t="s">
        <v>40</v>
      </c>
      <c r="X109" s="12" t="s">
        <v>1751</v>
      </c>
      <c r="Y109" s="12" t="s">
        <v>3680</v>
      </c>
      <c r="Z109" s="12" t="s">
        <v>3517</v>
      </c>
      <c r="AA109" s="12" t="s">
        <v>304</v>
      </c>
      <c r="AB109" s="12" t="s">
        <v>35</v>
      </c>
      <c r="AC109" s="12" t="s">
        <v>2901</v>
      </c>
      <c r="AF109" s="12">
        <v>0</v>
      </c>
      <c r="AG109" s="12">
        <v>261</v>
      </c>
    </row>
    <row r="110" spans="1:33" s="12" customFormat="1" x14ac:dyDescent="0.25">
      <c r="A110" s="12" t="s">
        <v>1061</v>
      </c>
      <c r="B110" s="12">
        <v>1983</v>
      </c>
      <c r="C110" t="str">
        <f>A110&amp;" "&amp;B110</f>
        <v>Butterfield et al.  1983</v>
      </c>
      <c r="D110" s="12" t="s">
        <v>1062</v>
      </c>
      <c r="E110" s="12" t="s">
        <v>25</v>
      </c>
      <c r="F110" s="12" t="s">
        <v>1565</v>
      </c>
      <c r="G110" s="12" t="s">
        <v>2901</v>
      </c>
      <c r="H110" s="12" t="s">
        <v>3504</v>
      </c>
      <c r="I110" s="12" t="s">
        <v>2119</v>
      </c>
      <c r="J110" s="12" t="s">
        <v>3626</v>
      </c>
      <c r="K110" s="12" t="s">
        <v>28</v>
      </c>
      <c r="L110" s="12" t="s">
        <v>28</v>
      </c>
      <c r="N110" s="12" t="s">
        <v>485</v>
      </c>
      <c r="O110" s="12" t="s">
        <v>744</v>
      </c>
      <c r="P110" s="12" t="s">
        <v>3901</v>
      </c>
      <c r="Q110" t="s">
        <v>2614</v>
      </c>
      <c r="R110" t="s">
        <v>118</v>
      </c>
      <c r="S110" t="s">
        <v>3980</v>
      </c>
      <c r="T110" s="12" t="s">
        <v>373</v>
      </c>
      <c r="U110" s="12" t="s">
        <v>108</v>
      </c>
      <c r="W110" s="12" t="s">
        <v>40</v>
      </c>
      <c r="X110" s="12" t="s">
        <v>1751</v>
      </c>
      <c r="Y110" s="12" t="s">
        <v>3680</v>
      </c>
      <c r="Z110" s="12" t="s">
        <v>3517</v>
      </c>
      <c r="AA110" s="12" t="s">
        <v>304</v>
      </c>
      <c r="AB110" s="12" t="s">
        <v>35</v>
      </c>
      <c r="AC110" s="12" t="s">
        <v>2901</v>
      </c>
      <c r="AF110" s="12">
        <v>0</v>
      </c>
      <c r="AG110" s="12">
        <v>99</v>
      </c>
    </row>
    <row r="111" spans="1:33" s="12" customFormat="1" x14ac:dyDescent="0.25">
      <c r="A111" s="12" t="s">
        <v>1061</v>
      </c>
      <c r="B111" s="12">
        <v>1983</v>
      </c>
      <c r="C111" t="str">
        <f>A111&amp;" "&amp;B111</f>
        <v>Butterfield et al.  1983</v>
      </c>
      <c r="D111" s="12" t="s">
        <v>1062</v>
      </c>
      <c r="E111" s="12" t="s">
        <v>25</v>
      </c>
      <c r="F111" s="12" t="s">
        <v>1568</v>
      </c>
      <c r="G111" s="12" t="s">
        <v>2901</v>
      </c>
      <c r="H111" s="12" t="s">
        <v>3504</v>
      </c>
      <c r="I111" s="12" t="s">
        <v>2119</v>
      </c>
      <c r="J111" s="12" t="s">
        <v>3626</v>
      </c>
      <c r="K111" s="12" t="s">
        <v>28</v>
      </c>
      <c r="L111" s="12" t="s">
        <v>28</v>
      </c>
      <c r="N111" s="12" t="s">
        <v>485</v>
      </c>
      <c r="O111" s="12" t="s">
        <v>744</v>
      </c>
      <c r="P111" s="12" t="s">
        <v>3901</v>
      </c>
      <c r="Q111" t="s">
        <v>2614</v>
      </c>
      <c r="R111" t="s">
        <v>118</v>
      </c>
      <c r="S111" t="s">
        <v>3980</v>
      </c>
      <c r="T111" s="12" t="s">
        <v>373</v>
      </c>
      <c r="U111" s="12" t="s">
        <v>108</v>
      </c>
      <c r="W111" s="12" t="s">
        <v>40</v>
      </c>
      <c r="X111" s="12" t="s">
        <v>1755</v>
      </c>
      <c r="Y111" s="12" t="s">
        <v>3681</v>
      </c>
      <c r="Z111" s="12" t="s">
        <v>3517</v>
      </c>
      <c r="AA111" s="12" t="s">
        <v>304</v>
      </c>
      <c r="AB111" s="12" t="s">
        <v>35</v>
      </c>
      <c r="AC111" s="12" t="s">
        <v>2901</v>
      </c>
      <c r="AF111" s="12">
        <v>1</v>
      </c>
      <c r="AG111" s="12">
        <v>1934</v>
      </c>
    </row>
    <row r="112" spans="1:33" s="12" customFormat="1" x14ac:dyDescent="0.25">
      <c r="A112" s="12" t="s">
        <v>1061</v>
      </c>
      <c r="B112" s="12">
        <v>1983</v>
      </c>
      <c r="C112" t="str">
        <f>A112&amp;" "&amp;B112</f>
        <v>Butterfield et al.  1983</v>
      </c>
      <c r="D112" s="12" t="s">
        <v>1062</v>
      </c>
      <c r="E112" s="12" t="s">
        <v>25</v>
      </c>
      <c r="F112" s="12" t="s">
        <v>1598</v>
      </c>
      <c r="G112" s="12" t="s">
        <v>2901</v>
      </c>
      <c r="H112" s="12" t="s">
        <v>3504</v>
      </c>
      <c r="I112" s="12" t="s">
        <v>2119</v>
      </c>
      <c r="J112" s="12" t="s">
        <v>3626</v>
      </c>
      <c r="K112" s="12" t="s">
        <v>28</v>
      </c>
      <c r="L112" s="12" t="s">
        <v>28</v>
      </c>
      <c r="N112" s="12" t="s">
        <v>485</v>
      </c>
      <c r="O112" s="12" t="s">
        <v>744</v>
      </c>
      <c r="P112" s="12" t="s">
        <v>3901</v>
      </c>
      <c r="Q112" t="s">
        <v>2614</v>
      </c>
      <c r="R112" t="s">
        <v>118</v>
      </c>
      <c r="S112" t="s">
        <v>3980</v>
      </c>
      <c r="T112" s="12" t="s">
        <v>373</v>
      </c>
      <c r="U112" s="12" t="s">
        <v>108</v>
      </c>
      <c r="W112" s="12" t="s">
        <v>40</v>
      </c>
      <c r="X112" s="12" t="s">
        <v>1755</v>
      </c>
      <c r="Y112" s="12" t="s">
        <v>3681</v>
      </c>
      <c r="Z112" s="12" t="s">
        <v>3517</v>
      </c>
      <c r="AA112" s="12" t="s">
        <v>304</v>
      </c>
      <c r="AB112" s="12" t="s">
        <v>35</v>
      </c>
      <c r="AC112" s="12" t="s">
        <v>2901</v>
      </c>
      <c r="AF112" s="12">
        <v>0</v>
      </c>
      <c r="AG112" s="12">
        <v>124</v>
      </c>
    </row>
    <row r="113" spans="1:58" s="12" customFormat="1" x14ac:dyDescent="0.25">
      <c r="A113" s="12" t="s">
        <v>1061</v>
      </c>
      <c r="B113" s="12">
        <v>1983</v>
      </c>
      <c r="C113" t="str">
        <f>A113&amp;" "&amp;B113</f>
        <v>Butterfield et al.  1983</v>
      </c>
      <c r="D113" s="12" t="s">
        <v>1062</v>
      </c>
      <c r="E113" s="12" t="s">
        <v>25</v>
      </c>
      <c r="F113" s="12" t="s">
        <v>1566</v>
      </c>
      <c r="G113" s="12" t="s">
        <v>2901</v>
      </c>
      <c r="H113" s="12" t="s">
        <v>3504</v>
      </c>
      <c r="I113" s="12" t="s">
        <v>2119</v>
      </c>
      <c r="J113" s="12" t="s">
        <v>3626</v>
      </c>
      <c r="K113" s="12" t="s">
        <v>28</v>
      </c>
      <c r="L113" s="12" t="s">
        <v>28</v>
      </c>
      <c r="N113" s="12" t="s">
        <v>485</v>
      </c>
      <c r="O113" s="12" t="s">
        <v>744</v>
      </c>
      <c r="P113" s="12" t="s">
        <v>3901</v>
      </c>
      <c r="Q113" t="s">
        <v>2614</v>
      </c>
      <c r="R113" t="s">
        <v>118</v>
      </c>
      <c r="S113" t="s">
        <v>3980</v>
      </c>
      <c r="T113" s="12" t="s">
        <v>373</v>
      </c>
      <c r="U113" s="12" t="s">
        <v>108</v>
      </c>
      <c r="W113" s="12" t="s">
        <v>40</v>
      </c>
      <c r="X113" s="12" t="s">
        <v>1755</v>
      </c>
      <c r="Y113" s="12" t="s">
        <v>3681</v>
      </c>
      <c r="Z113" s="12" t="s">
        <v>3517</v>
      </c>
      <c r="AA113" s="12" t="s">
        <v>304</v>
      </c>
      <c r="AB113" s="12" t="s">
        <v>35</v>
      </c>
      <c r="AC113" s="12" t="s">
        <v>2901</v>
      </c>
      <c r="AF113" s="12">
        <v>0</v>
      </c>
      <c r="AG113" s="12">
        <v>141</v>
      </c>
    </row>
    <row r="114" spans="1:58" s="12" customFormat="1" x14ac:dyDescent="0.25">
      <c r="A114" s="12" t="s">
        <v>1061</v>
      </c>
      <c r="B114" s="12">
        <v>1983</v>
      </c>
      <c r="C114" t="str">
        <f>A114&amp;" "&amp;B114</f>
        <v>Butterfield et al.  1983</v>
      </c>
      <c r="D114" s="12" t="s">
        <v>1062</v>
      </c>
      <c r="E114" s="12" t="s">
        <v>25</v>
      </c>
      <c r="F114" s="12" t="s">
        <v>1567</v>
      </c>
      <c r="G114" s="12" t="s">
        <v>2901</v>
      </c>
      <c r="H114" s="12" t="s">
        <v>3504</v>
      </c>
      <c r="I114" s="12" t="s">
        <v>2119</v>
      </c>
      <c r="J114" s="12" t="s">
        <v>3626</v>
      </c>
      <c r="K114" s="12" t="s">
        <v>28</v>
      </c>
      <c r="L114" s="12" t="s">
        <v>28</v>
      </c>
      <c r="N114" s="12" t="s">
        <v>485</v>
      </c>
      <c r="O114" s="12" t="s">
        <v>744</v>
      </c>
      <c r="P114" s="12" t="s">
        <v>3901</v>
      </c>
      <c r="Q114" t="s">
        <v>2614</v>
      </c>
      <c r="R114" t="s">
        <v>118</v>
      </c>
      <c r="S114" t="s">
        <v>3980</v>
      </c>
      <c r="T114" s="12" t="s">
        <v>373</v>
      </c>
      <c r="U114" s="12" t="s">
        <v>108</v>
      </c>
      <c r="W114" s="12" t="s">
        <v>40</v>
      </c>
      <c r="X114" s="12" t="s">
        <v>1755</v>
      </c>
      <c r="Y114" s="12" t="s">
        <v>3681</v>
      </c>
      <c r="Z114" s="12" t="s">
        <v>3517</v>
      </c>
      <c r="AA114" s="12" t="s">
        <v>304</v>
      </c>
      <c r="AB114" s="12" t="s">
        <v>35</v>
      </c>
      <c r="AC114" s="12" t="s">
        <v>2901</v>
      </c>
      <c r="AF114" s="12">
        <v>0</v>
      </c>
      <c r="AG114" s="12">
        <v>227</v>
      </c>
    </row>
    <row r="115" spans="1:58" s="12" customFormat="1" x14ac:dyDescent="0.25">
      <c r="A115" s="12" t="s">
        <v>1061</v>
      </c>
      <c r="B115" s="12">
        <v>1983</v>
      </c>
      <c r="C115" t="str">
        <f>A115&amp;" "&amp;B115</f>
        <v>Butterfield et al.  1983</v>
      </c>
      <c r="D115" s="12" t="s">
        <v>1062</v>
      </c>
      <c r="E115" s="12" t="s">
        <v>25</v>
      </c>
      <c r="F115" s="12" t="s">
        <v>1567</v>
      </c>
      <c r="G115" s="12" t="s">
        <v>2901</v>
      </c>
      <c r="H115" s="12" t="s">
        <v>3504</v>
      </c>
      <c r="I115" s="12" t="s">
        <v>2119</v>
      </c>
      <c r="J115" s="12" t="s">
        <v>3626</v>
      </c>
      <c r="K115" s="12" t="s">
        <v>28</v>
      </c>
      <c r="L115" s="12" t="s">
        <v>28</v>
      </c>
      <c r="N115" s="12" t="s">
        <v>485</v>
      </c>
      <c r="O115" s="12" t="s">
        <v>744</v>
      </c>
      <c r="P115" s="12" t="s">
        <v>3901</v>
      </c>
      <c r="Q115" t="s">
        <v>2614</v>
      </c>
      <c r="R115" t="s">
        <v>118</v>
      </c>
      <c r="S115" t="s">
        <v>3980</v>
      </c>
      <c r="T115" s="12" t="s">
        <v>373</v>
      </c>
      <c r="U115" s="12" t="s">
        <v>108</v>
      </c>
      <c r="W115" s="12" t="s">
        <v>40</v>
      </c>
      <c r="X115" s="12" t="s">
        <v>1755</v>
      </c>
      <c r="Y115" s="12" t="s">
        <v>3681</v>
      </c>
      <c r="Z115" s="12" t="s">
        <v>3517</v>
      </c>
      <c r="AA115" s="12" t="s">
        <v>304</v>
      </c>
      <c r="AB115" s="12" t="s">
        <v>35</v>
      </c>
      <c r="AC115" s="12" t="s">
        <v>2901</v>
      </c>
      <c r="AF115" s="12">
        <v>0</v>
      </c>
      <c r="AG115" s="12">
        <v>261</v>
      </c>
    </row>
    <row r="116" spans="1:58" s="12" customFormat="1" x14ac:dyDescent="0.25">
      <c r="A116" s="12" t="s">
        <v>1061</v>
      </c>
      <c r="B116" s="12">
        <v>1983</v>
      </c>
      <c r="C116" t="str">
        <f>A116&amp;" "&amp;B116</f>
        <v>Butterfield et al.  1983</v>
      </c>
      <c r="D116" s="12" t="s">
        <v>1062</v>
      </c>
      <c r="E116" s="12" t="s">
        <v>25</v>
      </c>
      <c r="F116" s="12" t="s">
        <v>1565</v>
      </c>
      <c r="G116" s="12" t="s">
        <v>2901</v>
      </c>
      <c r="H116" s="12" t="s">
        <v>3504</v>
      </c>
      <c r="I116" s="12" t="s">
        <v>2119</v>
      </c>
      <c r="J116" s="12" t="s">
        <v>3626</v>
      </c>
      <c r="K116" s="12" t="s">
        <v>28</v>
      </c>
      <c r="L116" s="12" t="s">
        <v>28</v>
      </c>
      <c r="N116" s="12" t="s">
        <v>485</v>
      </c>
      <c r="O116" s="12" t="s">
        <v>744</v>
      </c>
      <c r="P116" s="12" t="s">
        <v>3901</v>
      </c>
      <c r="Q116" t="s">
        <v>2614</v>
      </c>
      <c r="R116" t="s">
        <v>118</v>
      </c>
      <c r="S116" t="s">
        <v>3980</v>
      </c>
      <c r="T116" s="12" t="s">
        <v>373</v>
      </c>
      <c r="U116" s="12" t="s">
        <v>108</v>
      </c>
      <c r="W116" s="12" t="s">
        <v>40</v>
      </c>
      <c r="X116" s="12" t="s">
        <v>1755</v>
      </c>
      <c r="Y116" s="12" t="s">
        <v>3681</v>
      </c>
      <c r="Z116" s="12" t="s">
        <v>3517</v>
      </c>
      <c r="AA116" s="12" t="s">
        <v>304</v>
      </c>
      <c r="AB116" s="12" t="s">
        <v>35</v>
      </c>
      <c r="AC116" s="12" t="s">
        <v>2901</v>
      </c>
      <c r="AF116" s="12">
        <v>0</v>
      </c>
      <c r="AG116" s="12">
        <v>99</v>
      </c>
    </row>
    <row r="117" spans="1:58" s="12" customFormat="1" x14ac:dyDescent="0.25">
      <c r="A117" s="12" t="s">
        <v>1061</v>
      </c>
      <c r="B117" s="12">
        <v>1983</v>
      </c>
      <c r="C117" t="str">
        <f>A117&amp;" "&amp;B117</f>
        <v>Butterfield et al.  1983</v>
      </c>
      <c r="D117" s="12" t="s">
        <v>1062</v>
      </c>
      <c r="E117" s="12" t="s">
        <v>25</v>
      </c>
      <c r="F117" s="12" t="s">
        <v>1568</v>
      </c>
      <c r="G117" s="12" t="s">
        <v>2901</v>
      </c>
      <c r="H117" s="12" t="s">
        <v>3504</v>
      </c>
      <c r="I117" s="12" t="s">
        <v>2119</v>
      </c>
      <c r="J117" s="12" t="s">
        <v>3626</v>
      </c>
      <c r="K117" s="12" t="s">
        <v>28</v>
      </c>
      <c r="L117" s="12" t="s">
        <v>28</v>
      </c>
      <c r="N117" s="12" t="s">
        <v>485</v>
      </c>
      <c r="O117" s="12" t="s">
        <v>744</v>
      </c>
      <c r="P117" s="12" t="s">
        <v>3901</v>
      </c>
      <c r="Q117" t="s">
        <v>2614</v>
      </c>
      <c r="R117" t="s">
        <v>118</v>
      </c>
      <c r="S117" t="s">
        <v>3980</v>
      </c>
      <c r="T117" s="12" t="s">
        <v>373</v>
      </c>
      <c r="U117" s="12" t="s">
        <v>108</v>
      </c>
      <c r="W117" s="12" t="s">
        <v>40</v>
      </c>
      <c r="X117" s="12" t="s">
        <v>1758</v>
      </c>
      <c r="Y117" s="12" t="s">
        <v>3682</v>
      </c>
      <c r="Z117" s="12" t="s">
        <v>3517</v>
      </c>
      <c r="AA117" s="12" t="s">
        <v>304</v>
      </c>
      <c r="AB117" s="12" t="s">
        <v>35</v>
      </c>
      <c r="AC117" s="12" t="s">
        <v>2901</v>
      </c>
      <c r="AF117" s="12">
        <v>0</v>
      </c>
      <c r="AG117" s="12">
        <v>1934</v>
      </c>
    </row>
    <row r="118" spans="1:58" s="12" customFormat="1" x14ac:dyDescent="0.25">
      <c r="A118" s="12" t="s">
        <v>1061</v>
      </c>
      <c r="B118" s="12">
        <v>1983</v>
      </c>
      <c r="C118" t="str">
        <f>A118&amp;" "&amp;B118</f>
        <v>Butterfield et al.  1983</v>
      </c>
      <c r="D118" s="12" t="s">
        <v>1062</v>
      </c>
      <c r="E118" s="12" t="s">
        <v>25</v>
      </c>
      <c r="F118" s="12" t="s">
        <v>1598</v>
      </c>
      <c r="G118" s="12" t="s">
        <v>2901</v>
      </c>
      <c r="H118" s="12" t="s">
        <v>3504</v>
      </c>
      <c r="I118" s="12" t="s">
        <v>2119</v>
      </c>
      <c r="J118" s="12" t="s">
        <v>3626</v>
      </c>
      <c r="K118" s="12" t="s">
        <v>28</v>
      </c>
      <c r="L118" s="12" t="s">
        <v>28</v>
      </c>
      <c r="N118" s="12" t="s">
        <v>485</v>
      </c>
      <c r="O118" s="12" t="s">
        <v>744</v>
      </c>
      <c r="P118" s="12" t="s">
        <v>3901</v>
      </c>
      <c r="Q118" t="s">
        <v>2614</v>
      </c>
      <c r="R118" t="s">
        <v>118</v>
      </c>
      <c r="S118" t="s">
        <v>3980</v>
      </c>
      <c r="T118" s="12" t="s">
        <v>373</v>
      </c>
      <c r="U118" s="12" t="s">
        <v>108</v>
      </c>
      <c r="W118" s="12" t="s">
        <v>40</v>
      </c>
      <c r="X118" s="12" t="s">
        <v>1758</v>
      </c>
      <c r="Y118" s="12" t="s">
        <v>3682</v>
      </c>
      <c r="Z118" s="12" t="s">
        <v>3517</v>
      </c>
      <c r="AA118" s="12" t="s">
        <v>304</v>
      </c>
      <c r="AB118" s="12" t="s">
        <v>35</v>
      </c>
      <c r="AC118" s="12" t="s">
        <v>2901</v>
      </c>
      <c r="AF118" s="12">
        <v>1</v>
      </c>
      <c r="AG118" s="12">
        <v>124</v>
      </c>
    </row>
    <row r="119" spans="1:58" s="12" customFormat="1" x14ac:dyDescent="0.25">
      <c r="A119" s="12" t="s">
        <v>1061</v>
      </c>
      <c r="B119" s="12">
        <v>1983</v>
      </c>
      <c r="C119" t="str">
        <f>A119&amp;" "&amp;B119</f>
        <v>Butterfield et al.  1983</v>
      </c>
      <c r="D119" s="12" t="s">
        <v>1062</v>
      </c>
      <c r="E119" s="12" t="s">
        <v>25</v>
      </c>
      <c r="F119" s="12" t="s">
        <v>1566</v>
      </c>
      <c r="G119" s="12" t="s">
        <v>2901</v>
      </c>
      <c r="H119" s="12" t="s">
        <v>3504</v>
      </c>
      <c r="I119" s="12" t="s">
        <v>2119</v>
      </c>
      <c r="J119" s="12" t="s">
        <v>3626</v>
      </c>
      <c r="K119" s="12" t="s">
        <v>28</v>
      </c>
      <c r="L119" s="12" t="s">
        <v>28</v>
      </c>
      <c r="N119" s="12" t="s">
        <v>485</v>
      </c>
      <c r="O119" s="12" t="s">
        <v>744</v>
      </c>
      <c r="P119" s="12" t="s">
        <v>3901</v>
      </c>
      <c r="Q119" t="s">
        <v>2614</v>
      </c>
      <c r="R119" t="s">
        <v>118</v>
      </c>
      <c r="S119" t="s">
        <v>3980</v>
      </c>
      <c r="T119" s="12" t="s">
        <v>373</v>
      </c>
      <c r="U119" s="12" t="s">
        <v>108</v>
      </c>
      <c r="W119" s="12" t="s">
        <v>40</v>
      </c>
      <c r="X119" s="12" t="s">
        <v>1758</v>
      </c>
      <c r="Y119" s="12" t="s">
        <v>3682</v>
      </c>
      <c r="Z119" s="12" t="s">
        <v>3517</v>
      </c>
      <c r="AA119" s="12" t="s">
        <v>304</v>
      </c>
      <c r="AB119" s="12" t="s">
        <v>35</v>
      </c>
      <c r="AC119" s="12" t="s">
        <v>2901</v>
      </c>
      <c r="AF119" s="12">
        <v>0</v>
      </c>
      <c r="AG119" s="12">
        <v>141</v>
      </c>
    </row>
    <row r="120" spans="1:58" s="12" customFormat="1" x14ac:dyDescent="0.25">
      <c r="A120" s="12" t="s">
        <v>1061</v>
      </c>
      <c r="B120" s="12">
        <v>1983</v>
      </c>
      <c r="C120" t="str">
        <f>A120&amp;" "&amp;B120</f>
        <v>Butterfield et al.  1983</v>
      </c>
      <c r="D120" s="12" t="s">
        <v>1062</v>
      </c>
      <c r="E120" s="12" t="s">
        <v>25</v>
      </c>
      <c r="F120" s="12" t="s">
        <v>1567</v>
      </c>
      <c r="G120" s="12" t="s">
        <v>2901</v>
      </c>
      <c r="H120" s="12" t="s">
        <v>3504</v>
      </c>
      <c r="I120" s="12" t="s">
        <v>2119</v>
      </c>
      <c r="J120" s="12" t="s">
        <v>3626</v>
      </c>
      <c r="K120" s="12" t="s">
        <v>28</v>
      </c>
      <c r="L120" s="12" t="s">
        <v>28</v>
      </c>
      <c r="N120" s="12" t="s">
        <v>485</v>
      </c>
      <c r="O120" s="12" t="s">
        <v>744</v>
      </c>
      <c r="P120" s="12" t="s">
        <v>3901</v>
      </c>
      <c r="Q120" t="s">
        <v>2614</v>
      </c>
      <c r="R120" t="s">
        <v>118</v>
      </c>
      <c r="S120" t="s">
        <v>3980</v>
      </c>
      <c r="T120" s="12" t="s">
        <v>373</v>
      </c>
      <c r="U120" s="12" t="s">
        <v>108</v>
      </c>
      <c r="W120" s="12" t="s">
        <v>40</v>
      </c>
      <c r="X120" s="12" t="s">
        <v>1758</v>
      </c>
      <c r="Y120" s="12" t="s">
        <v>3682</v>
      </c>
      <c r="Z120" s="12" t="s">
        <v>3517</v>
      </c>
      <c r="AA120" s="12" t="s">
        <v>304</v>
      </c>
      <c r="AB120" s="12" t="s">
        <v>35</v>
      </c>
      <c r="AC120" s="12" t="s">
        <v>2901</v>
      </c>
      <c r="AF120" s="12">
        <v>3</v>
      </c>
      <c r="AG120" s="12">
        <v>227</v>
      </c>
    </row>
    <row r="121" spans="1:58" s="12" customFormat="1" x14ac:dyDescent="0.25">
      <c r="A121" s="12" t="s">
        <v>1061</v>
      </c>
      <c r="B121" s="12">
        <v>1983</v>
      </c>
      <c r="C121" t="str">
        <f>A121&amp;" "&amp;B121</f>
        <v>Butterfield et al.  1983</v>
      </c>
      <c r="D121" s="12" t="s">
        <v>1062</v>
      </c>
      <c r="E121" s="12" t="s">
        <v>25</v>
      </c>
      <c r="F121" s="12" t="s">
        <v>1567</v>
      </c>
      <c r="G121" s="12" t="s">
        <v>2901</v>
      </c>
      <c r="H121" s="12" t="s">
        <v>3504</v>
      </c>
      <c r="I121" s="12" t="s">
        <v>2119</v>
      </c>
      <c r="J121" s="12" t="s">
        <v>3626</v>
      </c>
      <c r="K121" s="12" t="s">
        <v>28</v>
      </c>
      <c r="L121" s="12" t="s">
        <v>28</v>
      </c>
      <c r="N121" s="12" t="s">
        <v>485</v>
      </c>
      <c r="O121" s="12" t="s">
        <v>744</v>
      </c>
      <c r="P121" s="12" t="s">
        <v>3901</v>
      </c>
      <c r="Q121" t="s">
        <v>2614</v>
      </c>
      <c r="R121" t="s">
        <v>118</v>
      </c>
      <c r="S121" t="s">
        <v>3980</v>
      </c>
      <c r="T121" s="12" t="s">
        <v>373</v>
      </c>
      <c r="U121" s="12" t="s">
        <v>108</v>
      </c>
      <c r="W121" s="12" t="s">
        <v>40</v>
      </c>
      <c r="X121" s="12" t="s">
        <v>1758</v>
      </c>
      <c r="Y121" s="12" t="s">
        <v>3682</v>
      </c>
      <c r="Z121" s="12" t="s">
        <v>3517</v>
      </c>
      <c r="AA121" s="12" t="s">
        <v>304</v>
      </c>
      <c r="AB121" s="12" t="s">
        <v>35</v>
      </c>
      <c r="AC121" s="12" t="s">
        <v>2901</v>
      </c>
      <c r="AF121" s="12">
        <v>1</v>
      </c>
      <c r="AG121" s="12">
        <v>261</v>
      </c>
    </row>
    <row r="122" spans="1:58" s="12" customFormat="1" x14ac:dyDescent="0.25">
      <c r="A122" s="12" t="s">
        <v>1061</v>
      </c>
      <c r="B122" s="12">
        <v>1983</v>
      </c>
      <c r="C122" t="str">
        <f>A122&amp;" "&amp;B122</f>
        <v>Butterfield et al.  1983</v>
      </c>
      <c r="D122" s="12" t="s">
        <v>1062</v>
      </c>
      <c r="E122" s="12" t="s">
        <v>25</v>
      </c>
      <c r="F122" s="12" t="s">
        <v>1565</v>
      </c>
      <c r="G122" s="12" t="s">
        <v>2901</v>
      </c>
      <c r="H122" s="12" t="s">
        <v>3504</v>
      </c>
      <c r="I122" s="12" t="s">
        <v>2119</v>
      </c>
      <c r="J122" s="12" t="s">
        <v>3626</v>
      </c>
      <c r="K122" s="12" t="s">
        <v>28</v>
      </c>
      <c r="L122" s="12" t="s">
        <v>28</v>
      </c>
      <c r="N122" s="12" t="s">
        <v>485</v>
      </c>
      <c r="O122" s="12" t="s">
        <v>744</v>
      </c>
      <c r="P122" s="12" t="s">
        <v>3901</v>
      </c>
      <c r="Q122" t="s">
        <v>2614</v>
      </c>
      <c r="R122" t="s">
        <v>118</v>
      </c>
      <c r="S122" t="s">
        <v>3980</v>
      </c>
      <c r="T122" s="12" t="s">
        <v>373</v>
      </c>
      <c r="U122" s="12" t="s">
        <v>108</v>
      </c>
      <c r="W122" s="12" t="s">
        <v>40</v>
      </c>
      <c r="X122" s="12" t="s">
        <v>1758</v>
      </c>
      <c r="Y122" s="12" t="s">
        <v>3682</v>
      </c>
      <c r="Z122" s="12" t="s">
        <v>3517</v>
      </c>
      <c r="AA122" s="12" t="s">
        <v>304</v>
      </c>
      <c r="AB122" s="12" t="s">
        <v>35</v>
      </c>
      <c r="AC122" s="12" t="s">
        <v>2901</v>
      </c>
      <c r="AF122" s="12">
        <v>0</v>
      </c>
      <c r="AG122" s="12">
        <v>99</v>
      </c>
    </row>
    <row r="123" spans="1:58" s="12" customFormat="1" x14ac:dyDescent="0.25">
      <c r="A123" s="12" t="s">
        <v>1061</v>
      </c>
      <c r="B123" s="12">
        <v>1983</v>
      </c>
      <c r="C123" t="str">
        <f>A123&amp;" "&amp;B123</f>
        <v>Butterfield et al.  1983</v>
      </c>
      <c r="D123" s="12" t="s">
        <v>1062</v>
      </c>
      <c r="E123" s="12" t="s">
        <v>25</v>
      </c>
      <c r="F123" s="12" t="s">
        <v>1568</v>
      </c>
      <c r="G123" s="12" t="s">
        <v>2901</v>
      </c>
      <c r="H123" s="12" t="s">
        <v>3504</v>
      </c>
      <c r="I123" s="12" t="s">
        <v>2119</v>
      </c>
      <c r="J123" s="12" t="s">
        <v>3626</v>
      </c>
      <c r="K123" s="12" t="s">
        <v>28</v>
      </c>
      <c r="L123" s="12" t="s">
        <v>28</v>
      </c>
      <c r="N123" s="12" t="s">
        <v>485</v>
      </c>
      <c r="O123" s="12" t="s">
        <v>744</v>
      </c>
      <c r="P123" s="12" t="s">
        <v>3901</v>
      </c>
      <c r="Q123" t="s">
        <v>2614</v>
      </c>
      <c r="R123" t="s">
        <v>118</v>
      </c>
      <c r="S123" t="s">
        <v>3980</v>
      </c>
      <c r="T123" s="12" t="s">
        <v>373</v>
      </c>
      <c r="U123" s="12" t="s">
        <v>108</v>
      </c>
      <c r="W123" s="12" t="s">
        <v>40</v>
      </c>
      <c r="X123" s="12" t="s">
        <v>1765</v>
      </c>
      <c r="Y123" s="12" t="s">
        <v>3667</v>
      </c>
      <c r="Z123" s="12" t="s">
        <v>3517</v>
      </c>
      <c r="AA123" s="12" t="s">
        <v>304</v>
      </c>
      <c r="AB123" s="12" t="s">
        <v>35</v>
      </c>
      <c r="AC123" s="12" t="s">
        <v>2901</v>
      </c>
      <c r="AF123" s="12">
        <v>0</v>
      </c>
      <c r="AG123" s="12">
        <v>1934</v>
      </c>
    </row>
    <row r="124" spans="1:58" s="12" customFormat="1" x14ac:dyDescent="0.25">
      <c r="A124" s="12" t="s">
        <v>1061</v>
      </c>
      <c r="B124" s="12">
        <v>1983</v>
      </c>
      <c r="C124" t="str">
        <f>A124&amp;" "&amp;B124</f>
        <v>Butterfield et al.  1983</v>
      </c>
      <c r="D124" s="12" t="s">
        <v>1062</v>
      </c>
      <c r="E124" s="12" t="s">
        <v>25</v>
      </c>
      <c r="F124" s="12" t="s">
        <v>1598</v>
      </c>
      <c r="G124" s="12" t="s">
        <v>2901</v>
      </c>
      <c r="H124" s="12" t="s">
        <v>3504</v>
      </c>
      <c r="I124" s="12" t="s">
        <v>2119</v>
      </c>
      <c r="J124" s="12" t="s">
        <v>3626</v>
      </c>
      <c r="K124" s="12" t="s">
        <v>28</v>
      </c>
      <c r="L124" s="12" t="s">
        <v>28</v>
      </c>
      <c r="N124" s="12" t="s">
        <v>485</v>
      </c>
      <c r="O124" s="12" t="s">
        <v>744</v>
      </c>
      <c r="P124" s="12" t="s">
        <v>3901</v>
      </c>
      <c r="Q124" t="s">
        <v>2614</v>
      </c>
      <c r="R124" t="s">
        <v>118</v>
      </c>
      <c r="S124" t="s">
        <v>3980</v>
      </c>
      <c r="T124" s="12" t="s">
        <v>373</v>
      </c>
      <c r="U124" s="12" t="s">
        <v>108</v>
      </c>
      <c r="W124" s="12" t="s">
        <v>40</v>
      </c>
      <c r="X124" s="12" t="s">
        <v>1765</v>
      </c>
      <c r="Y124" s="12" t="s">
        <v>3667</v>
      </c>
      <c r="Z124" s="12" t="s">
        <v>3517</v>
      </c>
      <c r="AA124" s="12" t="s">
        <v>304</v>
      </c>
      <c r="AB124" s="12" t="s">
        <v>35</v>
      </c>
      <c r="AC124" s="12" t="s">
        <v>2901</v>
      </c>
      <c r="AF124" s="12">
        <v>0</v>
      </c>
      <c r="AG124" s="12">
        <v>124</v>
      </c>
    </row>
    <row r="125" spans="1:58" s="12" customFormat="1" x14ac:dyDescent="0.25">
      <c r="A125" s="12" t="s">
        <v>1061</v>
      </c>
      <c r="B125" s="12">
        <v>1983</v>
      </c>
      <c r="C125" t="str">
        <f>A125&amp;" "&amp;B125</f>
        <v>Butterfield et al.  1983</v>
      </c>
      <c r="D125" s="12" t="s">
        <v>1062</v>
      </c>
      <c r="E125" s="12" t="s">
        <v>25</v>
      </c>
      <c r="F125" s="12" t="s">
        <v>1566</v>
      </c>
      <c r="G125" s="12" t="s">
        <v>2901</v>
      </c>
      <c r="H125" s="12" t="s">
        <v>3504</v>
      </c>
      <c r="I125" s="12" t="s">
        <v>2119</v>
      </c>
      <c r="J125" s="12" t="s">
        <v>3626</v>
      </c>
      <c r="K125" s="12" t="s">
        <v>28</v>
      </c>
      <c r="L125" s="12" t="s">
        <v>28</v>
      </c>
      <c r="N125" s="12" t="s">
        <v>485</v>
      </c>
      <c r="O125" s="12" t="s">
        <v>744</v>
      </c>
      <c r="P125" s="12" t="s">
        <v>3901</v>
      </c>
      <c r="Q125" t="s">
        <v>2614</v>
      </c>
      <c r="R125" t="s">
        <v>118</v>
      </c>
      <c r="S125" t="s">
        <v>3980</v>
      </c>
      <c r="T125" s="12" t="s">
        <v>373</v>
      </c>
      <c r="U125" s="12" t="s">
        <v>108</v>
      </c>
      <c r="W125" s="12" t="s">
        <v>40</v>
      </c>
      <c r="X125" s="12" t="s">
        <v>1765</v>
      </c>
      <c r="Y125" s="12" t="s">
        <v>3667</v>
      </c>
      <c r="Z125" s="12" t="s">
        <v>3517</v>
      </c>
      <c r="AA125" s="12" t="s">
        <v>304</v>
      </c>
      <c r="AB125" s="12" t="s">
        <v>35</v>
      </c>
      <c r="AC125" s="12" t="s">
        <v>2901</v>
      </c>
      <c r="AF125" s="12">
        <v>0</v>
      </c>
      <c r="AG125" s="12">
        <v>141</v>
      </c>
    </row>
    <row r="126" spans="1:58" s="12" customFormat="1" x14ac:dyDescent="0.25">
      <c r="A126" s="12" t="s">
        <v>1061</v>
      </c>
      <c r="B126" s="12">
        <v>1983</v>
      </c>
      <c r="C126" t="str">
        <f>A126&amp;" "&amp;B126</f>
        <v>Butterfield et al.  1983</v>
      </c>
      <c r="D126" s="12" t="s">
        <v>1062</v>
      </c>
      <c r="E126" s="12" t="s">
        <v>25</v>
      </c>
      <c r="F126" s="12" t="s">
        <v>1567</v>
      </c>
      <c r="G126" s="12" t="s">
        <v>2901</v>
      </c>
      <c r="H126" s="12" t="s">
        <v>3504</v>
      </c>
      <c r="I126" s="12" t="s">
        <v>2119</v>
      </c>
      <c r="J126" s="12" t="s">
        <v>3626</v>
      </c>
      <c r="K126" s="12" t="s">
        <v>28</v>
      </c>
      <c r="L126" s="12" t="s">
        <v>28</v>
      </c>
      <c r="N126" s="12" t="s">
        <v>485</v>
      </c>
      <c r="O126" s="12" t="s">
        <v>744</v>
      </c>
      <c r="P126" s="12" t="s">
        <v>3901</v>
      </c>
      <c r="Q126" t="s">
        <v>2614</v>
      </c>
      <c r="R126" t="s">
        <v>118</v>
      </c>
      <c r="S126" t="s">
        <v>3980</v>
      </c>
      <c r="T126" s="12" t="s">
        <v>373</v>
      </c>
      <c r="U126" s="12" t="s">
        <v>108</v>
      </c>
      <c r="W126" s="12" t="s">
        <v>40</v>
      </c>
      <c r="X126" s="12" t="s">
        <v>1765</v>
      </c>
      <c r="Y126" s="12" t="s">
        <v>3667</v>
      </c>
      <c r="Z126" s="12" t="s">
        <v>3517</v>
      </c>
      <c r="AA126" s="12" t="s">
        <v>304</v>
      </c>
      <c r="AB126" s="12" t="s">
        <v>35</v>
      </c>
      <c r="AC126" s="12" t="s">
        <v>2901</v>
      </c>
      <c r="AF126" s="12">
        <v>1</v>
      </c>
      <c r="AG126" s="12">
        <v>227</v>
      </c>
      <c r="BF126" s="12" t="s">
        <v>685</v>
      </c>
    </row>
    <row r="127" spans="1:58" s="12" customFormat="1" x14ac:dyDescent="0.25">
      <c r="A127" s="12" t="s">
        <v>1061</v>
      </c>
      <c r="B127" s="12">
        <v>1983</v>
      </c>
      <c r="C127" t="str">
        <f>A127&amp;" "&amp;B127</f>
        <v>Butterfield et al.  1983</v>
      </c>
      <c r="D127" s="12" t="s">
        <v>1062</v>
      </c>
      <c r="E127" s="12" t="s">
        <v>25</v>
      </c>
      <c r="F127" s="12" t="s">
        <v>1567</v>
      </c>
      <c r="G127" s="12" t="s">
        <v>2901</v>
      </c>
      <c r="H127" s="12" t="s">
        <v>3504</v>
      </c>
      <c r="I127" s="12" t="s">
        <v>2119</v>
      </c>
      <c r="J127" s="12" t="s">
        <v>3626</v>
      </c>
      <c r="K127" s="12" t="s">
        <v>28</v>
      </c>
      <c r="L127" s="12" t="s">
        <v>28</v>
      </c>
      <c r="N127" s="12" t="s">
        <v>485</v>
      </c>
      <c r="O127" s="12" t="s">
        <v>744</v>
      </c>
      <c r="P127" s="12" t="s">
        <v>3901</v>
      </c>
      <c r="Q127" t="s">
        <v>2614</v>
      </c>
      <c r="R127" t="s">
        <v>118</v>
      </c>
      <c r="S127" t="s">
        <v>3980</v>
      </c>
      <c r="T127" s="12" t="s">
        <v>373</v>
      </c>
      <c r="U127" s="12" t="s">
        <v>108</v>
      </c>
      <c r="W127" s="12" t="s">
        <v>40</v>
      </c>
      <c r="X127" s="12" t="s">
        <v>1765</v>
      </c>
      <c r="Y127" s="12" t="s">
        <v>3667</v>
      </c>
      <c r="Z127" s="12" t="s">
        <v>3517</v>
      </c>
      <c r="AA127" s="12" t="s">
        <v>304</v>
      </c>
      <c r="AB127" s="12" t="s">
        <v>35</v>
      </c>
      <c r="AC127" s="12" t="s">
        <v>2901</v>
      </c>
      <c r="AF127" s="12">
        <v>0</v>
      </c>
      <c r="AG127" s="12">
        <v>261</v>
      </c>
    </row>
    <row r="128" spans="1:58" s="12" customFormat="1" x14ac:dyDescent="0.25">
      <c r="A128" s="12" t="s">
        <v>1061</v>
      </c>
      <c r="B128" s="12">
        <v>1983</v>
      </c>
      <c r="C128" t="str">
        <f>A128&amp;" "&amp;B128</f>
        <v>Butterfield et al.  1983</v>
      </c>
      <c r="D128" s="12" t="s">
        <v>1062</v>
      </c>
      <c r="E128" s="12" t="s">
        <v>25</v>
      </c>
      <c r="F128" s="12" t="s">
        <v>1565</v>
      </c>
      <c r="G128" s="12" t="s">
        <v>2901</v>
      </c>
      <c r="H128" s="12" t="s">
        <v>3504</v>
      </c>
      <c r="I128" s="12" t="s">
        <v>2119</v>
      </c>
      <c r="J128" s="12" t="s">
        <v>3626</v>
      </c>
      <c r="K128" s="12" t="s">
        <v>28</v>
      </c>
      <c r="L128" s="12" t="s">
        <v>28</v>
      </c>
      <c r="N128" s="12" t="s">
        <v>485</v>
      </c>
      <c r="O128" s="12" t="s">
        <v>744</v>
      </c>
      <c r="P128" s="12" t="s">
        <v>3901</v>
      </c>
      <c r="Q128" t="s">
        <v>2614</v>
      </c>
      <c r="R128" t="s">
        <v>118</v>
      </c>
      <c r="S128" t="s">
        <v>3980</v>
      </c>
      <c r="T128" s="12" t="s">
        <v>373</v>
      </c>
      <c r="U128" s="12" t="s">
        <v>108</v>
      </c>
      <c r="W128" s="12" t="s">
        <v>40</v>
      </c>
      <c r="X128" s="12" t="s">
        <v>1765</v>
      </c>
      <c r="Y128" s="12" t="s">
        <v>3667</v>
      </c>
      <c r="Z128" s="12" t="s">
        <v>3517</v>
      </c>
      <c r="AA128" s="12" t="s">
        <v>304</v>
      </c>
      <c r="AB128" s="12" t="s">
        <v>35</v>
      </c>
      <c r="AC128" s="12" t="s">
        <v>2901</v>
      </c>
      <c r="AF128" s="12">
        <v>0</v>
      </c>
      <c r="AG128" s="12">
        <v>99</v>
      </c>
    </row>
    <row r="129" spans="1:33" s="12" customFormat="1" x14ac:dyDescent="0.25">
      <c r="A129" s="12" t="s">
        <v>1061</v>
      </c>
      <c r="B129" s="12">
        <v>1983</v>
      </c>
      <c r="C129" t="str">
        <f>A129&amp;" "&amp;B129</f>
        <v>Butterfield et al.  1983</v>
      </c>
      <c r="D129" s="12" t="s">
        <v>1062</v>
      </c>
      <c r="E129" s="12" t="s">
        <v>25</v>
      </c>
      <c r="F129" s="12" t="s">
        <v>1568</v>
      </c>
      <c r="G129" s="12" t="s">
        <v>2901</v>
      </c>
      <c r="H129" s="12" t="s">
        <v>3504</v>
      </c>
      <c r="I129" s="12" t="s">
        <v>2119</v>
      </c>
      <c r="J129" s="12" t="s">
        <v>3626</v>
      </c>
      <c r="K129" s="12" t="s">
        <v>28</v>
      </c>
      <c r="L129" s="12" t="s">
        <v>28</v>
      </c>
      <c r="N129" s="12" t="s">
        <v>485</v>
      </c>
      <c r="O129" s="12" t="s">
        <v>744</v>
      </c>
      <c r="P129" s="12" t="s">
        <v>3901</v>
      </c>
      <c r="Q129" t="s">
        <v>2614</v>
      </c>
      <c r="R129" t="s">
        <v>118</v>
      </c>
      <c r="S129" t="s">
        <v>3980</v>
      </c>
      <c r="T129" s="12" t="s">
        <v>373</v>
      </c>
      <c r="U129" s="12" t="s">
        <v>108</v>
      </c>
      <c r="W129" s="12" t="s">
        <v>40</v>
      </c>
      <c r="X129" s="12" t="s">
        <v>1776</v>
      </c>
      <c r="Y129" s="12" t="s">
        <v>3683</v>
      </c>
      <c r="Z129" s="12" t="s">
        <v>3517</v>
      </c>
      <c r="AA129" s="12" t="s">
        <v>304</v>
      </c>
      <c r="AB129" s="12" t="s">
        <v>35</v>
      </c>
      <c r="AC129" s="12" t="s">
        <v>2901</v>
      </c>
      <c r="AF129" s="12">
        <v>1</v>
      </c>
      <c r="AG129" s="12">
        <v>1934</v>
      </c>
    </row>
    <row r="130" spans="1:33" s="12" customFormat="1" x14ac:dyDescent="0.25">
      <c r="A130" s="12" t="s">
        <v>1061</v>
      </c>
      <c r="B130" s="12">
        <v>1983</v>
      </c>
      <c r="C130" t="str">
        <f>A130&amp;" "&amp;B130</f>
        <v>Butterfield et al.  1983</v>
      </c>
      <c r="D130" s="12" t="s">
        <v>1062</v>
      </c>
      <c r="E130" s="12" t="s">
        <v>25</v>
      </c>
      <c r="F130" s="12" t="s">
        <v>1598</v>
      </c>
      <c r="G130" s="12" t="s">
        <v>2901</v>
      </c>
      <c r="H130" s="12" t="s">
        <v>3504</v>
      </c>
      <c r="I130" s="12" t="s">
        <v>2119</v>
      </c>
      <c r="J130" s="12" t="s">
        <v>3626</v>
      </c>
      <c r="K130" s="12" t="s">
        <v>28</v>
      </c>
      <c r="L130" s="12" t="s">
        <v>28</v>
      </c>
      <c r="N130" s="12" t="s">
        <v>485</v>
      </c>
      <c r="O130" s="12" t="s">
        <v>744</v>
      </c>
      <c r="P130" s="12" t="s">
        <v>3901</v>
      </c>
      <c r="Q130" t="s">
        <v>2614</v>
      </c>
      <c r="R130" t="s">
        <v>118</v>
      </c>
      <c r="S130" t="s">
        <v>3980</v>
      </c>
      <c r="T130" s="12" t="s">
        <v>373</v>
      </c>
      <c r="U130" s="12" t="s">
        <v>108</v>
      </c>
      <c r="W130" s="12" t="s">
        <v>40</v>
      </c>
      <c r="X130" s="12" t="s">
        <v>1776</v>
      </c>
      <c r="Y130" s="12" t="s">
        <v>3683</v>
      </c>
      <c r="Z130" s="12" t="s">
        <v>3517</v>
      </c>
      <c r="AA130" s="12" t="s">
        <v>304</v>
      </c>
      <c r="AB130" s="12" t="s">
        <v>35</v>
      </c>
      <c r="AC130" s="12" t="s">
        <v>2901</v>
      </c>
      <c r="AF130" s="12">
        <v>0</v>
      </c>
      <c r="AG130" s="12">
        <v>124</v>
      </c>
    </row>
    <row r="131" spans="1:33" s="12" customFormat="1" x14ac:dyDescent="0.25">
      <c r="A131" s="12" t="s">
        <v>1061</v>
      </c>
      <c r="B131" s="12">
        <v>1983</v>
      </c>
      <c r="C131" t="str">
        <f>A131&amp;" "&amp;B131</f>
        <v>Butterfield et al.  1983</v>
      </c>
      <c r="D131" s="12" t="s">
        <v>1062</v>
      </c>
      <c r="E131" s="12" t="s">
        <v>25</v>
      </c>
      <c r="F131" s="12" t="s">
        <v>1566</v>
      </c>
      <c r="G131" s="12" t="s">
        <v>2901</v>
      </c>
      <c r="H131" s="12" t="s">
        <v>3504</v>
      </c>
      <c r="I131" s="12" t="s">
        <v>2119</v>
      </c>
      <c r="J131" s="12" t="s">
        <v>3626</v>
      </c>
      <c r="K131" s="12" t="s">
        <v>28</v>
      </c>
      <c r="L131" s="12" t="s">
        <v>28</v>
      </c>
      <c r="N131" s="12" t="s">
        <v>485</v>
      </c>
      <c r="O131" s="12" t="s">
        <v>744</v>
      </c>
      <c r="P131" s="12" t="s">
        <v>3901</v>
      </c>
      <c r="Q131" t="s">
        <v>2614</v>
      </c>
      <c r="R131" t="s">
        <v>118</v>
      </c>
      <c r="S131" t="s">
        <v>3980</v>
      </c>
      <c r="T131" s="12" t="s">
        <v>373</v>
      </c>
      <c r="U131" s="12" t="s">
        <v>108</v>
      </c>
      <c r="W131" s="12" t="s">
        <v>40</v>
      </c>
      <c r="X131" s="12" t="s">
        <v>1776</v>
      </c>
      <c r="Y131" s="12" t="s">
        <v>3683</v>
      </c>
      <c r="Z131" s="12" t="s">
        <v>3517</v>
      </c>
      <c r="AA131" s="12" t="s">
        <v>304</v>
      </c>
      <c r="AB131" s="12" t="s">
        <v>35</v>
      </c>
      <c r="AC131" s="12" t="s">
        <v>2901</v>
      </c>
      <c r="AF131" s="12">
        <v>0</v>
      </c>
      <c r="AG131" s="12">
        <v>141</v>
      </c>
    </row>
    <row r="132" spans="1:33" s="12" customFormat="1" x14ac:dyDescent="0.25">
      <c r="A132" s="12" t="s">
        <v>1061</v>
      </c>
      <c r="B132" s="12">
        <v>1983</v>
      </c>
      <c r="C132" t="str">
        <f>A132&amp;" "&amp;B132</f>
        <v>Butterfield et al.  1983</v>
      </c>
      <c r="D132" s="12" t="s">
        <v>1062</v>
      </c>
      <c r="E132" s="12" t="s">
        <v>25</v>
      </c>
      <c r="F132" s="12" t="s">
        <v>1567</v>
      </c>
      <c r="G132" s="12" t="s">
        <v>2901</v>
      </c>
      <c r="H132" s="12" t="s">
        <v>3504</v>
      </c>
      <c r="I132" s="12" t="s">
        <v>2119</v>
      </c>
      <c r="J132" s="12" t="s">
        <v>3626</v>
      </c>
      <c r="K132" s="12" t="s">
        <v>28</v>
      </c>
      <c r="L132" s="12" t="s">
        <v>28</v>
      </c>
      <c r="N132" s="12" t="s">
        <v>485</v>
      </c>
      <c r="O132" s="12" t="s">
        <v>744</v>
      </c>
      <c r="P132" s="12" t="s">
        <v>3901</v>
      </c>
      <c r="Q132" t="s">
        <v>2614</v>
      </c>
      <c r="R132" t="s">
        <v>118</v>
      </c>
      <c r="S132" t="s">
        <v>3980</v>
      </c>
      <c r="T132" s="12" t="s">
        <v>373</v>
      </c>
      <c r="U132" s="12" t="s">
        <v>108</v>
      </c>
      <c r="W132" s="12" t="s">
        <v>40</v>
      </c>
      <c r="X132" s="12" t="s">
        <v>1776</v>
      </c>
      <c r="Y132" s="12" t="s">
        <v>3683</v>
      </c>
      <c r="Z132" s="12" t="s">
        <v>3517</v>
      </c>
      <c r="AA132" s="12" t="s">
        <v>304</v>
      </c>
      <c r="AB132" s="12" t="s">
        <v>35</v>
      </c>
      <c r="AC132" s="12" t="s">
        <v>2901</v>
      </c>
      <c r="AF132" s="12">
        <v>0</v>
      </c>
      <c r="AG132" s="12">
        <v>227</v>
      </c>
    </row>
    <row r="133" spans="1:33" s="12" customFormat="1" x14ac:dyDescent="0.25">
      <c r="A133" s="12" t="s">
        <v>1061</v>
      </c>
      <c r="B133" s="12">
        <v>1983</v>
      </c>
      <c r="C133" t="str">
        <f>A133&amp;" "&amp;B133</f>
        <v>Butterfield et al.  1983</v>
      </c>
      <c r="D133" s="12" t="s">
        <v>1062</v>
      </c>
      <c r="E133" s="12" t="s">
        <v>25</v>
      </c>
      <c r="F133" s="12" t="s">
        <v>1567</v>
      </c>
      <c r="G133" s="12" t="s">
        <v>2901</v>
      </c>
      <c r="H133" s="12" t="s">
        <v>3504</v>
      </c>
      <c r="I133" s="12" t="s">
        <v>2119</v>
      </c>
      <c r="J133" s="12" t="s">
        <v>3626</v>
      </c>
      <c r="K133" s="12" t="s">
        <v>28</v>
      </c>
      <c r="L133" s="12" t="s">
        <v>28</v>
      </c>
      <c r="N133" s="12" t="s">
        <v>485</v>
      </c>
      <c r="O133" s="12" t="s">
        <v>744</v>
      </c>
      <c r="P133" s="12" t="s">
        <v>3901</v>
      </c>
      <c r="Q133" t="s">
        <v>2614</v>
      </c>
      <c r="R133" t="s">
        <v>118</v>
      </c>
      <c r="S133" t="s">
        <v>3980</v>
      </c>
      <c r="T133" s="12" t="s">
        <v>373</v>
      </c>
      <c r="U133" s="12" t="s">
        <v>108</v>
      </c>
      <c r="W133" s="12" t="s">
        <v>40</v>
      </c>
      <c r="X133" s="12" t="s">
        <v>1776</v>
      </c>
      <c r="Y133" s="12" t="s">
        <v>3683</v>
      </c>
      <c r="Z133" s="12" t="s">
        <v>3517</v>
      </c>
      <c r="AA133" s="12" t="s">
        <v>304</v>
      </c>
      <c r="AB133" s="12" t="s">
        <v>35</v>
      </c>
      <c r="AC133" s="12" t="s">
        <v>2901</v>
      </c>
      <c r="AF133" s="12">
        <v>0</v>
      </c>
      <c r="AG133" s="12">
        <v>261</v>
      </c>
    </row>
    <row r="134" spans="1:33" s="12" customFormat="1" x14ac:dyDescent="0.25">
      <c r="A134" s="12" t="s">
        <v>1061</v>
      </c>
      <c r="B134" s="12">
        <v>1983</v>
      </c>
      <c r="C134" t="str">
        <f>A134&amp;" "&amp;B134</f>
        <v>Butterfield et al.  1983</v>
      </c>
      <c r="D134" s="12" t="s">
        <v>1062</v>
      </c>
      <c r="E134" s="12" t="s">
        <v>25</v>
      </c>
      <c r="F134" s="12" t="s">
        <v>1565</v>
      </c>
      <c r="G134" s="12" t="s">
        <v>2901</v>
      </c>
      <c r="H134" s="12" t="s">
        <v>3504</v>
      </c>
      <c r="I134" s="12" t="s">
        <v>2119</v>
      </c>
      <c r="J134" s="12" t="s">
        <v>3626</v>
      </c>
      <c r="K134" s="12" t="s">
        <v>28</v>
      </c>
      <c r="L134" s="12" t="s">
        <v>28</v>
      </c>
      <c r="N134" s="12" t="s">
        <v>485</v>
      </c>
      <c r="O134" s="12" t="s">
        <v>744</v>
      </c>
      <c r="P134" s="12" t="s">
        <v>3901</v>
      </c>
      <c r="Q134" t="s">
        <v>2614</v>
      </c>
      <c r="R134" t="s">
        <v>118</v>
      </c>
      <c r="S134" t="s">
        <v>3980</v>
      </c>
      <c r="T134" s="12" t="s">
        <v>373</v>
      </c>
      <c r="U134" s="12" t="s">
        <v>108</v>
      </c>
      <c r="W134" s="12" t="s">
        <v>40</v>
      </c>
      <c r="X134" s="12" t="s">
        <v>1776</v>
      </c>
      <c r="Y134" s="12" t="s">
        <v>3683</v>
      </c>
      <c r="Z134" s="12" t="s">
        <v>3517</v>
      </c>
      <c r="AA134" s="12" t="s">
        <v>304</v>
      </c>
      <c r="AB134" s="12" t="s">
        <v>35</v>
      </c>
      <c r="AC134" s="12" t="s">
        <v>2901</v>
      </c>
      <c r="AF134" s="12">
        <v>0</v>
      </c>
      <c r="AG134" s="12">
        <v>99</v>
      </c>
    </row>
    <row r="135" spans="1:33" s="12" customFormat="1" x14ac:dyDescent="0.25">
      <c r="A135" s="12" t="s">
        <v>1061</v>
      </c>
      <c r="B135" s="12">
        <v>1983</v>
      </c>
      <c r="C135" t="str">
        <f>A135&amp;" "&amp;B135</f>
        <v>Butterfield et al.  1983</v>
      </c>
      <c r="D135" s="12" t="s">
        <v>1062</v>
      </c>
      <c r="E135" s="12" t="s">
        <v>25</v>
      </c>
      <c r="F135" s="12" t="s">
        <v>1568</v>
      </c>
      <c r="G135" s="12" t="s">
        <v>2901</v>
      </c>
      <c r="H135" s="12" t="s">
        <v>3504</v>
      </c>
      <c r="I135" s="12" t="s">
        <v>2119</v>
      </c>
      <c r="J135" s="12" t="s">
        <v>3626</v>
      </c>
      <c r="K135" s="12" t="s">
        <v>28</v>
      </c>
      <c r="L135" s="12" t="s">
        <v>28</v>
      </c>
      <c r="N135" s="12" t="s">
        <v>485</v>
      </c>
      <c r="O135" s="12" t="s">
        <v>744</v>
      </c>
      <c r="P135" s="12" t="s">
        <v>3901</v>
      </c>
      <c r="Q135" t="s">
        <v>2614</v>
      </c>
      <c r="R135" t="s">
        <v>118</v>
      </c>
      <c r="S135" t="s">
        <v>3980</v>
      </c>
      <c r="T135" s="12" t="s">
        <v>373</v>
      </c>
      <c r="U135" s="12" t="s">
        <v>108</v>
      </c>
      <c r="W135" s="12" t="s">
        <v>40</v>
      </c>
      <c r="X135" s="12" t="s">
        <v>1801</v>
      </c>
      <c r="Y135" s="12" t="s">
        <v>3684</v>
      </c>
      <c r="Z135" s="12" t="s">
        <v>3517</v>
      </c>
      <c r="AA135" s="12" t="s">
        <v>304</v>
      </c>
      <c r="AB135" s="12" t="s">
        <v>35</v>
      </c>
      <c r="AC135" s="12" t="s">
        <v>2901</v>
      </c>
      <c r="AF135" s="12">
        <v>0</v>
      </c>
      <c r="AG135" s="12">
        <v>1934</v>
      </c>
    </row>
    <row r="136" spans="1:33" s="12" customFormat="1" x14ac:dyDescent="0.25">
      <c r="A136" s="12" t="s">
        <v>1061</v>
      </c>
      <c r="B136" s="12">
        <v>1983</v>
      </c>
      <c r="C136" t="str">
        <f>A136&amp;" "&amp;B136</f>
        <v>Butterfield et al.  1983</v>
      </c>
      <c r="D136" s="12" t="s">
        <v>1062</v>
      </c>
      <c r="E136" s="12" t="s">
        <v>25</v>
      </c>
      <c r="F136" s="12" t="s">
        <v>1598</v>
      </c>
      <c r="G136" s="12" t="s">
        <v>2901</v>
      </c>
      <c r="H136" s="12" t="s">
        <v>3504</v>
      </c>
      <c r="I136" s="12" t="s">
        <v>2119</v>
      </c>
      <c r="J136" s="12" t="s">
        <v>3626</v>
      </c>
      <c r="K136" s="12" t="s">
        <v>28</v>
      </c>
      <c r="L136" s="12" t="s">
        <v>28</v>
      </c>
      <c r="N136" s="12" t="s">
        <v>485</v>
      </c>
      <c r="O136" s="12" t="s">
        <v>744</v>
      </c>
      <c r="P136" s="12" t="s">
        <v>3901</v>
      </c>
      <c r="Q136" t="s">
        <v>2614</v>
      </c>
      <c r="R136" t="s">
        <v>118</v>
      </c>
      <c r="S136" t="s">
        <v>3980</v>
      </c>
      <c r="T136" s="12" t="s">
        <v>373</v>
      </c>
      <c r="U136" s="12" t="s">
        <v>108</v>
      </c>
      <c r="W136" s="12" t="s">
        <v>40</v>
      </c>
      <c r="X136" s="12" t="s">
        <v>1801</v>
      </c>
      <c r="Y136" s="12" t="s">
        <v>3684</v>
      </c>
      <c r="Z136" s="12" t="s">
        <v>3517</v>
      </c>
      <c r="AA136" s="12" t="s">
        <v>304</v>
      </c>
      <c r="AB136" s="12" t="s">
        <v>35</v>
      </c>
      <c r="AC136" s="12" t="s">
        <v>2901</v>
      </c>
      <c r="AF136" s="12">
        <v>0</v>
      </c>
      <c r="AG136" s="12">
        <v>124</v>
      </c>
    </row>
    <row r="137" spans="1:33" s="12" customFormat="1" x14ac:dyDescent="0.25">
      <c r="A137" s="12" t="s">
        <v>1061</v>
      </c>
      <c r="B137" s="12">
        <v>1983</v>
      </c>
      <c r="C137" t="str">
        <f>A137&amp;" "&amp;B137</f>
        <v>Butterfield et al.  1983</v>
      </c>
      <c r="D137" s="12" t="s">
        <v>1062</v>
      </c>
      <c r="E137" s="12" t="s">
        <v>25</v>
      </c>
      <c r="F137" s="12" t="s">
        <v>1566</v>
      </c>
      <c r="G137" s="12" t="s">
        <v>2901</v>
      </c>
      <c r="H137" s="12" t="s">
        <v>3504</v>
      </c>
      <c r="I137" s="12" t="s">
        <v>2119</v>
      </c>
      <c r="J137" s="12" t="s">
        <v>3626</v>
      </c>
      <c r="K137" s="12" t="s">
        <v>28</v>
      </c>
      <c r="L137" s="12" t="s">
        <v>28</v>
      </c>
      <c r="N137" s="12" t="s">
        <v>485</v>
      </c>
      <c r="O137" s="12" t="s">
        <v>744</v>
      </c>
      <c r="P137" s="12" t="s">
        <v>3901</v>
      </c>
      <c r="Q137" t="s">
        <v>2614</v>
      </c>
      <c r="R137" t="s">
        <v>118</v>
      </c>
      <c r="S137" t="s">
        <v>3980</v>
      </c>
      <c r="T137" s="12" t="s">
        <v>373</v>
      </c>
      <c r="U137" s="12" t="s">
        <v>108</v>
      </c>
      <c r="W137" s="12" t="s">
        <v>40</v>
      </c>
      <c r="X137" s="12" t="s">
        <v>1801</v>
      </c>
      <c r="Y137" s="12" t="s">
        <v>3684</v>
      </c>
      <c r="Z137" s="12" t="s">
        <v>3517</v>
      </c>
      <c r="AA137" s="12" t="s">
        <v>304</v>
      </c>
      <c r="AB137" s="12" t="s">
        <v>35</v>
      </c>
      <c r="AC137" s="12" t="s">
        <v>2901</v>
      </c>
      <c r="AF137" s="12">
        <v>1</v>
      </c>
      <c r="AG137" s="12">
        <v>141</v>
      </c>
    </row>
    <row r="138" spans="1:33" s="12" customFormat="1" x14ac:dyDescent="0.25">
      <c r="A138" s="12" t="s">
        <v>1061</v>
      </c>
      <c r="B138" s="12">
        <v>1983</v>
      </c>
      <c r="C138" t="str">
        <f>A138&amp;" "&amp;B138</f>
        <v>Butterfield et al.  1983</v>
      </c>
      <c r="D138" s="12" t="s">
        <v>1062</v>
      </c>
      <c r="E138" s="12" t="s">
        <v>25</v>
      </c>
      <c r="F138" s="12" t="s">
        <v>1567</v>
      </c>
      <c r="G138" s="12" t="s">
        <v>2901</v>
      </c>
      <c r="H138" s="12" t="s">
        <v>3504</v>
      </c>
      <c r="I138" s="12" t="s">
        <v>2119</v>
      </c>
      <c r="J138" s="12" t="s">
        <v>3626</v>
      </c>
      <c r="K138" s="12" t="s">
        <v>28</v>
      </c>
      <c r="L138" s="12" t="s">
        <v>28</v>
      </c>
      <c r="N138" s="12" t="s">
        <v>485</v>
      </c>
      <c r="O138" s="12" t="s">
        <v>744</v>
      </c>
      <c r="P138" s="12" t="s">
        <v>3901</v>
      </c>
      <c r="Q138" t="s">
        <v>2614</v>
      </c>
      <c r="R138" t="s">
        <v>118</v>
      </c>
      <c r="S138" t="s">
        <v>3980</v>
      </c>
      <c r="T138" s="12" t="s">
        <v>373</v>
      </c>
      <c r="U138" s="12" t="s">
        <v>108</v>
      </c>
      <c r="W138" s="12" t="s">
        <v>40</v>
      </c>
      <c r="X138" s="12" t="s">
        <v>1801</v>
      </c>
      <c r="Y138" s="12" t="s">
        <v>3684</v>
      </c>
      <c r="Z138" s="12" t="s">
        <v>3517</v>
      </c>
      <c r="AA138" s="12" t="s">
        <v>304</v>
      </c>
      <c r="AB138" s="12" t="s">
        <v>35</v>
      </c>
      <c r="AC138" s="12" t="s">
        <v>2901</v>
      </c>
      <c r="AF138" s="12">
        <v>0</v>
      </c>
      <c r="AG138" s="12">
        <v>227</v>
      </c>
    </row>
    <row r="139" spans="1:33" s="12" customFormat="1" x14ac:dyDescent="0.25">
      <c r="A139" s="12" t="s">
        <v>1061</v>
      </c>
      <c r="B139" s="12">
        <v>1983</v>
      </c>
      <c r="C139" t="str">
        <f>A139&amp;" "&amp;B139</f>
        <v>Butterfield et al.  1983</v>
      </c>
      <c r="D139" s="12" t="s">
        <v>1062</v>
      </c>
      <c r="E139" s="12" t="s">
        <v>25</v>
      </c>
      <c r="F139" s="12" t="s">
        <v>1567</v>
      </c>
      <c r="G139" s="12" t="s">
        <v>2901</v>
      </c>
      <c r="H139" s="12" t="s">
        <v>3504</v>
      </c>
      <c r="I139" s="12" t="s">
        <v>2119</v>
      </c>
      <c r="J139" s="12" t="s">
        <v>3626</v>
      </c>
      <c r="K139" s="12" t="s">
        <v>28</v>
      </c>
      <c r="L139" s="12" t="s">
        <v>28</v>
      </c>
      <c r="N139" s="12" t="s">
        <v>485</v>
      </c>
      <c r="O139" s="12" t="s">
        <v>744</v>
      </c>
      <c r="P139" s="12" t="s">
        <v>3901</v>
      </c>
      <c r="Q139" t="s">
        <v>2614</v>
      </c>
      <c r="R139" t="s">
        <v>118</v>
      </c>
      <c r="S139" t="s">
        <v>3980</v>
      </c>
      <c r="T139" s="12" t="s">
        <v>373</v>
      </c>
      <c r="U139" s="12" t="s">
        <v>108</v>
      </c>
      <c r="W139" s="12" t="s">
        <v>40</v>
      </c>
      <c r="X139" s="12" t="s">
        <v>1801</v>
      </c>
      <c r="Y139" s="12" t="s">
        <v>3684</v>
      </c>
      <c r="Z139" s="12" t="s">
        <v>3517</v>
      </c>
      <c r="AA139" s="12" t="s">
        <v>304</v>
      </c>
      <c r="AB139" s="12" t="s">
        <v>35</v>
      </c>
      <c r="AC139" s="12" t="s">
        <v>2901</v>
      </c>
      <c r="AF139" s="12">
        <v>0</v>
      </c>
      <c r="AG139" s="12">
        <v>261</v>
      </c>
    </row>
    <row r="140" spans="1:33" s="12" customFormat="1" x14ac:dyDescent="0.25">
      <c r="A140" s="12" t="s">
        <v>1061</v>
      </c>
      <c r="B140" s="12">
        <v>1983</v>
      </c>
      <c r="C140" t="str">
        <f>A140&amp;" "&amp;B140</f>
        <v>Butterfield et al.  1983</v>
      </c>
      <c r="D140" s="12" t="s">
        <v>1062</v>
      </c>
      <c r="E140" s="12" t="s">
        <v>25</v>
      </c>
      <c r="F140" s="12" t="s">
        <v>1565</v>
      </c>
      <c r="G140" s="12" t="s">
        <v>2901</v>
      </c>
      <c r="H140" s="12" t="s">
        <v>3504</v>
      </c>
      <c r="I140" s="12" t="s">
        <v>2119</v>
      </c>
      <c r="J140" s="12" t="s">
        <v>3626</v>
      </c>
      <c r="K140" s="12" t="s">
        <v>28</v>
      </c>
      <c r="L140" s="12" t="s">
        <v>28</v>
      </c>
      <c r="N140" s="12" t="s">
        <v>485</v>
      </c>
      <c r="O140" s="12" t="s">
        <v>744</v>
      </c>
      <c r="P140" s="12" t="s">
        <v>3901</v>
      </c>
      <c r="Q140" t="s">
        <v>2614</v>
      </c>
      <c r="R140" t="s">
        <v>118</v>
      </c>
      <c r="S140" t="s">
        <v>3980</v>
      </c>
      <c r="T140" s="12" t="s">
        <v>373</v>
      </c>
      <c r="U140" s="12" t="s">
        <v>108</v>
      </c>
      <c r="W140" s="12" t="s">
        <v>40</v>
      </c>
      <c r="X140" s="12" t="s">
        <v>1801</v>
      </c>
      <c r="Y140" s="12" t="s">
        <v>3684</v>
      </c>
      <c r="Z140" s="12" t="s">
        <v>3517</v>
      </c>
      <c r="AA140" s="12" t="s">
        <v>304</v>
      </c>
      <c r="AB140" s="12" t="s">
        <v>35</v>
      </c>
      <c r="AC140" s="12" t="s">
        <v>2901</v>
      </c>
      <c r="AF140" s="12">
        <v>0</v>
      </c>
      <c r="AG140" s="12">
        <v>99</v>
      </c>
    </row>
    <row r="141" spans="1:33" s="12" customFormat="1" x14ac:dyDescent="0.25">
      <c r="A141" s="12" t="s">
        <v>1061</v>
      </c>
      <c r="B141" s="12">
        <v>1983</v>
      </c>
      <c r="C141" t="str">
        <f>A141&amp;" "&amp;B141</f>
        <v>Butterfield et al.  1983</v>
      </c>
      <c r="D141" s="12" t="s">
        <v>1062</v>
      </c>
      <c r="E141" s="12" t="s">
        <v>25</v>
      </c>
      <c r="F141" s="12" t="s">
        <v>1568</v>
      </c>
      <c r="G141" s="12" t="s">
        <v>2901</v>
      </c>
      <c r="H141" s="12" t="s">
        <v>3504</v>
      </c>
      <c r="I141" s="12" t="s">
        <v>2119</v>
      </c>
      <c r="J141" s="12" t="s">
        <v>3626</v>
      </c>
      <c r="K141" s="12" t="s">
        <v>28</v>
      </c>
      <c r="L141" s="12" t="s">
        <v>28</v>
      </c>
      <c r="N141" s="12" t="s">
        <v>485</v>
      </c>
      <c r="O141" s="12" t="s">
        <v>744</v>
      </c>
      <c r="P141" s="12" t="s">
        <v>3901</v>
      </c>
      <c r="Q141" t="s">
        <v>2614</v>
      </c>
      <c r="R141" t="s">
        <v>118</v>
      </c>
      <c r="S141" t="s">
        <v>3980</v>
      </c>
      <c r="T141" s="12" t="s">
        <v>373</v>
      </c>
      <c r="U141" s="12" t="s">
        <v>108</v>
      </c>
      <c r="W141" s="12" t="s">
        <v>40</v>
      </c>
      <c r="X141" s="12" t="s">
        <v>2969</v>
      </c>
      <c r="Y141" s="12" t="s">
        <v>3685</v>
      </c>
      <c r="Z141" s="12" t="s">
        <v>3517</v>
      </c>
      <c r="AA141" s="12" t="s">
        <v>304</v>
      </c>
      <c r="AB141" s="12" t="s">
        <v>35</v>
      </c>
      <c r="AC141" s="12" t="s">
        <v>2901</v>
      </c>
      <c r="AF141" s="12">
        <v>1</v>
      </c>
      <c r="AG141" s="12">
        <v>1934</v>
      </c>
    </row>
    <row r="142" spans="1:33" s="12" customFormat="1" x14ac:dyDescent="0.25">
      <c r="A142" s="12" t="s">
        <v>1061</v>
      </c>
      <c r="B142" s="12">
        <v>1983</v>
      </c>
      <c r="C142" t="str">
        <f>A142&amp;" "&amp;B142</f>
        <v>Butterfield et al.  1983</v>
      </c>
      <c r="D142" s="12" t="s">
        <v>1062</v>
      </c>
      <c r="E142" s="12" t="s">
        <v>25</v>
      </c>
      <c r="F142" s="12" t="s">
        <v>1598</v>
      </c>
      <c r="G142" s="12" t="s">
        <v>2901</v>
      </c>
      <c r="H142" s="12" t="s">
        <v>3504</v>
      </c>
      <c r="I142" s="12" t="s">
        <v>2119</v>
      </c>
      <c r="J142" s="12" t="s">
        <v>3626</v>
      </c>
      <c r="K142" s="12" t="s">
        <v>28</v>
      </c>
      <c r="L142" s="12" t="s">
        <v>28</v>
      </c>
      <c r="N142" s="12" t="s">
        <v>485</v>
      </c>
      <c r="O142" s="12" t="s">
        <v>744</v>
      </c>
      <c r="P142" s="12" t="s">
        <v>3901</v>
      </c>
      <c r="Q142" t="s">
        <v>2614</v>
      </c>
      <c r="R142" t="s">
        <v>118</v>
      </c>
      <c r="S142" t="s">
        <v>3980</v>
      </c>
      <c r="T142" s="12" t="s">
        <v>373</v>
      </c>
      <c r="U142" s="12" t="s">
        <v>108</v>
      </c>
      <c r="W142" s="12" t="s">
        <v>40</v>
      </c>
      <c r="X142" s="12" t="s">
        <v>2969</v>
      </c>
      <c r="Y142" s="12" t="s">
        <v>3685</v>
      </c>
      <c r="Z142" s="12" t="s">
        <v>3517</v>
      </c>
      <c r="AA142" s="12" t="s">
        <v>304</v>
      </c>
      <c r="AB142" s="12" t="s">
        <v>35</v>
      </c>
      <c r="AC142" s="12" t="s">
        <v>2901</v>
      </c>
      <c r="AF142" s="12">
        <v>0</v>
      </c>
      <c r="AG142" s="12">
        <v>124</v>
      </c>
    </row>
    <row r="143" spans="1:33" s="12" customFormat="1" x14ac:dyDescent="0.25">
      <c r="A143" s="12" t="s">
        <v>1061</v>
      </c>
      <c r="B143" s="12">
        <v>1983</v>
      </c>
      <c r="C143" t="str">
        <f>A143&amp;" "&amp;B143</f>
        <v>Butterfield et al.  1983</v>
      </c>
      <c r="D143" s="12" t="s">
        <v>1062</v>
      </c>
      <c r="E143" s="12" t="s">
        <v>25</v>
      </c>
      <c r="F143" s="12" t="s">
        <v>1566</v>
      </c>
      <c r="G143" s="12" t="s">
        <v>2901</v>
      </c>
      <c r="H143" s="12" t="s">
        <v>3504</v>
      </c>
      <c r="I143" s="12" t="s">
        <v>2119</v>
      </c>
      <c r="J143" s="12" t="s">
        <v>3626</v>
      </c>
      <c r="K143" s="12" t="s">
        <v>28</v>
      </c>
      <c r="L143" s="12" t="s">
        <v>28</v>
      </c>
      <c r="N143" s="12" t="s">
        <v>485</v>
      </c>
      <c r="O143" s="12" t="s">
        <v>744</v>
      </c>
      <c r="P143" s="12" t="s">
        <v>3901</v>
      </c>
      <c r="Q143" t="s">
        <v>2614</v>
      </c>
      <c r="R143" t="s">
        <v>118</v>
      </c>
      <c r="S143" t="s">
        <v>3980</v>
      </c>
      <c r="T143" s="12" t="s">
        <v>373</v>
      </c>
      <c r="U143" s="12" t="s">
        <v>108</v>
      </c>
      <c r="W143" s="12" t="s">
        <v>40</v>
      </c>
      <c r="X143" s="12" t="s">
        <v>2969</v>
      </c>
      <c r="Y143" s="12" t="s">
        <v>3685</v>
      </c>
      <c r="Z143" s="12" t="s">
        <v>3517</v>
      </c>
      <c r="AA143" s="12" t="s">
        <v>304</v>
      </c>
      <c r="AB143" s="12" t="s">
        <v>35</v>
      </c>
      <c r="AC143" s="12" t="s">
        <v>2901</v>
      </c>
      <c r="AF143" s="12">
        <v>0</v>
      </c>
      <c r="AG143" s="12">
        <v>141</v>
      </c>
    </row>
    <row r="144" spans="1:33" s="12" customFormat="1" x14ac:dyDescent="0.25">
      <c r="A144" s="12" t="s">
        <v>1061</v>
      </c>
      <c r="B144" s="12">
        <v>1983</v>
      </c>
      <c r="C144" t="str">
        <f>A144&amp;" "&amp;B144</f>
        <v>Butterfield et al.  1983</v>
      </c>
      <c r="D144" s="12" t="s">
        <v>1062</v>
      </c>
      <c r="E144" s="12" t="s">
        <v>25</v>
      </c>
      <c r="F144" s="12" t="s">
        <v>1567</v>
      </c>
      <c r="G144" s="12" t="s">
        <v>2901</v>
      </c>
      <c r="H144" s="12" t="s">
        <v>3504</v>
      </c>
      <c r="I144" s="12" t="s">
        <v>2119</v>
      </c>
      <c r="J144" s="12" t="s">
        <v>3626</v>
      </c>
      <c r="K144" s="12" t="s">
        <v>28</v>
      </c>
      <c r="L144" s="12" t="s">
        <v>28</v>
      </c>
      <c r="N144" s="12" t="s">
        <v>485</v>
      </c>
      <c r="O144" s="12" t="s">
        <v>744</v>
      </c>
      <c r="P144" s="12" t="s">
        <v>3901</v>
      </c>
      <c r="Q144" t="s">
        <v>2614</v>
      </c>
      <c r="R144" t="s">
        <v>118</v>
      </c>
      <c r="S144" t="s">
        <v>3980</v>
      </c>
      <c r="T144" s="12" t="s">
        <v>373</v>
      </c>
      <c r="U144" s="12" t="s">
        <v>108</v>
      </c>
      <c r="W144" s="12" t="s">
        <v>40</v>
      </c>
      <c r="X144" s="12" t="s">
        <v>2969</v>
      </c>
      <c r="Y144" s="12" t="s">
        <v>3685</v>
      </c>
      <c r="Z144" s="12" t="s">
        <v>3517</v>
      </c>
      <c r="AA144" s="12" t="s">
        <v>304</v>
      </c>
      <c r="AB144" s="12" t="s">
        <v>35</v>
      </c>
      <c r="AC144" s="12" t="s">
        <v>2901</v>
      </c>
      <c r="AF144" s="12">
        <v>1</v>
      </c>
      <c r="AG144" s="12">
        <v>227</v>
      </c>
    </row>
    <row r="145" spans="1:33" s="12" customFormat="1" x14ac:dyDescent="0.25">
      <c r="A145" s="12" t="s">
        <v>1061</v>
      </c>
      <c r="B145" s="12">
        <v>1983</v>
      </c>
      <c r="C145" t="str">
        <f>A145&amp;" "&amp;B145</f>
        <v>Butterfield et al.  1983</v>
      </c>
      <c r="D145" s="12" t="s">
        <v>1062</v>
      </c>
      <c r="E145" s="12" t="s">
        <v>25</v>
      </c>
      <c r="F145" s="12" t="s">
        <v>1567</v>
      </c>
      <c r="G145" s="12" t="s">
        <v>2901</v>
      </c>
      <c r="H145" s="12" t="s">
        <v>3504</v>
      </c>
      <c r="I145" s="12" t="s">
        <v>2119</v>
      </c>
      <c r="J145" s="12" t="s">
        <v>3626</v>
      </c>
      <c r="K145" s="12" t="s">
        <v>28</v>
      </c>
      <c r="L145" s="12" t="s">
        <v>28</v>
      </c>
      <c r="N145" s="12" t="s">
        <v>485</v>
      </c>
      <c r="O145" s="12" t="s">
        <v>744</v>
      </c>
      <c r="P145" s="12" t="s">
        <v>3901</v>
      </c>
      <c r="Q145" t="s">
        <v>2614</v>
      </c>
      <c r="R145" t="s">
        <v>118</v>
      </c>
      <c r="S145" t="s">
        <v>3980</v>
      </c>
      <c r="T145" s="12" t="s">
        <v>373</v>
      </c>
      <c r="U145" s="12" t="s">
        <v>108</v>
      </c>
      <c r="W145" s="12" t="s">
        <v>40</v>
      </c>
      <c r="X145" s="12" t="s">
        <v>2969</v>
      </c>
      <c r="Y145" s="12" t="s">
        <v>3685</v>
      </c>
      <c r="Z145" s="12" t="s">
        <v>3517</v>
      </c>
      <c r="AA145" s="12" t="s">
        <v>304</v>
      </c>
      <c r="AB145" s="12" t="s">
        <v>35</v>
      </c>
      <c r="AC145" s="12" t="s">
        <v>2901</v>
      </c>
      <c r="AF145" s="12">
        <v>0</v>
      </c>
      <c r="AG145" s="12">
        <v>261</v>
      </c>
    </row>
    <row r="146" spans="1:33" s="12" customFormat="1" x14ac:dyDescent="0.25">
      <c r="A146" s="12" t="s">
        <v>1061</v>
      </c>
      <c r="B146" s="12">
        <v>1983</v>
      </c>
      <c r="C146" t="str">
        <f>A146&amp;" "&amp;B146</f>
        <v>Butterfield et al.  1983</v>
      </c>
      <c r="D146" s="12" t="s">
        <v>1062</v>
      </c>
      <c r="E146" s="12" t="s">
        <v>25</v>
      </c>
      <c r="F146" s="12" t="s">
        <v>1565</v>
      </c>
      <c r="G146" s="12" t="s">
        <v>2901</v>
      </c>
      <c r="H146" s="12" t="s">
        <v>3504</v>
      </c>
      <c r="I146" s="12" t="s">
        <v>2119</v>
      </c>
      <c r="J146" s="12" t="s">
        <v>3626</v>
      </c>
      <c r="K146" s="12" t="s">
        <v>28</v>
      </c>
      <c r="L146" s="12" t="s">
        <v>28</v>
      </c>
      <c r="N146" s="12" t="s">
        <v>485</v>
      </c>
      <c r="O146" s="12" t="s">
        <v>744</v>
      </c>
      <c r="P146" s="12" t="s">
        <v>3901</v>
      </c>
      <c r="Q146" t="s">
        <v>2614</v>
      </c>
      <c r="R146" t="s">
        <v>118</v>
      </c>
      <c r="S146" t="s">
        <v>3980</v>
      </c>
      <c r="T146" s="12" t="s">
        <v>373</v>
      </c>
      <c r="U146" s="12" t="s">
        <v>108</v>
      </c>
      <c r="W146" s="12" t="s">
        <v>40</v>
      </c>
      <c r="X146" s="12" t="s">
        <v>2969</v>
      </c>
      <c r="Y146" s="12" t="s">
        <v>3685</v>
      </c>
      <c r="Z146" s="12" t="s">
        <v>3517</v>
      </c>
      <c r="AA146" s="12" t="s">
        <v>304</v>
      </c>
      <c r="AB146" s="12" t="s">
        <v>35</v>
      </c>
      <c r="AC146" s="12" t="s">
        <v>2901</v>
      </c>
      <c r="AF146" s="12">
        <v>0</v>
      </c>
      <c r="AG146" s="12">
        <v>99</v>
      </c>
    </row>
    <row r="147" spans="1:33" s="12" customFormat="1" x14ac:dyDescent="0.25">
      <c r="A147" s="12" t="s">
        <v>1061</v>
      </c>
      <c r="B147" s="12">
        <v>1983</v>
      </c>
      <c r="C147" t="str">
        <f>A147&amp;" "&amp;B147</f>
        <v>Butterfield et al.  1983</v>
      </c>
      <c r="D147" s="12" t="s">
        <v>1062</v>
      </c>
      <c r="E147" s="12" t="s">
        <v>25</v>
      </c>
      <c r="F147" s="12" t="s">
        <v>1568</v>
      </c>
      <c r="G147" s="12" t="s">
        <v>2901</v>
      </c>
      <c r="H147" s="12" t="s">
        <v>3504</v>
      </c>
      <c r="I147" s="12" t="s">
        <v>2119</v>
      </c>
      <c r="J147" s="12" t="s">
        <v>3626</v>
      </c>
      <c r="K147" s="12" t="s">
        <v>28</v>
      </c>
      <c r="L147" s="12" t="s">
        <v>28</v>
      </c>
      <c r="N147" s="12" t="s">
        <v>485</v>
      </c>
      <c r="O147" s="12" t="s">
        <v>744</v>
      </c>
      <c r="P147" s="12" t="s">
        <v>3901</v>
      </c>
      <c r="Q147" t="s">
        <v>2614</v>
      </c>
      <c r="R147" t="s">
        <v>118</v>
      </c>
      <c r="S147" t="s">
        <v>3980</v>
      </c>
      <c r="T147" s="12" t="s">
        <v>373</v>
      </c>
      <c r="U147" s="12" t="s">
        <v>108</v>
      </c>
      <c r="W147" s="12" t="s">
        <v>40</v>
      </c>
      <c r="X147" s="12" t="s">
        <v>1805</v>
      </c>
      <c r="Y147" s="12" t="s">
        <v>3686</v>
      </c>
      <c r="Z147" s="12" t="s">
        <v>3517</v>
      </c>
      <c r="AA147" s="12" t="s">
        <v>304</v>
      </c>
      <c r="AB147" s="12" t="s">
        <v>35</v>
      </c>
      <c r="AC147" s="12" t="s">
        <v>2901</v>
      </c>
      <c r="AF147" s="12">
        <v>0</v>
      </c>
      <c r="AG147" s="12">
        <v>1934</v>
      </c>
    </row>
    <row r="148" spans="1:33" s="12" customFormat="1" x14ac:dyDescent="0.25">
      <c r="A148" s="12" t="s">
        <v>1061</v>
      </c>
      <c r="B148" s="12">
        <v>1983</v>
      </c>
      <c r="C148" t="str">
        <f>A148&amp;" "&amp;B148</f>
        <v>Butterfield et al.  1983</v>
      </c>
      <c r="D148" s="12" t="s">
        <v>1062</v>
      </c>
      <c r="E148" s="12" t="s">
        <v>25</v>
      </c>
      <c r="F148" s="12" t="s">
        <v>1598</v>
      </c>
      <c r="G148" s="12" t="s">
        <v>2901</v>
      </c>
      <c r="H148" s="12" t="s">
        <v>3504</v>
      </c>
      <c r="I148" s="12" t="s">
        <v>2119</v>
      </c>
      <c r="J148" s="12" t="s">
        <v>3626</v>
      </c>
      <c r="K148" s="12" t="s">
        <v>28</v>
      </c>
      <c r="L148" s="12" t="s">
        <v>28</v>
      </c>
      <c r="N148" s="12" t="s">
        <v>485</v>
      </c>
      <c r="O148" s="12" t="s">
        <v>744</v>
      </c>
      <c r="P148" s="12" t="s">
        <v>3901</v>
      </c>
      <c r="Q148" t="s">
        <v>2614</v>
      </c>
      <c r="R148" t="s">
        <v>118</v>
      </c>
      <c r="S148" t="s">
        <v>3980</v>
      </c>
      <c r="T148" s="12" t="s">
        <v>373</v>
      </c>
      <c r="U148" s="12" t="s">
        <v>108</v>
      </c>
      <c r="W148" s="12" t="s">
        <v>40</v>
      </c>
      <c r="X148" s="12" t="s">
        <v>1805</v>
      </c>
      <c r="Y148" s="12" t="s">
        <v>3686</v>
      </c>
      <c r="Z148" s="12" t="s">
        <v>3517</v>
      </c>
      <c r="AA148" s="12" t="s">
        <v>304</v>
      </c>
      <c r="AB148" s="12" t="s">
        <v>35</v>
      </c>
      <c r="AC148" s="12" t="s">
        <v>2901</v>
      </c>
      <c r="AF148" s="12">
        <v>0</v>
      </c>
      <c r="AG148" s="12">
        <v>124</v>
      </c>
    </row>
    <row r="149" spans="1:33" s="12" customFormat="1" x14ac:dyDescent="0.25">
      <c r="A149" s="12" t="s">
        <v>1061</v>
      </c>
      <c r="B149" s="12">
        <v>1983</v>
      </c>
      <c r="C149" t="str">
        <f>A149&amp;" "&amp;B149</f>
        <v>Butterfield et al.  1983</v>
      </c>
      <c r="D149" s="12" t="s">
        <v>1062</v>
      </c>
      <c r="E149" s="12" t="s">
        <v>25</v>
      </c>
      <c r="F149" s="12" t="s">
        <v>1566</v>
      </c>
      <c r="G149" s="12" t="s">
        <v>2901</v>
      </c>
      <c r="H149" s="12" t="s">
        <v>3504</v>
      </c>
      <c r="I149" s="12" t="s">
        <v>2119</v>
      </c>
      <c r="J149" s="12" t="s">
        <v>3626</v>
      </c>
      <c r="K149" s="12" t="s">
        <v>28</v>
      </c>
      <c r="L149" s="12" t="s">
        <v>28</v>
      </c>
      <c r="N149" s="12" t="s">
        <v>485</v>
      </c>
      <c r="O149" s="12" t="s">
        <v>744</v>
      </c>
      <c r="P149" s="12" t="s">
        <v>3901</v>
      </c>
      <c r="Q149" t="s">
        <v>2614</v>
      </c>
      <c r="R149" t="s">
        <v>118</v>
      </c>
      <c r="S149" t="s">
        <v>3980</v>
      </c>
      <c r="T149" s="12" t="s">
        <v>373</v>
      </c>
      <c r="U149" s="12" t="s">
        <v>108</v>
      </c>
      <c r="W149" s="12" t="s">
        <v>40</v>
      </c>
      <c r="X149" s="12" t="s">
        <v>1805</v>
      </c>
      <c r="Y149" s="12" t="s">
        <v>3686</v>
      </c>
      <c r="Z149" s="12" t="s">
        <v>3517</v>
      </c>
      <c r="AA149" s="12" t="s">
        <v>304</v>
      </c>
      <c r="AB149" s="12" t="s">
        <v>35</v>
      </c>
      <c r="AC149" s="12" t="s">
        <v>2901</v>
      </c>
      <c r="AF149" s="12">
        <v>1</v>
      </c>
      <c r="AG149" s="12">
        <v>141</v>
      </c>
    </row>
    <row r="150" spans="1:33" s="12" customFormat="1" x14ac:dyDescent="0.25">
      <c r="A150" s="12" t="s">
        <v>1061</v>
      </c>
      <c r="B150" s="12">
        <v>1983</v>
      </c>
      <c r="C150" t="str">
        <f>A150&amp;" "&amp;B150</f>
        <v>Butterfield et al.  1983</v>
      </c>
      <c r="D150" s="12" t="s">
        <v>1062</v>
      </c>
      <c r="E150" s="12" t="s">
        <v>25</v>
      </c>
      <c r="F150" s="12" t="s">
        <v>1567</v>
      </c>
      <c r="G150" s="12" t="s">
        <v>2901</v>
      </c>
      <c r="H150" s="12" t="s">
        <v>3504</v>
      </c>
      <c r="I150" s="12" t="s">
        <v>2119</v>
      </c>
      <c r="J150" s="12" t="s">
        <v>3626</v>
      </c>
      <c r="K150" s="12" t="s">
        <v>28</v>
      </c>
      <c r="L150" s="12" t="s">
        <v>28</v>
      </c>
      <c r="N150" s="12" t="s">
        <v>485</v>
      </c>
      <c r="O150" s="12" t="s">
        <v>744</v>
      </c>
      <c r="P150" s="12" t="s">
        <v>3901</v>
      </c>
      <c r="Q150" t="s">
        <v>2614</v>
      </c>
      <c r="R150" t="s">
        <v>118</v>
      </c>
      <c r="S150" t="s">
        <v>3980</v>
      </c>
      <c r="T150" s="12" t="s">
        <v>373</v>
      </c>
      <c r="U150" s="12" t="s">
        <v>108</v>
      </c>
      <c r="W150" s="12" t="s">
        <v>40</v>
      </c>
      <c r="X150" s="12" t="s">
        <v>1805</v>
      </c>
      <c r="Y150" s="12" t="s">
        <v>3686</v>
      </c>
      <c r="Z150" s="12" t="s">
        <v>3517</v>
      </c>
      <c r="AA150" s="12" t="s">
        <v>304</v>
      </c>
      <c r="AB150" s="12" t="s">
        <v>35</v>
      </c>
      <c r="AC150" s="12" t="s">
        <v>2901</v>
      </c>
      <c r="AF150" s="12">
        <v>0</v>
      </c>
      <c r="AG150" s="12">
        <v>227</v>
      </c>
    </row>
    <row r="151" spans="1:33" s="12" customFormat="1" x14ac:dyDescent="0.25">
      <c r="A151" s="12" t="s">
        <v>1061</v>
      </c>
      <c r="B151" s="12">
        <v>1983</v>
      </c>
      <c r="C151" t="str">
        <f>A151&amp;" "&amp;B151</f>
        <v>Butterfield et al.  1983</v>
      </c>
      <c r="D151" s="12" t="s">
        <v>1062</v>
      </c>
      <c r="E151" s="12" t="s">
        <v>25</v>
      </c>
      <c r="F151" s="12" t="s">
        <v>1567</v>
      </c>
      <c r="G151" s="12" t="s">
        <v>2901</v>
      </c>
      <c r="H151" s="12" t="s">
        <v>3504</v>
      </c>
      <c r="I151" s="12" t="s">
        <v>2119</v>
      </c>
      <c r="J151" s="12" t="s">
        <v>3626</v>
      </c>
      <c r="K151" s="12" t="s">
        <v>28</v>
      </c>
      <c r="L151" s="12" t="s">
        <v>28</v>
      </c>
      <c r="N151" s="12" t="s">
        <v>485</v>
      </c>
      <c r="O151" s="12" t="s">
        <v>744</v>
      </c>
      <c r="P151" s="12" t="s">
        <v>3901</v>
      </c>
      <c r="Q151" t="s">
        <v>2614</v>
      </c>
      <c r="R151" t="s">
        <v>118</v>
      </c>
      <c r="S151" t="s">
        <v>3980</v>
      </c>
      <c r="T151" s="12" t="s">
        <v>373</v>
      </c>
      <c r="U151" s="12" t="s">
        <v>108</v>
      </c>
      <c r="W151" s="12" t="s">
        <v>40</v>
      </c>
      <c r="X151" s="12" t="s">
        <v>1805</v>
      </c>
      <c r="Y151" s="12" t="s">
        <v>3686</v>
      </c>
      <c r="Z151" s="12" t="s">
        <v>3517</v>
      </c>
      <c r="AA151" s="12" t="s">
        <v>304</v>
      </c>
      <c r="AB151" s="12" t="s">
        <v>35</v>
      </c>
      <c r="AC151" s="12" t="s">
        <v>2901</v>
      </c>
      <c r="AF151" s="12">
        <v>0</v>
      </c>
      <c r="AG151" s="12">
        <v>261</v>
      </c>
    </row>
    <row r="152" spans="1:33" s="12" customFormat="1" x14ac:dyDescent="0.25">
      <c r="A152" s="12" t="s">
        <v>1061</v>
      </c>
      <c r="B152" s="12">
        <v>1983</v>
      </c>
      <c r="C152" t="str">
        <f>A152&amp;" "&amp;B152</f>
        <v>Butterfield et al.  1983</v>
      </c>
      <c r="D152" s="12" t="s">
        <v>1062</v>
      </c>
      <c r="E152" s="12" t="s">
        <v>25</v>
      </c>
      <c r="F152" s="12" t="s">
        <v>1565</v>
      </c>
      <c r="G152" s="12" t="s">
        <v>2901</v>
      </c>
      <c r="H152" s="12" t="s">
        <v>3504</v>
      </c>
      <c r="I152" s="12" t="s">
        <v>2119</v>
      </c>
      <c r="J152" s="12" t="s">
        <v>3626</v>
      </c>
      <c r="K152" s="12" t="s">
        <v>28</v>
      </c>
      <c r="L152" s="12" t="s">
        <v>28</v>
      </c>
      <c r="N152" s="12" t="s">
        <v>485</v>
      </c>
      <c r="O152" s="12" t="s">
        <v>744</v>
      </c>
      <c r="P152" s="12" t="s">
        <v>3901</v>
      </c>
      <c r="Q152" t="s">
        <v>2614</v>
      </c>
      <c r="R152" t="s">
        <v>118</v>
      </c>
      <c r="S152" t="s">
        <v>3980</v>
      </c>
      <c r="T152" s="12" t="s">
        <v>373</v>
      </c>
      <c r="U152" s="12" t="s">
        <v>108</v>
      </c>
      <c r="W152" s="12" t="s">
        <v>40</v>
      </c>
      <c r="X152" s="12" t="s">
        <v>1805</v>
      </c>
      <c r="Y152" s="12" t="s">
        <v>3686</v>
      </c>
      <c r="Z152" s="12" t="s">
        <v>3517</v>
      </c>
      <c r="AA152" s="12" t="s">
        <v>304</v>
      </c>
      <c r="AB152" s="12" t="s">
        <v>35</v>
      </c>
      <c r="AC152" s="12" t="s">
        <v>2901</v>
      </c>
      <c r="AF152" s="12">
        <v>0</v>
      </c>
      <c r="AG152" s="12">
        <v>99</v>
      </c>
    </row>
    <row r="153" spans="1:33" s="12" customFormat="1" x14ac:dyDescent="0.25">
      <c r="A153" s="12" t="s">
        <v>1061</v>
      </c>
      <c r="B153" s="12">
        <v>1983</v>
      </c>
      <c r="C153" t="str">
        <f>A153&amp;" "&amp;B153</f>
        <v>Butterfield et al.  1983</v>
      </c>
      <c r="D153" s="12" t="s">
        <v>1062</v>
      </c>
      <c r="E153" s="12" t="s">
        <v>25</v>
      </c>
      <c r="F153" s="12" t="s">
        <v>1568</v>
      </c>
      <c r="G153" s="12" t="s">
        <v>2901</v>
      </c>
      <c r="H153" s="12" t="s">
        <v>3504</v>
      </c>
      <c r="I153" s="12" t="s">
        <v>2119</v>
      </c>
      <c r="J153" s="12" t="s">
        <v>3626</v>
      </c>
      <c r="K153" s="12" t="s">
        <v>28</v>
      </c>
      <c r="L153" s="12" t="s">
        <v>28</v>
      </c>
      <c r="N153" s="12" t="s">
        <v>485</v>
      </c>
      <c r="O153" s="12" t="s">
        <v>744</v>
      </c>
      <c r="P153" s="12" t="s">
        <v>3901</v>
      </c>
      <c r="Q153" t="s">
        <v>2614</v>
      </c>
      <c r="R153" t="s">
        <v>118</v>
      </c>
      <c r="S153" t="s">
        <v>3980</v>
      </c>
      <c r="T153" s="12" t="s">
        <v>373</v>
      </c>
      <c r="U153" s="12" t="s">
        <v>108</v>
      </c>
      <c r="W153" s="12" t="s">
        <v>40</v>
      </c>
      <c r="X153" s="12" t="s">
        <v>2024</v>
      </c>
      <c r="Y153" s="12" t="s">
        <v>3687</v>
      </c>
      <c r="Z153" s="12" t="s">
        <v>3517</v>
      </c>
      <c r="AA153" s="12" t="s">
        <v>304</v>
      </c>
      <c r="AB153" s="12" t="s">
        <v>35</v>
      </c>
      <c r="AC153" s="12" t="s">
        <v>2901</v>
      </c>
      <c r="AF153" s="12">
        <v>0</v>
      </c>
      <c r="AG153" s="12">
        <v>1934</v>
      </c>
    </row>
    <row r="154" spans="1:33" s="12" customFormat="1" x14ac:dyDescent="0.25">
      <c r="A154" s="12" t="s">
        <v>1061</v>
      </c>
      <c r="B154" s="12">
        <v>1983</v>
      </c>
      <c r="C154" t="str">
        <f>A154&amp;" "&amp;B154</f>
        <v>Butterfield et al.  1983</v>
      </c>
      <c r="D154" s="12" t="s">
        <v>1062</v>
      </c>
      <c r="E154" s="12" t="s">
        <v>25</v>
      </c>
      <c r="F154" s="12" t="s">
        <v>1598</v>
      </c>
      <c r="G154" s="12" t="s">
        <v>2901</v>
      </c>
      <c r="H154" s="12" t="s">
        <v>3504</v>
      </c>
      <c r="I154" s="12" t="s">
        <v>2119</v>
      </c>
      <c r="J154" s="12" t="s">
        <v>3626</v>
      </c>
      <c r="K154" s="12" t="s">
        <v>28</v>
      </c>
      <c r="L154" s="12" t="s">
        <v>28</v>
      </c>
      <c r="N154" s="12" t="s">
        <v>485</v>
      </c>
      <c r="O154" s="12" t="s">
        <v>744</v>
      </c>
      <c r="P154" s="12" t="s">
        <v>3901</v>
      </c>
      <c r="Q154" t="s">
        <v>2614</v>
      </c>
      <c r="R154" t="s">
        <v>118</v>
      </c>
      <c r="S154" t="s">
        <v>3980</v>
      </c>
      <c r="T154" s="12" t="s">
        <v>373</v>
      </c>
      <c r="U154" s="12" t="s">
        <v>108</v>
      </c>
      <c r="W154" s="12" t="s">
        <v>40</v>
      </c>
      <c r="X154" s="12" t="s">
        <v>2024</v>
      </c>
      <c r="Y154" s="12" t="s">
        <v>3687</v>
      </c>
      <c r="Z154" s="12" t="s">
        <v>3517</v>
      </c>
      <c r="AA154" s="12" t="s">
        <v>304</v>
      </c>
      <c r="AB154" s="12" t="s">
        <v>35</v>
      </c>
      <c r="AC154" s="12" t="s">
        <v>2901</v>
      </c>
      <c r="AF154" s="12">
        <v>0</v>
      </c>
      <c r="AG154" s="12">
        <v>124</v>
      </c>
    </row>
    <row r="155" spans="1:33" s="12" customFormat="1" x14ac:dyDescent="0.25">
      <c r="A155" s="12" t="s">
        <v>1061</v>
      </c>
      <c r="B155" s="12">
        <v>1983</v>
      </c>
      <c r="C155" t="str">
        <f>A155&amp;" "&amp;B155</f>
        <v>Butterfield et al.  1983</v>
      </c>
      <c r="D155" s="12" t="s">
        <v>1062</v>
      </c>
      <c r="E155" s="12" t="s">
        <v>25</v>
      </c>
      <c r="F155" s="12" t="s">
        <v>1566</v>
      </c>
      <c r="G155" s="12" t="s">
        <v>2901</v>
      </c>
      <c r="H155" s="12" t="s">
        <v>3504</v>
      </c>
      <c r="I155" s="12" t="s">
        <v>2119</v>
      </c>
      <c r="J155" s="12" t="s">
        <v>3626</v>
      </c>
      <c r="K155" s="12" t="s">
        <v>28</v>
      </c>
      <c r="L155" s="12" t="s">
        <v>28</v>
      </c>
      <c r="N155" s="12" t="s">
        <v>485</v>
      </c>
      <c r="O155" s="12" t="s">
        <v>744</v>
      </c>
      <c r="P155" s="12" t="s">
        <v>3901</v>
      </c>
      <c r="Q155" t="s">
        <v>2614</v>
      </c>
      <c r="R155" t="s">
        <v>118</v>
      </c>
      <c r="S155" t="s">
        <v>3980</v>
      </c>
      <c r="T155" s="12" t="s">
        <v>373</v>
      </c>
      <c r="U155" s="12" t="s">
        <v>108</v>
      </c>
      <c r="W155" s="12" t="s">
        <v>40</v>
      </c>
      <c r="X155" s="12" t="s">
        <v>2024</v>
      </c>
      <c r="Y155" s="12" t="s">
        <v>3687</v>
      </c>
      <c r="Z155" s="12" t="s">
        <v>3517</v>
      </c>
      <c r="AA155" s="12" t="s">
        <v>304</v>
      </c>
      <c r="AB155" s="12" t="s">
        <v>35</v>
      </c>
      <c r="AC155" s="12" t="s">
        <v>2901</v>
      </c>
      <c r="AF155" s="12">
        <v>0</v>
      </c>
      <c r="AG155" s="12">
        <v>141</v>
      </c>
    </row>
    <row r="156" spans="1:33" s="12" customFormat="1" x14ac:dyDescent="0.25">
      <c r="A156" s="12" t="s">
        <v>1061</v>
      </c>
      <c r="B156" s="12">
        <v>1983</v>
      </c>
      <c r="C156" t="str">
        <f>A156&amp;" "&amp;B156</f>
        <v>Butterfield et al.  1983</v>
      </c>
      <c r="D156" s="12" t="s">
        <v>1062</v>
      </c>
      <c r="E156" s="12" t="s">
        <v>25</v>
      </c>
      <c r="F156" s="12" t="s">
        <v>1567</v>
      </c>
      <c r="G156" s="12" t="s">
        <v>2901</v>
      </c>
      <c r="H156" s="12" t="s">
        <v>3504</v>
      </c>
      <c r="I156" s="12" t="s">
        <v>2119</v>
      </c>
      <c r="J156" s="12" t="s">
        <v>3626</v>
      </c>
      <c r="K156" s="12" t="s">
        <v>28</v>
      </c>
      <c r="L156" s="12" t="s">
        <v>28</v>
      </c>
      <c r="N156" s="12" t="s">
        <v>485</v>
      </c>
      <c r="O156" s="12" t="s">
        <v>744</v>
      </c>
      <c r="P156" s="12" t="s">
        <v>3901</v>
      </c>
      <c r="Q156" t="s">
        <v>2614</v>
      </c>
      <c r="R156" t="s">
        <v>118</v>
      </c>
      <c r="S156" t="s">
        <v>3980</v>
      </c>
      <c r="T156" s="12" t="s">
        <v>373</v>
      </c>
      <c r="U156" s="12" t="s">
        <v>108</v>
      </c>
      <c r="W156" s="12" t="s">
        <v>40</v>
      </c>
      <c r="X156" s="12" t="s">
        <v>2024</v>
      </c>
      <c r="Y156" s="12" t="s">
        <v>3687</v>
      </c>
      <c r="Z156" s="12" t="s">
        <v>3517</v>
      </c>
      <c r="AA156" s="12" t="s">
        <v>304</v>
      </c>
      <c r="AB156" s="12" t="s">
        <v>35</v>
      </c>
      <c r="AC156" s="12" t="s">
        <v>2901</v>
      </c>
      <c r="AF156" s="12">
        <v>0</v>
      </c>
      <c r="AG156" s="12">
        <v>227</v>
      </c>
    </row>
    <row r="157" spans="1:33" s="12" customFormat="1" x14ac:dyDescent="0.25">
      <c r="A157" s="12" t="s">
        <v>1061</v>
      </c>
      <c r="B157" s="12">
        <v>1983</v>
      </c>
      <c r="C157" t="str">
        <f>A157&amp;" "&amp;B157</f>
        <v>Butterfield et al.  1983</v>
      </c>
      <c r="D157" s="12" t="s">
        <v>1062</v>
      </c>
      <c r="E157" s="12" t="s">
        <v>25</v>
      </c>
      <c r="F157" s="12" t="s">
        <v>1567</v>
      </c>
      <c r="G157" s="12" t="s">
        <v>2901</v>
      </c>
      <c r="H157" s="12" t="s">
        <v>3504</v>
      </c>
      <c r="I157" s="12" t="s">
        <v>2119</v>
      </c>
      <c r="J157" s="12" t="s">
        <v>3626</v>
      </c>
      <c r="K157" s="12" t="s">
        <v>28</v>
      </c>
      <c r="L157" s="12" t="s">
        <v>28</v>
      </c>
      <c r="N157" s="12" t="s">
        <v>485</v>
      </c>
      <c r="O157" s="12" t="s">
        <v>744</v>
      </c>
      <c r="P157" s="12" t="s">
        <v>3901</v>
      </c>
      <c r="Q157" t="s">
        <v>2614</v>
      </c>
      <c r="R157" t="s">
        <v>118</v>
      </c>
      <c r="S157" t="s">
        <v>3980</v>
      </c>
      <c r="T157" s="12" t="s">
        <v>373</v>
      </c>
      <c r="U157" s="12" t="s">
        <v>108</v>
      </c>
      <c r="W157" s="12" t="s">
        <v>40</v>
      </c>
      <c r="X157" s="12" t="s">
        <v>2024</v>
      </c>
      <c r="Y157" s="12" t="s">
        <v>3687</v>
      </c>
      <c r="Z157" s="12" t="s">
        <v>3517</v>
      </c>
      <c r="AA157" s="12" t="s">
        <v>304</v>
      </c>
      <c r="AB157" s="12" t="s">
        <v>35</v>
      </c>
      <c r="AC157" s="12" t="s">
        <v>2901</v>
      </c>
      <c r="AF157" s="12">
        <v>0</v>
      </c>
      <c r="AG157" s="12">
        <v>261</v>
      </c>
    </row>
    <row r="158" spans="1:33" s="12" customFormat="1" x14ac:dyDescent="0.25">
      <c r="A158" s="12" t="s">
        <v>1061</v>
      </c>
      <c r="B158" s="12">
        <v>1983</v>
      </c>
      <c r="C158" t="str">
        <f>A158&amp;" "&amp;B158</f>
        <v>Butterfield et al.  1983</v>
      </c>
      <c r="D158" s="12" t="s">
        <v>1062</v>
      </c>
      <c r="E158" s="12" t="s">
        <v>25</v>
      </c>
      <c r="F158" s="12" t="s">
        <v>1565</v>
      </c>
      <c r="G158" s="12" t="s">
        <v>2901</v>
      </c>
      <c r="H158" s="12" t="s">
        <v>3504</v>
      </c>
      <c r="I158" s="12" t="s">
        <v>2119</v>
      </c>
      <c r="J158" s="12" t="s">
        <v>3626</v>
      </c>
      <c r="K158" s="12" t="s">
        <v>28</v>
      </c>
      <c r="L158" s="12" t="s">
        <v>28</v>
      </c>
      <c r="N158" s="12" t="s">
        <v>485</v>
      </c>
      <c r="O158" s="12" t="s">
        <v>744</v>
      </c>
      <c r="P158" s="12" t="s">
        <v>3901</v>
      </c>
      <c r="Q158" t="s">
        <v>2614</v>
      </c>
      <c r="R158" t="s">
        <v>118</v>
      </c>
      <c r="S158" t="s">
        <v>3980</v>
      </c>
      <c r="T158" s="12" t="s">
        <v>373</v>
      </c>
      <c r="U158" s="12" t="s">
        <v>108</v>
      </c>
      <c r="W158" s="12" t="s">
        <v>40</v>
      </c>
      <c r="X158" s="12" t="s">
        <v>2024</v>
      </c>
      <c r="Y158" s="12" t="s">
        <v>3687</v>
      </c>
      <c r="Z158" s="12" t="s">
        <v>3517</v>
      </c>
      <c r="AA158" s="12" t="s">
        <v>304</v>
      </c>
      <c r="AB158" s="12" t="s">
        <v>35</v>
      </c>
      <c r="AC158" s="12" t="s">
        <v>2901</v>
      </c>
      <c r="AF158" s="12">
        <v>1</v>
      </c>
      <c r="AG158" s="12">
        <v>99</v>
      </c>
    </row>
    <row r="159" spans="1:33" s="12" customFormat="1" x14ac:dyDescent="0.25">
      <c r="A159" s="12" t="s">
        <v>1061</v>
      </c>
      <c r="B159" s="12">
        <v>1983</v>
      </c>
      <c r="C159" t="str">
        <f>A159&amp;" "&amp;B159</f>
        <v>Butterfield et al.  1983</v>
      </c>
      <c r="D159" s="12" t="s">
        <v>1062</v>
      </c>
      <c r="E159" s="12" t="s">
        <v>25</v>
      </c>
      <c r="F159" s="12" t="s">
        <v>1568</v>
      </c>
      <c r="G159" s="12" t="s">
        <v>2901</v>
      </c>
      <c r="H159" s="12" t="s">
        <v>3504</v>
      </c>
      <c r="I159" s="12" t="s">
        <v>2119</v>
      </c>
      <c r="J159" s="12" t="s">
        <v>3626</v>
      </c>
      <c r="K159" s="12" t="s">
        <v>28</v>
      </c>
      <c r="L159" s="12" t="s">
        <v>28</v>
      </c>
      <c r="N159" s="12" t="s">
        <v>485</v>
      </c>
      <c r="O159" s="12" t="s">
        <v>744</v>
      </c>
      <c r="P159" s="12" t="s">
        <v>3901</v>
      </c>
      <c r="Q159" t="s">
        <v>2614</v>
      </c>
      <c r="R159" t="s">
        <v>118</v>
      </c>
      <c r="S159" t="s">
        <v>3980</v>
      </c>
      <c r="T159" s="12" t="s">
        <v>373</v>
      </c>
      <c r="U159" s="12" t="s">
        <v>108</v>
      </c>
      <c r="W159" s="12" t="s">
        <v>40</v>
      </c>
      <c r="X159" s="12" t="s">
        <v>2026</v>
      </c>
      <c r="Y159" s="12" t="s">
        <v>3688</v>
      </c>
      <c r="Z159" s="12" t="s">
        <v>3517</v>
      </c>
      <c r="AA159" s="12" t="s">
        <v>304</v>
      </c>
      <c r="AB159" s="12" t="s">
        <v>35</v>
      </c>
      <c r="AC159" s="12" t="s">
        <v>2901</v>
      </c>
      <c r="AF159" s="12">
        <v>0</v>
      </c>
      <c r="AG159" s="12">
        <v>1934</v>
      </c>
    </row>
    <row r="160" spans="1:33" s="12" customFormat="1" x14ac:dyDescent="0.25">
      <c r="A160" s="12" t="s">
        <v>1061</v>
      </c>
      <c r="B160" s="12">
        <v>1983</v>
      </c>
      <c r="C160" t="str">
        <f>A160&amp;" "&amp;B160</f>
        <v>Butterfield et al.  1983</v>
      </c>
      <c r="D160" s="12" t="s">
        <v>1062</v>
      </c>
      <c r="E160" s="12" t="s">
        <v>25</v>
      </c>
      <c r="F160" s="12" t="s">
        <v>1598</v>
      </c>
      <c r="G160" s="12" t="s">
        <v>2901</v>
      </c>
      <c r="H160" s="12" t="s">
        <v>3504</v>
      </c>
      <c r="I160" s="12" t="s">
        <v>2119</v>
      </c>
      <c r="J160" s="12" t="s">
        <v>3626</v>
      </c>
      <c r="K160" s="12" t="s">
        <v>28</v>
      </c>
      <c r="L160" s="12" t="s">
        <v>28</v>
      </c>
      <c r="N160" s="12" t="s">
        <v>485</v>
      </c>
      <c r="O160" s="12" t="s">
        <v>744</v>
      </c>
      <c r="P160" s="12" t="s">
        <v>3901</v>
      </c>
      <c r="Q160" t="s">
        <v>2614</v>
      </c>
      <c r="R160" t="s">
        <v>118</v>
      </c>
      <c r="S160" t="s">
        <v>3980</v>
      </c>
      <c r="T160" s="12" t="s">
        <v>373</v>
      </c>
      <c r="U160" s="12" t="s">
        <v>108</v>
      </c>
      <c r="W160" s="12" t="s">
        <v>40</v>
      </c>
      <c r="X160" s="12" t="s">
        <v>2026</v>
      </c>
      <c r="Y160" s="12" t="s">
        <v>3688</v>
      </c>
      <c r="Z160" s="12" t="s">
        <v>3517</v>
      </c>
      <c r="AA160" s="12" t="s">
        <v>304</v>
      </c>
      <c r="AB160" s="12" t="s">
        <v>35</v>
      </c>
      <c r="AC160" s="12" t="s">
        <v>2901</v>
      </c>
      <c r="AF160" s="12">
        <v>0</v>
      </c>
      <c r="AG160" s="12">
        <v>124</v>
      </c>
    </row>
    <row r="161" spans="1:33" s="12" customFormat="1" x14ac:dyDescent="0.25">
      <c r="A161" s="12" t="s">
        <v>1061</v>
      </c>
      <c r="B161" s="12">
        <v>1983</v>
      </c>
      <c r="C161" t="str">
        <f>A161&amp;" "&amp;B161</f>
        <v>Butterfield et al.  1983</v>
      </c>
      <c r="D161" s="12" t="s">
        <v>1062</v>
      </c>
      <c r="E161" s="12" t="s">
        <v>25</v>
      </c>
      <c r="F161" s="12" t="s">
        <v>1566</v>
      </c>
      <c r="G161" s="12" t="s">
        <v>2901</v>
      </c>
      <c r="H161" s="12" t="s">
        <v>3504</v>
      </c>
      <c r="I161" s="12" t="s">
        <v>2119</v>
      </c>
      <c r="J161" s="12" t="s">
        <v>3626</v>
      </c>
      <c r="K161" s="12" t="s">
        <v>28</v>
      </c>
      <c r="L161" s="12" t="s">
        <v>28</v>
      </c>
      <c r="N161" s="12" t="s">
        <v>485</v>
      </c>
      <c r="O161" s="12" t="s">
        <v>744</v>
      </c>
      <c r="P161" s="12" t="s">
        <v>3901</v>
      </c>
      <c r="Q161" t="s">
        <v>2614</v>
      </c>
      <c r="R161" t="s">
        <v>118</v>
      </c>
      <c r="S161" t="s">
        <v>3980</v>
      </c>
      <c r="T161" s="12" t="s">
        <v>373</v>
      </c>
      <c r="U161" s="12" t="s">
        <v>108</v>
      </c>
      <c r="W161" s="12" t="s">
        <v>40</v>
      </c>
      <c r="X161" s="12" t="s">
        <v>2026</v>
      </c>
      <c r="Y161" s="12" t="s">
        <v>3688</v>
      </c>
      <c r="Z161" s="12" t="s">
        <v>3517</v>
      </c>
      <c r="AA161" s="12" t="s">
        <v>304</v>
      </c>
      <c r="AB161" s="12" t="s">
        <v>35</v>
      </c>
      <c r="AC161" s="12" t="s">
        <v>2901</v>
      </c>
      <c r="AF161" s="12">
        <v>0</v>
      </c>
      <c r="AG161" s="12">
        <v>141</v>
      </c>
    </row>
    <row r="162" spans="1:33" s="12" customFormat="1" x14ac:dyDescent="0.25">
      <c r="A162" s="12" t="s">
        <v>1061</v>
      </c>
      <c r="B162" s="12">
        <v>1983</v>
      </c>
      <c r="C162" t="str">
        <f>A162&amp;" "&amp;B162</f>
        <v>Butterfield et al.  1983</v>
      </c>
      <c r="D162" s="12" t="s">
        <v>1062</v>
      </c>
      <c r="E162" s="12" t="s">
        <v>25</v>
      </c>
      <c r="F162" s="12" t="s">
        <v>1567</v>
      </c>
      <c r="G162" s="12" t="s">
        <v>2901</v>
      </c>
      <c r="H162" s="12" t="s">
        <v>3504</v>
      </c>
      <c r="I162" s="12" t="s">
        <v>2119</v>
      </c>
      <c r="J162" s="12" t="s">
        <v>3626</v>
      </c>
      <c r="K162" s="12" t="s">
        <v>28</v>
      </c>
      <c r="L162" s="12" t="s">
        <v>28</v>
      </c>
      <c r="N162" s="12" t="s">
        <v>485</v>
      </c>
      <c r="O162" s="12" t="s">
        <v>744</v>
      </c>
      <c r="P162" s="12" t="s">
        <v>3901</v>
      </c>
      <c r="Q162" t="s">
        <v>2614</v>
      </c>
      <c r="R162" t="s">
        <v>118</v>
      </c>
      <c r="S162" t="s">
        <v>3980</v>
      </c>
      <c r="T162" s="12" t="s">
        <v>373</v>
      </c>
      <c r="U162" s="12" t="s">
        <v>108</v>
      </c>
      <c r="W162" s="12" t="s">
        <v>40</v>
      </c>
      <c r="X162" s="12" t="s">
        <v>2026</v>
      </c>
      <c r="Y162" s="12" t="s">
        <v>3688</v>
      </c>
      <c r="Z162" s="12" t="s">
        <v>3517</v>
      </c>
      <c r="AA162" s="12" t="s">
        <v>304</v>
      </c>
      <c r="AB162" s="12" t="s">
        <v>35</v>
      </c>
      <c r="AC162" s="12" t="s">
        <v>2901</v>
      </c>
      <c r="AF162" s="12">
        <v>0</v>
      </c>
      <c r="AG162" s="12">
        <v>227</v>
      </c>
    </row>
    <row r="163" spans="1:33" s="12" customFormat="1" x14ac:dyDescent="0.25">
      <c r="A163" s="12" t="s">
        <v>1061</v>
      </c>
      <c r="B163" s="12">
        <v>1983</v>
      </c>
      <c r="C163" t="str">
        <f>A163&amp;" "&amp;B163</f>
        <v>Butterfield et al.  1983</v>
      </c>
      <c r="D163" s="12" t="s">
        <v>1062</v>
      </c>
      <c r="E163" s="12" t="s">
        <v>25</v>
      </c>
      <c r="F163" s="12" t="s">
        <v>1567</v>
      </c>
      <c r="G163" s="12" t="s">
        <v>2901</v>
      </c>
      <c r="H163" s="12" t="s">
        <v>3504</v>
      </c>
      <c r="I163" s="12" t="s">
        <v>2119</v>
      </c>
      <c r="J163" s="12" t="s">
        <v>3626</v>
      </c>
      <c r="K163" s="12" t="s">
        <v>28</v>
      </c>
      <c r="L163" s="12" t="s">
        <v>28</v>
      </c>
      <c r="N163" s="12" t="s">
        <v>485</v>
      </c>
      <c r="O163" s="12" t="s">
        <v>744</v>
      </c>
      <c r="P163" s="12" t="s">
        <v>3901</v>
      </c>
      <c r="Q163" t="s">
        <v>2614</v>
      </c>
      <c r="R163" t="s">
        <v>118</v>
      </c>
      <c r="S163" t="s">
        <v>3980</v>
      </c>
      <c r="T163" s="12" t="s">
        <v>373</v>
      </c>
      <c r="U163" s="12" t="s">
        <v>108</v>
      </c>
      <c r="W163" s="12" t="s">
        <v>40</v>
      </c>
      <c r="X163" s="12" t="s">
        <v>2026</v>
      </c>
      <c r="Y163" s="12" t="s">
        <v>3688</v>
      </c>
      <c r="Z163" s="12" t="s">
        <v>3517</v>
      </c>
      <c r="AA163" s="12" t="s">
        <v>304</v>
      </c>
      <c r="AB163" s="12" t="s">
        <v>35</v>
      </c>
      <c r="AC163" s="12" t="s">
        <v>2901</v>
      </c>
      <c r="AF163" s="12">
        <v>1</v>
      </c>
      <c r="AG163" s="12">
        <v>261</v>
      </c>
    </row>
    <row r="164" spans="1:33" s="12" customFormat="1" x14ac:dyDescent="0.25">
      <c r="A164" s="12" t="s">
        <v>1061</v>
      </c>
      <c r="B164" s="12">
        <v>1983</v>
      </c>
      <c r="C164" t="str">
        <f>A164&amp;" "&amp;B164</f>
        <v>Butterfield et al.  1983</v>
      </c>
      <c r="D164" s="12" t="s">
        <v>1062</v>
      </c>
      <c r="E164" s="12" t="s">
        <v>25</v>
      </c>
      <c r="F164" s="12" t="s">
        <v>1565</v>
      </c>
      <c r="G164" s="12" t="s">
        <v>2901</v>
      </c>
      <c r="H164" s="12" t="s">
        <v>3504</v>
      </c>
      <c r="I164" s="12" t="s">
        <v>2119</v>
      </c>
      <c r="J164" s="12" t="s">
        <v>3626</v>
      </c>
      <c r="K164" s="12" t="s">
        <v>28</v>
      </c>
      <c r="L164" s="12" t="s">
        <v>28</v>
      </c>
      <c r="N164" s="12" t="s">
        <v>485</v>
      </c>
      <c r="O164" s="12" t="s">
        <v>744</v>
      </c>
      <c r="P164" s="12" t="s">
        <v>3901</v>
      </c>
      <c r="Q164" t="s">
        <v>2614</v>
      </c>
      <c r="R164" t="s">
        <v>118</v>
      </c>
      <c r="S164" t="s">
        <v>3980</v>
      </c>
      <c r="T164" s="12" t="s">
        <v>373</v>
      </c>
      <c r="U164" s="12" t="s">
        <v>108</v>
      </c>
      <c r="W164" s="12" t="s">
        <v>40</v>
      </c>
      <c r="X164" s="12" t="s">
        <v>2026</v>
      </c>
      <c r="Y164" s="12" t="s">
        <v>3688</v>
      </c>
      <c r="Z164" s="12" t="s">
        <v>3517</v>
      </c>
      <c r="AA164" s="12" t="s">
        <v>304</v>
      </c>
      <c r="AB164" s="12" t="s">
        <v>35</v>
      </c>
      <c r="AC164" s="12" t="s">
        <v>2901</v>
      </c>
      <c r="AF164" s="12">
        <v>0</v>
      </c>
      <c r="AG164" s="12">
        <v>99</v>
      </c>
    </row>
    <row r="165" spans="1:33" s="12" customFormat="1" x14ac:dyDescent="0.25">
      <c r="A165" s="12" t="s">
        <v>1061</v>
      </c>
      <c r="B165" s="12">
        <v>1983</v>
      </c>
      <c r="C165" t="str">
        <f>A165&amp;" "&amp;B165</f>
        <v>Butterfield et al.  1983</v>
      </c>
      <c r="D165" s="12" t="s">
        <v>1062</v>
      </c>
      <c r="E165" s="12" t="s">
        <v>25</v>
      </c>
      <c r="F165" s="12" t="s">
        <v>1568</v>
      </c>
      <c r="G165" s="12" t="s">
        <v>2901</v>
      </c>
      <c r="H165" s="12" t="s">
        <v>3504</v>
      </c>
      <c r="I165" s="12" t="s">
        <v>2119</v>
      </c>
      <c r="J165" s="12" t="s">
        <v>3626</v>
      </c>
      <c r="K165" s="12" t="s">
        <v>28</v>
      </c>
      <c r="L165" s="12" t="s">
        <v>28</v>
      </c>
      <c r="N165" s="12" t="s">
        <v>485</v>
      </c>
      <c r="O165" s="12" t="s">
        <v>744</v>
      </c>
      <c r="P165" s="12" t="s">
        <v>3901</v>
      </c>
      <c r="Q165" t="s">
        <v>2614</v>
      </c>
      <c r="R165" t="s">
        <v>118</v>
      </c>
      <c r="S165" t="s">
        <v>3980</v>
      </c>
      <c r="T165" s="12" t="s">
        <v>373</v>
      </c>
      <c r="U165" s="12" t="s">
        <v>108</v>
      </c>
      <c r="W165" s="12" t="s">
        <v>40</v>
      </c>
      <c r="X165" s="12" t="s">
        <v>2027</v>
      </c>
      <c r="Y165" s="12" t="s">
        <v>3586</v>
      </c>
      <c r="Z165" s="12" t="s">
        <v>3517</v>
      </c>
      <c r="AA165" s="12" t="s">
        <v>304</v>
      </c>
      <c r="AB165" s="12" t="s">
        <v>35</v>
      </c>
      <c r="AC165" s="12" t="s">
        <v>2901</v>
      </c>
      <c r="AF165" s="12">
        <v>1</v>
      </c>
      <c r="AG165" s="12">
        <v>1934</v>
      </c>
    </row>
    <row r="166" spans="1:33" s="12" customFormat="1" x14ac:dyDescent="0.25">
      <c r="A166" s="12" t="s">
        <v>1061</v>
      </c>
      <c r="B166" s="12">
        <v>1983</v>
      </c>
      <c r="C166" t="str">
        <f>A166&amp;" "&amp;B166</f>
        <v>Butterfield et al.  1983</v>
      </c>
      <c r="D166" s="12" t="s">
        <v>1062</v>
      </c>
      <c r="E166" s="12" t="s">
        <v>25</v>
      </c>
      <c r="F166" s="12" t="s">
        <v>1598</v>
      </c>
      <c r="G166" s="12" t="s">
        <v>2901</v>
      </c>
      <c r="H166" s="12" t="s">
        <v>3504</v>
      </c>
      <c r="I166" s="12" t="s">
        <v>2119</v>
      </c>
      <c r="J166" s="12" t="s">
        <v>3626</v>
      </c>
      <c r="K166" s="12" t="s">
        <v>28</v>
      </c>
      <c r="L166" s="12" t="s">
        <v>28</v>
      </c>
      <c r="N166" s="12" t="s">
        <v>485</v>
      </c>
      <c r="O166" s="12" t="s">
        <v>744</v>
      </c>
      <c r="P166" s="12" t="s">
        <v>3901</v>
      </c>
      <c r="Q166" t="s">
        <v>2614</v>
      </c>
      <c r="R166" t="s">
        <v>118</v>
      </c>
      <c r="S166" t="s">
        <v>3980</v>
      </c>
      <c r="T166" s="12" t="s">
        <v>373</v>
      </c>
      <c r="U166" s="12" t="s">
        <v>108</v>
      </c>
      <c r="W166" s="12" t="s">
        <v>40</v>
      </c>
      <c r="X166" s="12" t="s">
        <v>2027</v>
      </c>
      <c r="Y166" s="12" t="s">
        <v>3586</v>
      </c>
      <c r="Z166" s="12" t="s">
        <v>3517</v>
      </c>
      <c r="AA166" s="12" t="s">
        <v>304</v>
      </c>
      <c r="AB166" s="12" t="s">
        <v>35</v>
      </c>
      <c r="AC166" s="12" t="s">
        <v>2901</v>
      </c>
      <c r="AF166" s="12">
        <v>0</v>
      </c>
      <c r="AG166" s="12">
        <v>124</v>
      </c>
    </row>
    <row r="167" spans="1:33" s="12" customFormat="1" x14ac:dyDescent="0.25">
      <c r="A167" s="12" t="s">
        <v>1061</v>
      </c>
      <c r="B167" s="12">
        <v>1983</v>
      </c>
      <c r="C167" t="str">
        <f>A167&amp;" "&amp;B167</f>
        <v>Butterfield et al.  1983</v>
      </c>
      <c r="D167" s="12" t="s">
        <v>1062</v>
      </c>
      <c r="E167" s="12" t="s">
        <v>25</v>
      </c>
      <c r="F167" s="12" t="s">
        <v>1566</v>
      </c>
      <c r="G167" s="12" t="s">
        <v>2901</v>
      </c>
      <c r="H167" s="12" t="s">
        <v>3504</v>
      </c>
      <c r="I167" s="12" t="s">
        <v>2119</v>
      </c>
      <c r="J167" s="12" t="s">
        <v>3626</v>
      </c>
      <c r="K167" s="12" t="s">
        <v>28</v>
      </c>
      <c r="L167" s="12" t="s">
        <v>28</v>
      </c>
      <c r="N167" s="12" t="s">
        <v>485</v>
      </c>
      <c r="O167" s="12" t="s">
        <v>744</v>
      </c>
      <c r="P167" s="12" t="s">
        <v>3901</v>
      </c>
      <c r="Q167" t="s">
        <v>2614</v>
      </c>
      <c r="R167" t="s">
        <v>118</v>
      </c>
      <c r="S167" t="s">
        <v>3980</v>
      </c>
      <c r="T167" s="12" t="s">
        <v>373</v>
      </c>
      <c r="U167" s="12" t="s">
        <v>108</v>
      </c>
      <c r="W167" s="12" t="s">
        <v>40</v>
      </c>
      <c r="X167" s="12" t="s">
        <v>2027</v>
      </c>
      <c r="Y167" s="12" t="s">
        <v>3586</v>
      </c>
      <c r="Z167" s="12" t="s">
        <v>3517</v>
      </c>
      <c r="AA167" s="12" t="s">
        <v>304</v>
      </c>
      <c r="AB167" s="12" t="s">
        <v>35</v>
      </c>
      <c r="AC167" s="12" t="s">
        <v>2901</v>
      </c>
      <c r="AF167" s="12">
        <v>0</v>
      </c>
      <c r="AG167" s="12">
        <v>141</v>
      </c>
    </row>
    <row r="168" spans="1:33" s="12" customFormat="1" x14ac:dyDescent="0.25">
      <c r="A168" s="12" t="s">
        <v>1061</v>
      </c>
      <c r="B168" s="12">
        <v>1983</v>
      </c>
      <c r="C168" t="str">
        <f>A168&amp;" "&amp;B168</f>
        <v>Butterfield et al.  1983</v>
      </c>
      <c r="D168" s="12" t="s">
        <v>1062</v>
      </c>
      <c r="E168" s="12" t="s">
        <v>25</v>
      </c>
      <c r="F168" s="12" t="s">
        <v>1567</v>
      </c>
      <c r="G168" s="12" t="s">
        <v>2901</v>
      </c>
      <c r="H168" s="12" t="s">
        <v>3504</v>
      </c>
      <c r="I168" s="12" t="s">
        <v>2119</v>
      </c>
      <c r="J168" s="12" t="s">
        <v>3626</v>
      </c>
      <c r="K168" s="12" t="s">
        <v>28</v>
      </c>
      <c r="L168" s="12" t="s">
        <v>28</v>
      </c>
      <c r="N168" s="12" t="s">
        <v>485</v>
      </c>
      <c r="O168" s="12" t="s">
        <v>744</v>
      </c>
      <c r="P168" s="12" t="s">
        <v>3901</v>
      </c>
      <c r="Q168" t="s">
        <v>2614</v>
      </c>
      <c r="R168" t="s">
        <v>118</v>
      </c>
      <c r="S168" t="s">
        <v>3980</v>
      </c>
      <c r="T168" s="12" t="s">
        <v>373</v>
      </c>
      <c r="U168" s="12" t="s">
        <v>108</v>
      </c>
      <c r="W168" s="12" t="s">
        <v>40</v>
      </c>
      <c r="X168" s="12" t="s">
        <v>2027</v>
      </c>
      <c r="Y168" s="12" t="s">
        <v>3586</v>
      </c>
      <c r="Z168" s="12" t="s">
        <v>3517</v>
      </c>
      <c r="AA168" s="12" t="s">
        <v>304</v>
      </c>
      <c r="AB168" s="12" t="s">
        <v>35</v>
      </c>
      <c r="AC168" s="12" t="s">
        <v>2901</v>
      </c>
      <c r="AF168" s="12">
        <v>0</v>
      </c>
      <c r="AG168" s="12">
        <v>227</v>
      </c>
    </row>
    <row r="169" spans="1:33" s="12" customFormat="1" x14ac:dyDescent="0.25">
      <c r="A169" s="12" t="s">
        <v>1061</v>
      </c>
      <c r="B169" s="12">
        <v>1983</v>
      </c>
      <c r="C169" t="str">
        <f>A169&amp;" "&amp;B169</f>
        <v>Butterfield et al.  1983</v>
      </c>
      <c r="D169" s="12" t="s">
        <v>1062</v>
      </c>
      <c r="E169" s="12" t="s">
        <v>25</v>
      </c>
      <c r="F169" s="12" t="s">
        <v>1567</v>
      </c>
      <c r="G169" s="12" t="s">
        <v>2901</v>
      </c>
      <c r="H169" s="12" t="s">
        <v>3504</v>
      </c>
      <c r="I169" s="12" t="s">
        <v>2119</v>
      </c>
      <c r="J169" s="12" t="s">
        <v>3626</v>
      </c>
      <c r="K169" s="12" t="s">
        <v>28</v>
      </c>
      <c r="L169" s="12" t="s">
        <v>28</v>
      </c>
      <c r="N169" s="12" t="s">
        <v>485</v>
      </c>
      <c r="O169" s="12" t="s">
        <v>744</v>
      </c>
      <c r="P169" s="12" t="s">
        <v>3901</v>
      </c>
      <c r="Q169" t="s">
        <v>2614</v>
      </c>
      <c r="R169" t="s">
        <v>118</v>
      </c>
      <c r="S169" t="s">
        <v>3980</v>
      </c>
      <c r="T169" s="12" t="s">
        <v>373</v>
      </c>
      <c r="U169" s="12" t="s">
        <v>108</v>
      </c>
      <c r="W169" s="12" t="s">
        <v>40</v>
      </c>
      <c r="X169" s="12" t="s">
        <v>2027</v>
      </c>
      <c r="Y169" s="12" t="s">
        <v>3586</v>
      </c>
      <c r="Z169" s="12" t="s">
        <v>3517</v>
      </c>
      <c r="AA169" s="12" t="s">
        <v>304</v>
      </c>
      <c r="AB169" s="12" t="s">
        <v>35</v>
      </c>
      <c r="AC169" s="12" t="s">
        <v>2901</v>
      </c>
      <c r="AF169" s="12">
        <v>0</v>
      </c>
      <c r="AG169" s="12">
        <v>261</v>
      </c>
    </row>
    <row r="170" spans="1:33" s="12" customFormat="1" x14ac:dyDescent="0.25">
      <c r="A170" s="12" t="s">
        <v>1061</v>
      </c>
      <c r="B170" s="12">
        <v>1983</v>
      </c>
      <c r="C170" t="str">
        <f>A170&amp;" "&amp;B170</f>
        <v>Butterfield et al.  1983</v>
      </c>
      <c r="D170" s="12" t="s">
        <v>1062</v>
      </c>
      <c r="E170" s="12" t="s">
        <v>25</v>
      </c>
      <c r="F170" s="12" t="s">
        <v>1565</v>
      </c>
      <c r="G170" s="12" t="s">
        <v>2901</v>
      </c>
      <c r="H170" s="12" t="s">
        <v>3504</v>
      </c>
      <c r="I170" s="12" t="s">
        <v>2119</v>
      </c>
      <c r="J170" s="12" t="s">
        <v>3626</v>
      </c>
      <c r="K170" s="12" t="s">
        <v>28</v>
      </c>
      <c r="L170" s="12" t="s">
        <v>28</v>
      </c>
      <c r="N170" s="12" t="s">
        <v>485</v>
      </c>
      <c r="O170" s="12" t="s">
        <v>744</v>
      </c>
      <c r="P170" s="12" t="s">
        <v>3901</v>
      </c>
      <c r="Q170" t="s">
        <v>2614</v>
      </c>
      <c r="R170" t="s">
        <v>118</v>
      </c>
      <c r="S170" t="s">
        <v>3980</v>
      </c>
      <c r="T170" s="12" t="s">
        <v>373</v>
      </c>
      <c r="U170" s="12" t="s">
        <v>108</v>
      </c>
      <c r="W170" s="12" t="s">
        <v>40</v>
      </c>
      <c r="X170" s="12" t="s">
        <v>2027</v>
      </c>
      <c r="Y170" s="12" t="s">
        <v>3586</v>
      </c>
      <c r="Z170" s="12" t="s">
        <v>3517</v>
      </c>
      <c r="AA170" s="12" t="s">
        <v>304</v>
      </c>
      <c r="AB170" s="12" t="s">
        <v>35</v>
      </c>
      <c r="AC170" s="12" t="s">
        <v>2901</v>
      </c>
      <c r="AF170" s="12">
        <v>0</v>
      </c>
      <c r="AG170" s="12">
        <v>99</v>
      </c>
    </row>
    <row r="171" spans="1:33" s="12" customFormat="1" x14ac:dyDescent="0.25">
      <c r="A171" s="12" t="s">
        <v>1061</v>
      </c>
      <c r="B171" s="12">
        <v>1983</v>
      </c>
      <c r="C171" t="str">
        <f>A171&amp;" "&amp;B171</f>
        <v>Butterfield et al.  1983</v>
      </c>
      <c r="D171" s="12" t="s">
        <v>1062</v>
      </c>
      <c r="E171" s="12" t="s">
        <v>25</v>
      </c>
      <c r="F171" s="12" t="s">
        <v>1568</v>
      </c>
      <c r="G171" s="12" t="s">
        <v>2901</v>
      </c>
      <c r="H171" s="12" t="s">
        <v>3504</v>
      </c>
      <c r="I171" s="12" t="s">
        <v>2119</v>
      </c>
      <c r="J171" s="12" t="s">
        <v>3626</v>
      </c>
      <c r="K171" s="12" t="s">
        <v>28</v>
      </c>
      <c r="L171" s="12" t="s">
        <v>28</v>
      </c>
      <c r="N171" s="12" t="s">
        <v>485</v>
      </c>
      <c r="O171" s="12" t="s">
        <v>744</v>
      </c>
      <c r="P171" s="12" t="s">
        <v>3901</v>
      </c>
      <c r="Q171" t="s">
        <v>2614</v>
      </c>
      <c r="R171" t="s">
        <v>118</v>
      </c>
      <c r="S171" t="s">
        <v>3980</v>
      </c>
      <c r="T171" s="12" t="s">
        <v>373</v>
      </c>
      <c r="U171" s="12" t="s">
        <v>108</v>
      </c>
      <c r="W171" s="12" t="s">
        <v>40</v>
      </c>
      <c r="X171" s="12" t="s">
        <v>2028</v>
      </c>
      <c r="Y171" s="12" t="s">
        <v>3587</v>
      </c>
      <c r="Z171" s="12" t="s">
        <v>3517</v>
      </c>
      <c r="AA171" s="12" t="s">
        <v>304</v>
      </c>
      <c r="AB171" s="12" t="s">
        <v>35</v>
      </c>
      <c r="AC171" s="12" t="s">
        <v>2901</v>
      </c>
      <c r="AF171" s="12">
        <v>1</v>
      </c>
      <c r="AG171" s="12">
        <v>1934</v>
      </c>
    </row>
    <row r="172" spans="1:33" s="12" customFormat="1" x14ac:dyDescent="0.25">
      <c r="A172" s="12" t="s">
        <v>1061</v>
      </c>
      <c r="B172" s="12">
        <v>1983</v>
      </c>
      <c r="C172" t="str">
        <f>A172&amp;" "&amp;B172</f>
        <v>Butterfield et al.  1983</v>
      </c>
      <c r="D172" s="12" t="s">
        <v>1062</v>
      </c>
      <c r="E172" s="12" t="s">
        <v>25</v>
      </c>
      <c r="F172" s="12" t="s">
        <v>1598</v>
      </c>
      <c r="G172" s="12" t="s">
        <v>2901</v>
      </c>
      <c r="H172" s="12" t="s">
        <v>3504</v>
      </c>
      <c r="I172" s="12" t="s">
        <v>2119</v>
      </c>
      <c r="J172" s="12" t="s">
        <v>3626</v>
      </c>
      <c r="K172" s="12" t="s">
        <v>28</v>
      </c>
      <c r="L172" s="12" t="s">
        <v>28</v>
      </c>
      <c r="N172" s="12" t="s">
        <v>485</v>
      </c>
      <c r="O172" s="12" t="s">
        <v>744</v>
      </c>
      <c r="P172" s="12" t="s">
        <v>3901</v>
      </c>
      <c r="Q172" t="s">
        <v>2614</v>
      </c>
      <c r="R172" t="s">
        <v>118</v>
      </c>
      <c r="S172" t="s">
        <v>3980</v>
      </c>
      <c r="T172" s="12" t="s">
        <v>373</v>
      </c>
      <c r="U172" s="12" t="s">
        <v>108</v>
      </c>
      <c r="W172" s="12" t="s">
        <v>40</v>
      </c>
      <c r="X172" s="12" t="s">
        <v>2028</v>
      </c>
      <c r="Y172" s="12" t="s">
        <v>3587</v>
      </c>
      <c r="Z172" s="12" t="s">
        <v>3517</v>
      </c>
      <c r="AA172" s="12" t="s">
        <v>304</v>
      </c>
      <c r="AB172" s="12" t="s">
        <v>35</v>
      </c>
      <c r="AC172" s="12" t="s">
        <v>2901</v>
      </c>
      <c r="AF172" s="12">
        <v>0</v>
      </c>
      <c r="AG172" s="12">
        <v>124</v>
      </c>
    </row>
    <row r="173" spans="1:33" s="12" customFormat="1" x14ac:dyDescent="0.25">
      <c r="A173" s="12" t="s">
        <v>1061</v>
      </c>
      <c r="B173" s="12">
        <v>1983</v>
      </c>
      <c r="C173" t="str">
        <f>A173&amp;" "&amp;B173</f>
        <v>Butterfield et al.  1983</v>
      </c>
      <c r="D173" s="12" t="s">
        <v>1062</v>
      </c>
      <c r="E173" s="12" t="s">
        <v>25</v>
      </c>
      <c r="F173" s="12" t="s">
        <v>1566</v>
      </c>
      <c r="G173" s="12" t="s">
        <v>2901</v>
      </c>
      <c r="H173" s="12" t="s">
        <v>3504</v>
      </c>
      <c r="I173" s="12" t="s">
        <v>2119</v>
      </c>
      <c r="J173" s="12" t="s">
        <v>3626</v>
      </c>
      <c r="K173" s="12" t="s">
        <v>28</v>
      </c>
      <c r="L173" s="12" t="s">
        <v>28</v>
      </c>
      <c r="N173" s="12" t="s">
        <v>485</v>
      </c>
      <c r="O173" s="12" t="s">
        <v>744</v>
      </c>
      <c r="P173" s="12" t="s">
        <v>3901</v>
      </c>
      <c r="Q173" t="s">
        <v>2614</v>
      </c>
      <c r="R173" t="s">
        <v>118</v>
      </c>
      <c r="S173" t="s">
        <v>3980</v>
      </c>
      <c r="T173" s="12" t="s">
        <v>373</v>
      </c>
      <c r="U173" s="12" t="s">
        <v>108</v>
      </c>
      <c r="W173" s="12" t="s">
        <v>40</v>
      </c>
      <c r="X173" s="12" t="s">
        <v>2028</v>
      </c>
      <c r="Y173" s="12" t="s">
        <v>3587</v>
      </c>
      <c r="Z173" s="12" t="s">
        <v>3517</v>
      </c>
      <c r="AA173" s="12" t="s">
        <v>304</v>
      </c>
      <c r="AB173" s="12" t="s">
        <v>35</v>
      </c>
      <c r="AC173" s="12" t="s">
        <v>2901</v>
      </c>
      <c r="AF173" s="12">
        <v>0</v>
      </c>
      <c r="AG173" s="12">
        <v>141</v>
      </c>
    </row>
    <row r="174" spans="1:33" s="12" customFormat="1" x14ac:dyDescent="0.25">
      <c r="A174" s="12" t="s">
        <v>1061</v>
      </c>
      <c r="B174" s="12">
        <v>1983</v>
      </c>
      <c r="C174" t="str">
        <f>A174&amp;" "&amp;B174</f>
        <v>Butterfield et al.  1983</v>
      </c>
      <c r="D174" s="12" t="s">
        <v>1062</v>
      </c>
      <c r="E174" s="12" t="s">
        <v>25</v>
      </c>
      <c r="F174" s="12" t="s">
        <v>1567</v>
      </c>
      <c r="G174" s="12" t="s">
        <v>2901</v>
      </c>
      <c r="H174" s="12" t="s">
        <v>3504</v>
      </c>
      <c r="I174" s="12" t="s">
        <v>2119</v>
      </c>
      <c r="J174" s="12" t="s">
        <v>3626</v>
      </c>
      <c r="K174" s="12" t="s">
        <v>28</v>
      </c>
      <c r="L174" s="12" t="s">
        <v>28</v>
      </c>
      <c r="N174" s="12" t="s">
        <v>485</v>
      </c>
      <c r="O174" s="12" t="s">
        <v>744</v>
      </c>
      <c r="P174" s="12" t="s">
        <v>3901</v>
      </c>
      <c r="Q174" t="s">
        <v>2614</v>
      </c>
      <c r="R174" t="s">
        <v>118</v>
      </c>
      <c r="S174" t="s">
        <v>3980</v>
      </c>
      <c r="T174" s="12" t="s">
        <v>373</v>
      </c>
      <c r="U174" s="12" t="s">
        <v>108</v>
      </c>
      <c r="W174" s="12" t="s">
        <v>40</v>
      </c>
      <c r="X174" s="12" t="s">
        <v>2028</v>
      </c>
      <c r="Y174" s="12" t="s">
        <v>3587</v>
      </c>
      <c r="Z174" s="12" t="s">
        <v>3517</v>
      </c>
      <c r="AA174" s="12" t="s">
        <v>304</v>
      </c>
      <c r="AB174" s="12" t="s">
        <v>35</v>
      </c>
      <c r="AC174" s="12" t="s">
        <v>2901</v>
      </c>
      <c r="AF174" s="12">
        <v>0</v>
      </c>
      <c r="AG174" s="12">
        <v>227</v>
      </c>
    </row>
    <row r="175" spans="1:33" s="12" customFormat="1" x14ac:dyDescent="0.25">
      <c r="A175" s="12" t="s">
        <v>1061</v>
      </c>
      <c r="B175" s="12">
        <v>1983</v>
      </c>
      <c r="C175" t="str">
        <f>A175&amp;" "&amp;B175</f>
        <v>Butterfield et al.  1983</v>
      </c>
      <c r="D175" s="12" t="s">
        <v>1062</v>
      </c>
      <c r="E175" s="12" t="s">
        <v>25</v>
      </c>
      <c r="F175" s="12" t="s">
        <v>1567</v>
      </c>
      <c r="G175" s="12" t="s">
        <v>2901</v>
      </c>
      <c r="H175" s="12" t="s">
        <v>3504</v>
      </c>
      <c r="I175" s="12" t="s">
        <v>2119</v>
      </c>
      <c r="J175" s="12" t="s">
        <v>3626</v>
      </c>
      <c r="K175" s="12" t="s">
        <v>28</v>
      </c>
      <c r="L175" s="12" t="s">
        <v>28</v>
      </c>
      <c r="N175" s="12" t="s">
        <v>485</v>
      </c>
      <c r="O175" s="12" t="s">
        <v>744</v>
      </c>
      <c r="P175" s="12" t="s">
        <v>3901</v>
      </c>
      <c r="Q175" t="s">
        <v>2614</v>
      </c>
      <c r="R175" t="s">
        <v>118</v>
      </c>
      <c r="S175" t="s">
        <v>3980</v>
      </c>
      <c r="T175" s="12" t="s">
        <v>373</v>
      </c>
      <c r="U175" s="12" t="s">
        <v>108</v>
      </c>
      <c r="W175" s="12" t="s">
        <v>40</v>
      </c>
      <c r="X175" s="12" t="s">
        <v>2028</v>
      </c>
      <c r="Y175" s="12" t="s">
        <v>3587</v>
      </c>
      <c r="Z175" s="12" t="s">
        <v>3517</v>
      </c>
      <c r="AA175" s="12" t="s">
        <v>304</v>
      </c>
      <c r="AB175" s="12" t="s">
        <v>35</v>
      </c>
      <c r="AC175" s="12" t="s">
        <v>2901</v>
      </c>
      <c r="AF175" s="12">
        <v>0</v>
      </c>
      <c r="AG175" s="12">
        <v>261</v>
      </c>
    </row>
    <row r="176" spans="1:33" s="12" customFormat="1" x14ac:dyDescent="0.25">
      <c r="A176" s="12" t="s">
        <v>1061</v>
      </c>
      <c r="B176" s="12">
        <v>1983</v>
      </c>
      <c r="C176" t="str">
        <f>A176&amp;" "&amp;B176</f>
        <v>Butterfield et al.  1983</v>
      </c>
      <c r="D176" s="12" t="s">
        <v>1062</v>
      </c>
      <c r="E176" s="12" t="s">
        <v>25</v>
      </c>
      <c r="F176" s="12" t="s">
        <v>1565</v>
      </c>
      <c r="G176" s="12" t="s">
        <v>2901</v>
      </c>
      <c r="H176" s="12" t="s">
        <v>3504</v>
      </c>
      <c r="I176" s="12" t="s">
        <v>2119</v>
      </c>
      <c r="J176" s="12" t="s">
        <v>3626</v>
      </c>
      <c r="K176" s="12" t="s">
        <v>28</v>
      </c>
      <c r="L176" s="12" t="s">
        <v>28</v>
      </c>
      <c r="N176" s="12" t="s">
        <v>485</v>
      </c>
      <c r="O176" s="12" t="s">
        <v>744</v>
      </c>
      <c r="P176" s="12" t="s">
        <v>3901</v>
      </c>
      <c r="Q176" t="s">
        <v>2614</v>
      </c>
      <c r="R176" t="s">
        <v>118</v>
      </c>
      <c r="S176" t="s">
        <v>3980</v>
      </c>
      <c r="T176" s="12" t="s">
        <v>373</v>
      </c>
      <c r="U176" s="12" t="s">
        <v>108</v>
      </c>
      <c r="W176" s="12" t="s">
        <v>40</v>
      </c>
      <c r="X176" s="12" t="s">
        <v>2028</v>
      </c>
      <c r="Y176" s="12" t="s">
        <v>3587</v>
      </c>
      <c r="Z176" s="12" t="s">
        <v>3517</v>
      </c>
      <c r="AA176" s="12" t="s">
        <v>304</v>
      </c>
      <c r="AB176" s="12" t="s">
        <v>35</v>
      </c>
      <c r="AC176" s="12" t="s">
        <v>2901</v>
      </c>
      <c r="AF176" s="12">
        <v>0</v>
      </c>
      <c r="AG176" s="12">
        <v>99</v>
      </c>
    </row>
    <row r="177" spans="1:33" s="12" customFormat="1" x14ac:dyDescent="0.25">
      <c r="A177" s="12" t="s">
        <v>1061</v>
      </c>
      <c r="B177" s="12">
        <v>1983</v>
      </c>
      <c r="C177" t="str">
        <f>A177&amp;" "&amp;B177</f>
        <v>Butterfield et al.  1983</v>
      </c>
      <c r="D177" s="12" t="s">
        <v>1062</v>
      </c>
      <c r="E177" s="12" t="s">
        <v>25</v>
      </c>
      <c r="F177" s="12" t="s">
        <v>1568</v>
      </c>
      <c r="G177" s="12" t="s">
        <v>2901</v>
      </c>
      <c r="H177" s="12" t="s">
        <v>3504</v>
      </c>
      <c r="I177" s="12" t="s">
        <v>2119</v>
      </c>
      <c r="J177" s="12" t="s">
        <v>3626</v>
      </c>
      <c r="K177" s="12" t="s">
        <v>28</v>
      </c>
      <c r="L177" s="12" t="s">
        <v>28</v>
      </c>
      <c r="N177" s="12" t="s">
        <v>485</v>
      </c>
      <c r="O177" s="12" t="s">
        <v>744</v>
      </c>
      <c r="P177" s="12" t="s">
        <v>3901</v>
      </c>
      <c r="Q177" t="s">
        <v>2614</v>
      </c>
      <c r="R177" t="s">
        <v>118</v>
      </c>
      <c r="S177" t="s">
        <v>3980</v>
      </c>
      <c r="T177" s="12" t="s">
        <v>373</v>
      </c>
      <c r="U177" s="12" t="s">
        <v>108</v>
      </c>
      <c r="W177" s="12" t="s">
        <v>40</v>
      </c>
      <c r="X177" s="12" t="s">
        <v>2031</v>
      </c>
      <c r="Y177" s="12" t="s">
        <v>3518</v>
      </c>
      <c r="Z177" s="12" t="s">
        <v>3608</v>
      </c>
      <c r="AA177" s="12" t="s">
        <v>304</v>
      </c>
      <c r="AB177" s="12" t="s">
        <v>35</v>
      </c>
      <c r="AC177" s="12" t="s">
        <v>2901</v>
      </c>
      <c r="AF177" s="12">
        <v>12</v>
      </c>
      <c r="AG177" s="12">
        <v>1934</v>
      </c>
    </row>
    <row r="178" spans="1:33" s="12" customFormat="1" x14ac:dyDescent="0.25">
      <c r="A178" s="12" t="s">
        <v>1061</v>
      </c>
      <c r="B178" s="12">
        <v>1983</v>
      </c>
      <c r="C178" t="str">
        <f>A178&amp;" "&amp;B178</f>
        <v>Butterfield et al.  1983</v>
      </c>
      <c r="D178" s="12" t="s">
        <v>1062</v>
      </c>
      <c r="E178" s="12" t="s">
        <v>25</v>
      </c>
      <c r="F178" s="12" t="s">
        <v>1598</v>
      </c>
      <c r="G178" s="12" t="s">
        <v>2901</v>
      </c>
      <c r="H178" s="12" t="s">
        <v>3504</v>
      </c>
      <c r="I178" s="12" t="s">
        <v>2119</v>
      </c>
      <c r="J178" s="12" t="s">
        <v>3626</v>
      </c>
      <c r="K178" s="12" t="s">
        <v>28</v>
      </c>
      <c r="L178" s="12" t="s">
        <v>28</v>
      </c>
      <c r="N178" s="12" t="s">
        <v>485</v>
      </c>
      <c r="O178" s="12" t="s">
        <v>744</v>
      </c>
      <c r="P178" s="12" t="s">
        <v>3901</v>
      </c>
      <c r="Q178" t="s">
        <v>2614</v>
      </c>
      <c r="R178" t="s">
        <v>118</v>
      </c>
      <c r="S178" t="s">
        <v>3980</v>
      </c>
      <c r="T178" s="12" t="s">
        <v>373</v>
      </c>
      <c r="U178" s="12" t="s">
        <v>108</v>
      </c>
      <c r="W178" s="12" t="s">
        <v>40</v>
      </c>
      <c r="X178" s="12" t="s">
        <v>2031</v>
      </c>
      <c r="Y178" s="12" t="s">
        <v>3518</v>
      </c>
      <c r="Z178" s="12" t="s">
        <v>3608</v>
      </c>
      <c r="AA178" s="12" t="s">
        <v>304</v>
      </c>
      <c r="AB178" s="12" t="s">
        <v>35</v>
      </c>
      <c r="AC178" s="12" t="s">
        <v>2901</v>
      </c>
      <c r="AF178" s="12">
        <v>0</v>
      </c>
      <c r="AG178" s="12">
        <v>124</v>
      </c>
    </row>
    <row r="179" spans="1:33" s="12" customFormat="1" x14ac:dyDescent="0.25">
      <c r="A179" s="12" t="s">
        <v>1061</v>
      </c>
      <c r="B179" s="12">
        <v>1983</v>
      </c>
      <c r="C179" t="str">
        <f>A179&amp;" "&amp;B179</f>
        <v>Butterfield et al.  1983</v>
      </c>
      <c r="D179" s="12" t="s">
        <v>1062</v>
      </c>
      <c r="E179" s="12" t="s">
        <v>25</v>
      </c>
      <c r="F179" s="12" t="s">
        <v>1566</v>
      </c>
      <c r="G179" s="12" t="s">
        <v>2901</v>
      </c>
      <c r="H179" s="12" t="s">
        <v>3504</v>
      </c>
      <c r="I179" s="12" t="s">
        <v>2119</v>
      </c>
      <c r="J179" s="12" t="s">
        <v>3626</v>
      </c>
      <c r="K179" s="12" t="s">
        <v>28</v>
      </c>
      <c r="L179" s="12" t="s">
        <v>28</v>
      </c>
      <c r="N179" s="12" t="s">
        <v>485</v>
      </c>
      <c r="O179" s="12" t="s">
        <v>744</v>
      </c>
      <c r="P179" s="12" t="s">
        <v>3901</v>
      </c>
      <c r="Q179" t="s">
        <v>2614</v>
      </c>
      <c r="R179" t="s">
        <v>118</v>
      </c>
      <c r="S179" t="s">
        <v>3980</v>
      </c>
      <c r="T179" s="12" t="s">
        <v>373</v>
      </c>
      <c r="U179" s="12" t="s">
        <v>108</v>
      </c>
      <c r="W179" s="12" t="s">
        <v>40</v>
      </c>
      <c r="X179" s="12" t="s">
        <v>2031</v>
      </c>
      <c r="Y179" s="12" t="s">
        <v>3518</v>
      </c>
      <c r="Z179" s="12" t="s">
        <v>3608</v>
      </c>
      <c r="AA179" s="12" t="s">
        <v>304</v>
      </c>
      <c r="AB179" s="12" t="s">
        <v>35</v>
      </c>
      <c r="AC179" s="12" t="s">
        <v>2901</v>
      </c>
      <c r="AF179" s="12">
        <v>0</v>
      </c>
      <c r="AG179" s="12">
        <v>141</v>
      </c>
    </row>
    <row r="180" spans="1:33" s="12" customFormat="1" x14ac:dyDescent="0.25">
      <c r="A180" s="12" t="s">
        <v>1061</v>
      </c>
      <c r="B180" s="12">
        <v>1983</v>
      </c>
      <c r="C180" t="str">
        <f>A180&amp;" "&amp;B180</f>
        <v>Butterfield et al.  1983</v>
      </c>
      <c r="D180" s="12" t="s">
        <v>1062</v>
      </c>
      <c r="E180" s="12" t="s">
        <v>25</v>
      </c>
      <c r="F180" s="12" t="s">
        <v>1567</v>
      </c>
      <c r="G180" s="12" t="s">
        <v>2901</v>
      </c>
      <c r="H180" s="12" t="s">
        <v>3504</v>
      </c>
      <c r="I180" s="12" t="s">
        <v>2119</v>
      </c>
      <c r="J180" s="12" t="s">
        <v>3626</v>
      </c>
      <c r="K180" s="12" t="s">
        <v>28</v>
      </c>
      <c r="L180" s="12" t="s">
        <v>28</v>
      </c>
      <c r="N180" s="12" t="s">
        <v>485</v>
      </c>
      <c r="O180" s="12" t="s">
        <v>744</v>
      </c>
      <c r="P180" s="12" t="s">
        <v>3901</v>
      </c>
      <c r="Q180" t="s">
        <v>2614</v>
      </c>
      <c r="R180" t="s">
        <v>118</v>
      </c>
      <c r="S180" t="s">
        <v>3980</v>
      </c>
      <c r="T180" s="12" t="s">
        <v>373</v>
      </c>
      <c r="U180" s="12" t="s">
        <v>108</v>
      </c>
      <c r="W180" s="12" t="s">
        <v>40</v>
      </c>
      <c r="X180" s="12" t="s">
        <v>2031</v>
      </c>
      <c r="Y180" s="12" t="s">
        <v>3518</v>
      </c>
      <c r="Z180" s="12" t="s">
        <v>3608</v>
      </c>
      <c r="AA180" s="12" t="s">
        <v>304</v>
      </c>
      <c r="AB180" s="12" t="s">
        <v>35</v>
      </c>
      <c r="AC180" s="12" t="s">
        <v>2901</v>
      </c>
      <c r="AF180" s="12">
        <v>4</v>
      </c>
      <c r="AG180" s="12">
        <v>227</v>
      </c>
    </row>
    <row r="181" spans="1:33" s="12" customFormat="1" x14ac:dyDescent="0.25">
      <c r="A181" s="12" t="s">
        <v>1061</v>
      </c>
      <c r="B181" s="12">
        <v>1983</v>
      </c>
      <c r="C181" t="str">
        <f>A181&amp;" "&amp;B181</f>
        <v>Butterfield et al.  1983</v>
      </c>
      <c r="D181" s="12" t="s">
        <v>1062</v>
      </c>
      <c r="E181" s="12" t="s">
        <v>25</v>
      </c>
      <c r="F181" s="12" t="s">
        <v>1567</v>
      </c>
      <c r="G181" s="12" t="s">
        <v>2901</v>
      </c>
      <c r="H181" s="12" t="s">
        <v>3504</v>
      </c>
      <c r="I181" s="12" t="s">
        <v>2119</v>
      </c>
      <c r="J181" s="12" t="s">
        <v>3626</v>
      </c>
      <c r="K181" s="12" t="s">
        <v>28</v>
      </c>
      <c r="L181" s="12" t="s">
        <v>28</v>
      </c>
      <c r="N181" s="12" t="s">
        <v>485</v>
      </c>
      <c r="O181" s="12" t="s">
        <v>744</v>
      </c>
      <c r="P181" s="12" t="s">
        <v>3901</v>
      </c>
      <c r="Q181" t="s">
        <v>2614</v>
      </c>
      <c r="R181" t="s">
        <v>118</v>
      </c>
      <c r="S181" t="s">
        <v>3980</v>
      </c>
      <c r="T181" s="12" t="s">
        <v>373</v>
      </c>
      <c r="U181" s="12" t="s">
        <v>108</v>
      </c>
      <c r="W181" s="12" t="s">
        <v>40</v>
      </c>
      <c r="X181" s="12" t="s">
        <v>2031</v>
      </c>
      <c r="Y181" s="12" t="s">
        <v>3518</v>
      </c>
      <c r="Z181" s="12" t="s">
        <v>3608</v>
      </c>
      <c r="AA181" s="12" t="s">
        <v>304</v>
      </c>
      <c r="AB181" s="12" t="s">
        <v>35</v>
      </c>
      <c r="AC181" s="12" t="s">
        <v>2901</v>
      </c>
      <c r="AF181" s="12">
        <v>0</v>
      </c>
      <c r="AG181" s="12">
        <v>261</v>
      </c>
    </row>
    <row r="182" spans="1:33" s="12" customFormat="1" x14ac:dyDescent="0.25">
      <c r="A182" s="12" t="s">
        <v>1061</v>
      </c>
      <c r="B182" s="12">
        <v>1983</v>
      </c>
      <c r="C182" t="str">
        <f>A182&amp;" "&amp;B182</f>
        <v>Butterfield et al.  1983</v>
      </c>
      <c r="D182" s="12" t="s">
        <v>1062</v>
      </c>
      <c r="E182" s="12" t="s">
        <v>25</v>
      </c>
      <c r="F182" s="12" t="s">
        <v>1565</v>
      </c>
      <c r="G182" s="12" t="s">
        <v>2901</v>
      </c>
      <c r="H182" s="12" t="s">
        <v>3504</v>
      </c>
      <c r="I182" s="12" t="s">
        <v>2119</v>
      </c>
      <c r="J182" s="12" t="s">
        <v>3626</v>
      </c>
      <c r="K182" s="12" t="s">
        <v>28</v>
      </c>
      <c r="L182" s="12" t="s">
        <v>28</v>
      </c>
      <c r="N182" s="12" t="s">
        <v>485</v>
      </c>
      <c r="O182" s="12" t="s">
        <v>744</v>
      </c>
      <c r="P182" s="12" t="s">
        <v>3901</v>
      </c>
      <c r="Q182" t="s">
        <v>2614</v>
      </c>
      <c r="R182" t="s">
        <v>118</v>
      </c>
      <c r="S182" t="s">
        <v>3980</v>
      </c>
      <c r="T182" s="12" t="s">
        <v>373</v>
      </c>
      <c r="U182" s="12" t="s">
        <v>108</v>
      </c>
      <c r="W182" s="12" t="s">
        <v>40</v>
      </c>
      <c r="X182" s="12" t="s">
        <v>2031</v>
      </c>
      <c r="Y182" s="12" t="s">
        <v>3518</v>
      </c>
      <c r="Z182" s="12" t="s">
        <v>3608</v>
      </c>
      <c r="AA182" s="12" t="s">
        <v>304</v>
      </c>
      <c r="AB182" s="12" t="s">
        <v>35</v>
      </c>
      <c r="AC182" s="12" t="s">
        <v>2901</v>
      </c>
      <c r="AF182" s="12">
        <v>0</v>
      </c>
      <c r="AG182" s="12">
        <v>99</v>
      </c>
    </row>
    <row r="183" spans="1:33" s="12" customFormat="1" x14ac:dyDescent="0.25">
      <c r="A183" s="12" t="s">
        <v>1061</v>
      </c>
      <c r="B183" s="12">
        <v>1983</v>
      </c>
      <c r="C183" t="str">
        <f>A183&amp;" "&amp;B183</f>
        <v>Butterfield et al.  1983</v>
      </c>
      <c r="D183" s="12" t="s">
        <v>1062</v>
      </c>
      <c r="E183" s="12" t="s">
        <v>25</v>
      </c>
      <c r="F183" s="12" t="s">
        <v>1568</v>
      </c>
      <c r="G183" s="12" t="s">
        <v>2901</v>
      </c>
      <c r="H183" s="12" t="s">
        <v>3504</v>
      </c>
      <c r="I183" s="12" t="s">
        <v>2119</v>
      </c>
      <c r="J183" s="12" t="s">
        <v>3626</v>
      </c>
      <c r="K183" s="12" t="s">
        <v>28</v>
      </c>
      <c r="L183" s="12" t="s">
        <v>28</v>
      </c>
      <c r="N183" s="12" t="s">
        <v>485</v>
      </c>
      <c r="O183" s="12" t="s">
        <v>744</v>
      </c>
      <c r="P183" s="12" t="s">
        <v>3901</v>
      </c>
      <c r="Q183" t="s">
        <v>2614</v>
      </c>
      <c r="R183" t="s">
        <v>118</v>
      </c>
      <c r="S183" t="s">
        <v>3980</v>
      </c>
      <c r="T183" s="12" t="s">
        <v>373</v>
      </c>
      <c r="U183" s="12" t="s">
        <v>108</v>
      </c>
      <c r="W183" s="12" t="s">
        <v>40</v>
      </c>
      <c r="X183" s="12" t="s">
        <v>2070</v>
      </c>
      <c r="Y183" s="12" t="s">
        <v>3604</v>
      </c>
      <c r="Z183" s="12" t="s">
        <v>3517</v>
      </c>
      <c r="AA183" s="12" t="s">
        <v>304</v>
      </c>
      <c r="AB183" s="12" t="s">
        <v>35</v>
      </c>
      <c r="AC183" s="12" t="s">
        <v>2901</v>
      </c>
      <c r="AF183" s="12">
        <v>3</v>
      </c>
      <c r="AG183" s="12">
        <v>1934</v>
      </c>
    </row>
    <row r="184" spans="1:33" s="12" customFormat="1" x14ac:dyDescent="0.25">
      <c r="A184" s="12" t="s">
        <v>1061</v>
      </c>
      <c r="B184" s="12">
        <v>1983</v>
      </c>
      <c r="C184" t="str">
        <f>A184&amp;" "&amp;B184</f>
        <v>Butterfield et al.  1983</v>
      </c>
      <c r="D184" s="12" t="s">
        <v>1062</v>
      </c>
      <c r="E184" s="12" t="s">
        <v>25</v>
      </c>
      <c r="F184" s="12" t="s">
        <v>1598</v>
      </c>
      <c r="G184" s="12" t="s">
        <v>2901</v>
      </c>
      <c r="H184" s="12" t="s">
        <v>3504</v>
      </c>
      <c r="I184" s="12" t="s">
        <v>2119</v>
      </c>
      <c r="J184" s="12" t="s">
        <v>3626</v>
      </c>
      <c r="K184" s="12" t="s">
        <v>28</v>
      </c>
      <c r="L184" s="12" t="s">
        <v>28</v>
      </c>
      <c r="N184" s="12" t="s">
        <v>485</v>
      </c>
      <c r="O184" s="12" t="s">
        <v>744</v>
      </c>
      <c r="P184" s="12" t="s">
        <v>3901</v>
      </c>
      <c r="Q184" t="s">
        <v>2614</v>
      </c>
      <c r="R184" t="s">
        <v>118</v>
      </c>
      <c r="S184" t="s">
        <v>3980</v>
      </c>
      <c r="T184" s="12" t="s">
        <v>373</v>
      </c>
      <c r="U184" s="12" t="s">
        <v>108</v>
      </c>
      <c r="W184" s="12" t="s">
        <v>40</v>
      </c>
      <c r="X184" s="12" t="s">
        <v>2070</v>
      </c>
      <c r="Y184" s="12" t="s">
        <v>3604</v>
      </c>
      <c r="Z184" s="12" t="s">
        <v>3517</v>
      </c>
      <c r="AA184" s="12" t="s">
        <v>304</v>
      </c>
      <c r="AB184" s="12" t="s">
        <v>35</v>
      </c>
      <c r="AC184" s="12" t="s">
        <v>2901</v>
      </c>
      <c r="AF184" s="12">
        <v>0</v>
      </c>
      <c r="AG184" s="12">
        <v>124</v>
      </c>
    </row>
    <row r="185" spans="1:33" s="12" customFormat="1" x14ac:dyDescent="0.25">
      <c r="A185" s="12" t="s">
        <v>1061</v>
      </c>
      <c r="B185" s="12">
        <v>1983</v>
      </c>
      <c r="C185" t="str">
        <f>A185&amp;" "&amp;B185</f>
        <v>Butterfield et al.  1983</v>
      </c>
      <c r="D185" s="12" t="s">
        <v>1062</v>
      </c>
      <c r="E185" s="12" t="s">
        <v>25</v>
      </c>
      <c r="F185" s="12" t="s">
        <v>1566</v>
      </c>
      <c r="G185" s="12" t="s">
        <v>2901</v>
      </c>
      <c r="H185" s="12" t="s">
        <v>3504</v>
      </c>
      <c r="I185" s="12" t="s">
        <v>2119</v>
      </c>
      <c r="J185" s="12" t="s">
        <v>3626</v>
      </c>
      <c r="K185" s="12" t="s">
        <v>28</v>
      </c>
      <c r="L185" s="12" t="s">
        <v>28</v>
      </c>
      <c r="N185" s="12" t="s">
        <v>485</v>
      </c>
      <c r="O185" s="12" t="s">
        <v>744</v>
      </c>
      <c r="P185" s="12" t="s">
        <v>3901</v>
      </c>
      <c r="Q185" t="s">
        <v>2614</v>
      </c>
      <c r="R185" t="s">
        <v>118</v>
      </c>
      <c r="S185" t="s">
        <v>3980</v>
      </c>
      <c r="T185" s="12" t="s">
        <v>373</v>
      </c>
      <c r="U185" s="12" t="s">
        <v>108</v>
      </c>
      <c r="W185" s="12" t="s">
        <v>40</v>
      </c>
      <c r="X185" s="12" t="s">
        <v>2070</v>
      </c>
      <c r="Y185" s="12" t="s">
        <v>3604</v>
      </c>
      <c r="Z185" s="12" t="s">
        <v>3517</v>
      </c>
      <c r="AA185" s="12" t="s">
        <v>304</v>
      </c>
      <c r="AB185" s="12" t="s">
        <v>35</v>
      </c>
      <c r="AC185" s="12" t="s">
        <v>2901</v>
      </c>
      <c r="AF185" s="12">
        <v>0</v>
      </c>
      <c r="AG185" s="12">
        <v>141</v>
      </c>
    </row>
    <row r="186" spans="1:33" s="12" customFormat="1" x14ac:dyDescent="0.25">
      <c r="A186" s="12" t="s">
        <v>1061</v>
      </c>
      <c r="B186" s="12">
        <v>1983</v>
      </c>
      <c r="C186" t="str">
        <f>A186&amp;" "&amp;B186</f>
        <v>Butterfield et al.  1983</v>
      </c>
      <c r="D186" s="12" t="s">
        <v>1062</v>
      </c>
      <c r="E186" s="12" t="s">
        <v>25</v>
      </c>
      <c r="F186" s="12" t="s">
        <v>1567</v>
      </c>
      <c r="G186" s="12" t="s">
        <v>2901</v>
      </c>
      <c r="H186" s="12" t="s">
        <v>3504</v>
      </c>
      <c r="I186" s="12" t="s">
        <v>2119</v>
      </c>
      <c r="J186" s="12" t="s">
        <v>3626</v>
      </c>
      <c r="K186" s="12" t="s">
        <v>28</v>
      </c>
      <c r="L186" s="12" t="s">
        <v>28</v>
      </c>
      <c r="N186" s="12" t="s">
        <v>485</v>
      </c>
      <c r="O186" s="12" t="s">
        <v>744</v>
      </c>
      <c r="P186" s="12" t="s">
        <v>3901</v>
      </c>
      <c r="Q186" t="s">
        <v>2614</v>
      </c>
      <c r="R186" t="s">
        <v>118</v>
      </c>
      <c r="S186" t="s">
        <v>3980</v>
      </c>
      <c r="T186" s="12" t="s">
        <v>373</v>
      </c>
      <c r="U186" s="12" t="s">
        <v>108</v>
      </c>
      <c r="W186" s="12" t="s">
        <v>40</v>
      </c>
      <c r="X186" s="12" t="s">
        <v>2070</v>
      </c>
      <c r="Y186" s="12" t="s">
        <v>3604</v>
      </c>
      <c r="Z186" s="12" t="s">
        <v>3517</v>
      </c>
      <c r="AA186" s="12" t="s">
        <v>304</v>
      </c>
      <c r="AB186" s="12" t="s">
        <v>35</v>
      </c>
      <c r="AC186" s="12" t="s">
        <v>2901</v>
      </c>
      <c r="AF186" s="12">
        <v>0</v>
      </c>
      <c r="AG186" s="12">
        <v>227</v>
      </c>
    </row>
    <row r="187" spans="1:33" s="12" customFormat="1" x14ac:dyDescent="0.25">
      <c r="A187" s="12" t="s">
        <v>1061</v>
      </c>
      <c r="B187" s="12">
        <v>1983</v>
      </c>
      <c r="C187" t="str">
        <f>A187&amp;" "&amp;B187</f>
        <v>Butterfield et al.  1983</v>
      </c>
      <c r="D187" s="12" t="s">
        <v>1062</v>
      </c>
      <c r="E187" s="12" t="s">
        <v>25</v>
      </c>
      <c r="F187" s="12" t="s">
        <v>1567</v>
      </c>
      <c r="G187" s="12" t="s">
        <v>2901</v>
      </c>
      <c r="H187" s="12" t="s">
        <v>3504</v>
      </c>
      <c r="I187" s="12" t="s">
        <v>2119</v>
      </c>
      <c r="J187" s="12" t="s">
        <v>3626</v>
      </c>
      <c r="K187" s="12" t="s">
        <v>28</v>
      </c>
      <c r="L187" s="12" t="s">
        <v>28</v>
      </c>
      <c r="N187" s="12" t="s">
        <v>485</v>
      </c>
      <c r="O187" s="12" t="s">
        <v>744</v>
      </c>
      <c r="P187" s="12" t="s">
        <v>3901</v>
      </c>
      <c r="Q187" t="s">
        <v>2614</v>
      </c>
      <c r="R187" t="s">
        <v>118</v>
      </c>
      <c r="S187" t="s">
        <v>3980</v>
      </c>
      <c r="T187" s="12" t="s">
        <v>373</v>
      </c>
      <c r="U187" s="12" t="s">
        <v>108</v>
      </c>
      <c r="W187" s="12" t="s">
        <v>40</v>
      </c>
      <c r="X187" s="12" t="s">
        <v>2070</v>
      </c>
      <c r="Y187" s="12" t="s">
        <v>3604</v>
      </c>
      <c r="Z187" s="12" t="s">
        <v>3517</v>
      </c>
      <c r="AA187" s="12" t="s">
        <v>304</v>
      </c>
      <c r="AB187" s="12" t="s">
        <v>35</v>
      </c>
      <c r="AC187" s="12" t="s">
        <v>2901</v>
      </c>
      <c r="AF187" s="12">
        <v>0</v>
      </c>
      <c r="AG187" s="12">
        <v>261</v>
      </c>
    </row>
    <row r="188" spans="1:33" s="12" customFormat="1" x14ac:dyDescent="0.25">
      <c r="A188" s="12" t="s">
        <v>1061</v>
      </c>
      <c r="B188" s="12">
        <v>1983</v>
      </c>
      <c r="C188" t="str">
        <f>A188&amp;" "&amp;B188</f>
        <v>Butterfield et al.  1983</v>
      </c>
      <c r="D188" s="12" t="s">
        <v>1062</v>
      </c>
      <c r="E188" s="12" t="s">
        <v>25</v>
      </c>
      <c r="F188" s="12" t="s">
        <v>1565</v>
      </c>
      <c r="G188" s="12" t="s">
        <v>2901</v>
      </c>
      <c r="H188" s="12" t="s">
        <v>3504</v>
      </c>
      <c r="I188" s="12" t="s">
        <v>2119</v>
      </c>
      <c r="J188" s="12" t="s">
        <v>3626</v>
      </c>
      <c r="K188" s="12" t="s">
        <v>28</v>
      </c>
      <c r="L188" s="12" t="s">
        <v>28</v>
      </c>
      <c r="N188" s="12" t="s">
        <v>485</v>
      </c>
      <c r="O188" s="12" t="s">
        <v>744</v>
      </c>
      <c r="P188" s="12" t="s">
        <v>3901</v>
      </c>
      <c r="Q188" t="s">
        <v>2614</v>
      </c>
      <c r="R188" t="s">
        <v>118</v>
      </c>
      <c r="S188" t="s">
        <v>3980</v>
      </c>
      <c r="T188" s="12" t="s">
        <v>373</v>
      </c>
      <c r="U188" s="12" t="s">
        <v>108</v>
      </c>
      <c r="W188" s="12" t="s">
        <v>40</v>
      </c>
      <c r="X188" s="12" t="s">
        <v>2070</v>
      </c>
      <c r="Y188" s="12" t="s">
        <v>3604</v>
      </c>
      <c r="Z188" s="12" t="s">
        <v>3517</v>
      </c>
      <c r="AA188" s="12" t="s">
        <v>304</v>
      </c>
      <c r="AB188" s="12" t="s">
        <v>35</v>
      </c>
      <c r="AC188" s="12" t="s">
        <v>2901</v>
      </c>
      <c r="AF188" s="12">
        <v>0</v>
      </c>
      <c r="AG188" s="12">
        <v>99</v>
      </c>
    </row>
    <row r="189" spans="1:33" s="12" customFormat="1" x14ac:dyDescent="0.25">
      <c r="A189" s="12" t="s">
        <v>1654</v>
      </c>
      <c r="B189" s="12">
        <v>2015</v>
      </c>
      <c r="C189" t="str">
        <f>A189&amp;" "&amp;B189</f>
        <v>Carlson et al.  2015</v>
      </c>
      <c r="D189" s="12" t="s">
        <v>35</v>
      </c>
      <c r="E189" s="12" t="s">
        <v>226</v>
      </c>
      <c r="F189" s="12" t="s">
        <v>1655</v>
      </c>
      <c r="G189" s="12" t="s">
        <v>35</v>
      </c>
      <c r="H189" s="12" t="s">
        <v>3503</v>
      </c>
      <c r="I189" s="12" t="s">
        <v>1656</v>
      </c>
      <c r="J189" s="12" t="s">
        <v>3625</v>
      </c>
      <c r="K189" s="12" t="s">
        <v>28</v>
      </c>
      <c r="L189" s="12" t="s">
        <v>28</v>
      </c>
      <c r="N189" s="12" t="s">
        <v>277</v>
      </c>
      <c r="O189" s="12" t="s">
        <v>744</v>
      </c>
      <c r="P189" s="12" t="s">
        <v>3901</v>
      </c>
      <c r="Q189" t="s">
        <v>4009</v>
      </c>
      <c r="R189" t="s">
        <v>4097</v>
      </c>
      <c r="S189" t="s">
        <v>4096</v>
      </c>
      <c r="T189" s="12" t="s">
        <v>343</v>
      </c>
      <c r="U189" s="12" t="s">
        <v>267</v>
      </c>
      <c r="W189" s="12" t="s">
        <v>40</v>
      </c>
      <c r="X189" s="12" t="s">
        <v>1652</v>
      </c>
      <c r="Y189" s="12" t="s">
        <v>1652</v>
      </c>
      <c r="Z189" s="12" t="s">
        <v>3517</v>
      </c>
      <c r="AA189" s="12" t="s">
        <v>690</v>
      </c>
      <c r="AB189" s="12" t="s">
        <v>35</v>
      </c>
      <c r="AC189" s="12" t="s">
        <v>2901</v>
      </c>
      <c r="AF189" s="12">
        <v>10</v>
      </c>
      <c r="AG189" s="12">
        <v>51</v>
      </c>
    </row>
    <row r="190" spans="1:33" s="12" customFormat="1" x14ac:dyDescent="0.25">
      <c r="A190" s="12" t="s">
        <v>2011</v>
      </c>
      <c r="B190" s="12">
        <v>1995</v>
      </c>
      <c r="C190" t="str">
        <f>A190&amp;" "&amp;B190</f>
        <v>Casanovas et al. 1995</v>
      </c>
      <c r="D190" s="12" t="s">
        <v>35</v>
      </c>
      <c r="E190" s="12" t="s">
        <v>25</v>
      </c>
      <c r="F190" s="12" t="s">
        <v>2012</v>
      </c>
      <c r="G190" s="12" t="s">
        <v>2901</v>
      </c>
      <c r="H190" s="12" t="s">
        <v>3504</v>
      </c>
      <c r="I190" s="12" t="s">
        <v>2013</v>
      </c>
      <c r="J190" s="12" t="s">
        <v>2117</v>
      </c>
      <c r="K190" s="12" t="s">
        <v>28</v>
      </c>
      <c r="L190" s="12" t="s">
        <v>28</v>
      </c>
      <c r="N190" s="12" t="s">
        <v>28</v>
      </c>
      <c r="O190" s="12" t="s">
        <v>744</v>
      </c>
      <c r="P190" s="12" t="s">
        <v>3901</v>
      </c>
      <c r="Q190" t="s">
        <v>3993</v>
      </c>
      <c r="R190" t="s">
        <v>4023</v>
      </c>
      <c r="S190" t="s">
        <v>3983</v>
      </c>
      <c r="T190" s="12" t="s">
        <v>625</v>
      </c>
      <c r="U190" s="12" t="s">
        <v>195</v>
      </c>
      <c r="W190" s="12" t="s">
        <v>40</v>
      </c>
      <c r="X190" s="12" t="s">
        <v>1993</v>
      </c>
      <c r="Y190" s="12" t="s">
        <v>1033</v>
      </c>
      <c r="Z190" s="12" t="s">
        <v>1033</v>
      </c>
      <c r="AA190" s="12" t="s">
        <v>304</v>
      </c>
      <c r="AB190" s="12" t="s">
        <v>35</v>
      </c>
      <c r="AC190" s="12" t="s">
        <v>2901</v>
      </c>
      <c r="AF190" s="12">
        <v>6</v>
      </c>
      <c r="AG190" s="12">
        <v>400</v>
      </c>
    </row>
    <row r="191" spans="1:33" s="12" customFormat="1" x14ac:dyDescent="0.25">
      <c r="A191" s="12" t="s">
        <v>2011</v>
      </c>
      <c r="B191" s="12">
        <v>1995</v>
      </c>
      <c r="C191" t="str">
        <f>A191&amp;" "&amp;B191</f>
        <v>Casanovas et al. 1995</v>
      </c>
      <c r="D191" s="12" t="s">
        <v>35</v>
      </c>
      <c r="E191" s="12" t="s">
        <v>25</v>
      </c>
      <c r="F191" s="12" t="s">
        <v>2012</v>
      </c>
      <c r="G191" s="12" t="s">
        <v>2901</v>
      </c>
      <c r="H191" s="12" t="s">
        <v>3504</v>
      </c>
      <c r="I191" s="12" t="s">
        <v>1469</v>
      </c>
      <c r="J191" s="12" t="s">
        <v>3626</v>
      </c>
      <c r="K191" s="12" t="s">
        <v>28</v>
      </c>
      <c r="L191" s="12" t="s">
        <v>28</v>
      </c>
      <c r="N191" s="12" t="s">
        <v>28</v>
      </c>
      <c r="O191" s="12" t="s">
        <v>744</v>
      </c>
      <c r="P191" s="12" t="s">
        <v>3901</v>
      </c>
      <c r="Q191" t="s">
        <v>3993</v>
      </c>
      <c r="R191" t="s">
        <v>4023</v>
      </c>
      <c r="S191" t="s">
        <v>3983</v>
      </c>
      <c r="T191" s="12" t="s">
        <v>625</v>
      </c>
      <c r="U191" s="12" t="s">
        <v>195</v>
      </c>
      <c r="W191" s="12" t="s">
        <v>40</v>
      </c>
      <c r="X191" s="12" t="s">
        <v>2938</v>
      </c>
      <c r="Y191" s="12" t="s">
        <v>3584</v>
      </c>
      <c r="Z191" s="12" t="s">
        <v>3517</v>
      </c>
      <c r="AA191" s="12" t="s">
        <v>304</v>
      </c>
      <c r="AB191" s="12" t="s">
        <v>35</v>
      </c>
      <c r="AC191" s="12" t="s">
        <v>2901</v>
      </c>
      <c r="AF191" s="12">
        <v>1</v>
      </c>
      <c r="AG191" s="12">
        <v>400</v>
      </c>
    </row>
    <row r="192" spans="1:33" s="12" customFormat="1" x14ac:dyDescent="0.25">
      <c r="A192" s="12" t="s">
        <v>2011</v>
      </c>
      <c r="B192" s="12">
        <v>1995</v>
      </c>
      <c r="C192" t="str">
        <f>A192&amp;" "&amp;B192</f>
        <v>Casanovas et al. 1995</v>
      </c>
      <c r="D192" s="12" t="s">
        <v>35</v>
      </c>
      <c r="E192" s="12" t="s">
        <v>25</v>
      </c>
      <c r="F192" s="12" t="s">
        <v>2012</v>
      </c>
      <c r="G192" s="12" t="s">
        <v>2901</v>
      </c>
      <c r="H192" s="12" t="s">
        <v>3504</v>
      </c>
      <c r="I192" s="12" t="s">
        <v>1469</v>
      </c>
      <c r="J192" s="12" t="s">
        <v>3626</v>
      </c>
      <c r="K192" s="12" t="s">
        <v>28</v>
      </c>
      <c r="L192" s="12" t="s">
        <v>28</v>
      </c>
      <c r="N192" s="12" t="s">
        <v>28</v>
      </c>
      <c r="O192" s="12" t="s">
        <v>744</v>
      </c>
      <c r="P192" s="12" t="s">
        <v>3901</v>
      </c>
      <c r="Q192" t="s">
        <v>3993</v>
      </c>
      <c r="R192" t="s">
        <v>4023</v>
      </c>
      <c r="S192" t="s">
        <v>3983</v>
      </c>
      <c r="T192" s="12" t="s">
        <v>625</v>
      </c>
      <c r="U192" s="12" t="s">
        <v>195</v>
      </c>
      <c r="W192" s="12" t="s">
        <v>40</v>
      </c>
      <c r="X192" s="12" t="s">
        <v>2031</v>
      </c>
      <c r="Y192" s="12" t="s">
        <v>3518</v>
      </c>
      <c r="Z192" s="12" t="s">
        <v>3608</v>
      </c>
      <c r="AA192" s="12" t="s">
        <v>304</v>
      </c>
      <c r="AB192" s="12" t="s">
        <v>35</v>
      </c>
      <c r="AC192" s="12" t="s">
        <v>2901</v>
      </c>
      <c r="AF192" s="12">
        <v>4</v>
      </c>
      <c r="AG192" s="12">
        <v>400</v>
      </c>
    </row>
    <row r="193" spans="1:46" s="12" customFormat="1" x14ac:dyDescent="0.25">
      <c r="A193" s="12" t="s">
        <v>1842</v>
      </c>
      <c r="B193" s="12">
        <v>1994</v>
      </c>
      <c r="C193" t="str">
        <f>A193&amp;" "&amp;B193</f>
        <v>Cizek et al. 1994</v>
      </c>
      <c r="D193" s="12" t="s">
        <v>35</v>
      </c>
      <c r="E193" s="12" t="s">
        <v>25</v>
      </c>
      <c r="F193" s="12" t="s">
        <v>1843</v>
      </c>
      <c r="G193" s="12" t="s">
        <v>2901</v>
      </c>
      <c r="H193" s="12" t="s">
        <v>3504</v>
      </c>
      <c r="I193" s="12" t="s">
        <v>1844</v>
      </c>
      <c r="J193" s="12" t="s">
        <v>2117</v>
      </c>
      <c r="K193" s="12" t="s">
        <v>28</v>
      </c>
      <c r="L193" s="12" t="s">
        <v>28</v>
      </c>
      <c r="N193" s="12" t="s">
        <v>1845</v>
      </c>
      <c r="O193" s="12" t="s">
        <v>744</v>
      </c>
      <c r="P193" s="12" t="s">
        <v>3901</v>
      </c>
      <c r="Q193" t="s">
        <v>4009</v>
      </c>
      <c r="R193" t="s">
        <v>4028</v>
      </c>
      <c r="S193" t="s">
        <v>4027</v>
      </c>
      <c r="T193" s="12" t="s">
        <v>2660</v>
      </c>
      <c r="U193" s="12" t="s">
        <v>402</v>
      </c>
      <c r="W193" s="12" t="s">
        <v>40</v>
      </c>
      <c r="X193" s="12" t="s">
        <v>1826</v>
      </c>
      <c r="Y193" s="12" t="s">
        <v>1033</v>
      </c>
      <c r="Z193" s="12" t="s">
        <v>1033</v>
      </c>
      <c r="AA193" s="12" t="s">
        <v>1848</v>
      </c>
      <c r="AB193" s="12" t="s">
        <v>35</v>
      </c>
      <c r="AC193" s="12" t="s">
        <v>2901</v>
      </c>
      <c r="AF193" s="12" t="s">
        <v>119</v>
      </c>
      <c r="AG193" s="12">
        <v>38</v>
      </c>
    </row>
    <row r="194" spans="1:46" s="12" customFormat="1" x14ac:dyDescent="0.25">
      <c r="A194" s="12" t="s">
        <v>1842</v>
      </c>
      <c r="B194" s="12">
        <v>1994</v>
      </c>
      <c r="C194" t="str">
        <f>A194&amp;" "&amp;B194</f>
        <v>Cizek et al. 1994</v>
      </c>
      <c r="D194" s="12" t="s">
        <v>35</v>
      </c>
      <c r="E194" s="12" t="s">
        <v>25</v>
      </c>
      <c r="F194" s="12" t="s">
        <v>1849</v>
      </c>
      <c r="G194" s="12" t="s">
        <v>2901</v>
      </c>
      <c r="H194" s="12" t="s">
        <v>3504</v>
      </c>
      <c r="I194" s="12" t="s">
        <v>1844</v>
      </c>
      <c r="J194" s="12" t="s">
        <v>2117</v>
      </c>
      <c r="K194" s="12" t="s">
        <v>28</v>
      </c>
      <c r="L194" s="12" t="s">
        <v>28</v>
      </c>
      <c r="N194" s="12" t="s">
        <v>1845</v>
      </c>
      <c r="O194" s="12" t="s">
        <v>744</v>
      </c>
      <c r="P194" s="12" t="s">
        <v>3901</v>
      </c>
      <c r="Q194" t="s">
        <v>4009</v>
      </c>
      <c r="R194" t="s">
        <v>4028</v>
      </c>
      <c r="S194" t="s">
        <v>4027</v>
      </c>
      <c r="T194" s="12" t="s">
        <v>2660</v>
      </c>
      <c r="U194" s="12" t="s">
        <v>402</v>
      </c>
      <c r="W194" s="12" t="s">
        <v>40</v>
      </c>
      <c r="X194" s="12" t="s">
        <v>1826</v>
      </c>
      <c r="Y194" s="12" t="s">
        <v>1033</v>
      </c>
      <c r="Z194" s="12" t="s">
        <v>1033</v>
      </c>
      <c r="AA194" s="12" t="s">
        <v>1848</v>
      </c>
      <c r="AB194" s="12" t="s">
        <v>35</v>
      </c>
      <c r="AC194" s="12" t="s">
        <v>2901</v>
      </c>
      <c r="AF194" s="12" t="s">
        <v>119</v>
      </c>
      <c r="AG194" s="12">
        <v>308</v>
      </c>
    </row>
    <row r="195" spans="1:46" s="12" customFormat="1" x14ac:dyDescent="0.25">
      <c r="A195" s="12" t="s">
        <v>1842</v>
      </c>
      <c r="B195" s="12">
        <v>1994</v>
      </c>
      <c r="C195" t="str">
        <f>A195&amp;" "&amp;B195</f>
        <v>Cizek et al. 1994</v>
      </c>
      <c r="D195" s="12" t="s">
        <v>35</v>
      </c>
      <c r="E195" s="12" t="s">
        <v>25</v>
      </c>
      <c r="F195" s="12" t="s">
        <v>1850</v>
      </c>
      <c r="G195" s="12" t="s">
        <v>2901</v>
      </c>
      <c r="H195" s="12" t="s">
        <v>3504</v>
      </c>
      <c r="I195" s="12" t="s">
        <v>1844</v>
      </c>
      <c r="J195" s="12" t="s">
        <v>2117</v>
      </c>
      <c r="K195" s="12" t="s">
        <v>28</v>
      </c>
      <c r="L195" s="12" t="s">
        <v>28</v>
      </c>
      <c r="N195" s="12" t="s">
        <v>1845</v>
      </c>
      <c r="O195" s="12" t="s">
        <v>744</v>
      </c>
      <c r="P195" s="12" t="s">
        <v>3901</v>
      </c>
      <c r="Q195" t="s">
        <v>4059</v>
      </c>
      <c r="R195" t="s">
        <v>4167</v>
      </c>
      <c r="S195" t="s">
        <v>4233</v>
      </c>
      <c r="T195" s="12" t="s">
        <v>2849</v>
      </c>
      <c r="U195" s="12" t="s">
        <v>1881</v>
      </c>
      <c r="W195" s="12" t="s">
        <v>40</v>
      </c>
      <c r="X195" s="12" t="s">
        <v>1826</v>
      </c>
      <c r="Y195" s="12" t="s">
        <v>1033</v>
      </c>
      <c r="Z195" s="12" t="s">
        <v>1033</v>
      </c>
      <c r="AA195" s="12" t="s">
        <v>1848</v>
      </c>
      <c r="AB195" s="12" t="s">
        <v>35</v>
      </c>
      <c r="AC195" s="12" t="s">
        <v>2901</v>
      </c>
      <c r="AF195" s="12" t="s">
        <v>119</v>
      </c>
      <c r="AG195" s="12">
        <v>1</v>
      </c>
    </row>
    <row r="196" spans="1:46" s="12" customFormat="1" x14ac:dyDescent="0.25">
      <c r="A196" s="12" t="s">
        <v>1842</v>
      </c>
      <c r="B196" s="12">
        <v>1994</v>
      </c>
      <c r="C196" t="str">
        <f>A196&amp;" "&amp;B196</f>
        <v>Cizek et al. 1994</v>
      </c>
      <c r="D196" s="12" t="s">
        <v>35</v>
      </c>
      <c r="E196" s="12" t="s">
        <v>25</v>
      </c>
      <c r="F196" s="12" t="s">
        <v>1855</v>
      </c>
      <c r="G196" s="12" t="s">
        <v>2901</v>
      </c>
      <c r="H196" s="12" t="s">
        <v>3504</v>
      </c>
      <c r="I196" s="12" t="s">
        <v>1844</v>
      </c>
      <c r="J196" s="12" t="s">
        <v>2117</v>
      </c>
      <c r="K196" s="12" t="s">
        <v>28</v>
      </c>
      <c r="L196" s="12" t="s">
        <v>28</v>
      </c>
      <c r="N196" s="12" t="s">
        <v>1845</v>
      </c>
      <c r="O196" s="12" t="s">
        <v>744</v>
      </c>
      <c r="P196" s="12" t="s">
        <v>3901</v>
      </c>
      <c r="Q196" t="s">
        <v>2614</v>
      </c>
      <c r="R196" t="s">
        <v>118</v>
      </c>
      <c r="S196" t="s">
        <v>3974</v>
      </c>
      <c r="T196" s="12" t="s">
        <v>1069</v>
      </c>
      <c r="U196" s="12" t="s">
        <v>1108</v>
      </c>
      <c r="W196" s="12" t="s">
        <v>40</v>
      </c>
      <c r="X196" s="12" t="s">
        <v>1826</v>
      </c>
      <c r="Y196" s="12" t="s">
        <v>1033</v>
      </c>
      <c r="Z196" s="12" t="s">
        <v>1033</v>
      </c>
      <c r="AA196" s="12" t="s">
        <v>1856</v>
      </c>
      <c r="AB196" s="12" t="s">
        <v>35</v>
      </c>
      <c r="AC196" s="12" t="s">
        <v>2901</v>
      </c>
      <c r="AF196" s="12" t="s">
        <v>119</v>
      </c>
      <c r="AG196" s="12">
        <v>13</v>
      </c>
      <c r="AS196" s="12" t="s">
        <v>1857</v>
      </c>
    </row>
    <row r="197" spans="1:46" s="12" customFormat="1" x14ac:dyDescent="0.25">
      <c r="A197" s="12" t="s">
        <v>1842</v>
      </c>
      <c r="B197" s="12">
        <v>1994</v>
      </c>
      <c r="C197" t="str">
        <f>A197&amp;" "&amp;B197</f>
        <v>Cizek et al. 1994</v>
      </c>
      <c r="D197" s="12" t="s">
        <v>35</v>
      </c>
      <c r="E197" s="12" t="s">
        <v>25</v>
      </c>
      <c r="F197" s="12" t="s">
        <v>2021</v>
      </c>
      <c r="G197" s="12" t="s">
        <v>2901</v>
      </c>
      <c r="H197" s="12" t="s">
        <v>3504</v>
      </c>
      <c r="I197" s="12" t="s">
        <v>2120</v>
      </c>
      <c r="J197" s="12" t="s">
        <v>3626</v>
      </c>
      <c r="K197" s="12" t="s">
        <v>28</v>
      </c>
      <c r="L197" s="12" t="s">
        <v>28</v>
      </c>
      <c r="N197" s="12" t="s">
        <v>1845</v>
      </c>
      <c r="O197" s="12" t="s">
        <v>744</v>
      </c>
      <c r="P197" s="12" t="s">
        <v>3901</v>
      </c>
      <c r="Q197" t="s">
        <v>2614</v>
      </c>
      <c r="R197" t="s">
        <v>118</v>
      </c>
      <c r="S197" t="s">
        <v>3974</v>
      </c>
      <c r="T197" s="12" t="s">
        <v>1069</v>
      </c>
      <c r="U197" s="12" t="s">
        <v>1108</v>
      </c>
      <c r="W197" s="12" t="s">
        <v>40</v>
      </c>
      <c r="X197" s="12" t="s">
        <v>1826</v>
      </c>
      <c r="Y197" s="12" t="s">
        <v>1033</v>
      </c>
      <c r="Z197" s="12" t="s">
        <v>1033</v>
      </c>
      <c r="AA197" s="12" t="s">
        <v>1856</v>
      </c>
      <c r="AB197" s="12" t="s">
        <v>35</v>
      </c>
      <c r="AC197" s="12" t="s">
        <v>2901</v>
      </c>
      <c r="AF197" s="12">
        <v>5</v>
      </c>
      <c r="AG197" s="12">
        <v>17</v>
      </c>
      <c r="AS197" s="12" t="s">
        <v>1857</v>
      </c>
      <c r="AT197" s="12" t="s">
        <v>2914</v>
      </c>
    </row>
    <row r="198" spans="1:46" s="12" customFormat="1" x14ac:dyDescent="0.25">
      <c r="A198" s="12" t="s">
        <v>1842</v>
      </c>
      <c r="B198" s="12">
        <v>1994</v>
      </c>
      <c r="C198" t="str">
        <f>A198&amp;" "&amp;B198</f>
        <v>Cizek et al. 1994</v>
      </c>
      <c r="D198" s="12" t="s">
        <v>35</v>
      </c>
      <c r="E198" s="12" t="s">
        <v>25</v>
      </c>
      <c r="F198" s="12" t="s">
        <v>2022</v>
      </c>
      <c r="G198" s="12" t="s">
        <v>2901</v>
      </c>
      <c r="H198" s="12" t="s">
        <v>3504</v>
      </c>
      <c r="I198" s="12" t="s">
        <v>2120</v>
      </c>
      <c r="J198" s="12" t="s">
        <v>3626</v>
      </c>
      <c r="K198" s="12" t="s">
        <v>28</v>
      </c>
      <c r="L198" s="12" t="s">
        <v>28</v>
      </c>
      <c r="N198" s="12" t="s">
        <v>1845</v>
      </c>
      <c r="O198" s="12" t="s">
        <v>744</v>
      </c>
      <c r="P198" s="12" t="s">
        <v>3901</v>
      </c>
      <c r="Q198" t="s">
        <v>2614</v>
      </c>
      <c r="R198" t="s">
        <v>118</v>
      </c>
      <c r="S198" t="s">
        <v>3974</v>
      </c>
      <c r="T198" s="12" t="s">
        <v>1069</v>
      </c>
      <c r="U198" s="12" t="s">
        <v>1108</v>
      </c>
      <c r="W198" s="12" t="s">
        <v>40</v>
      </c>
      <c r="X198" s="12" t="s">
        <v>1826</v>
      </c>
      <c r="Y198" s="12" t="s">
        <v>1033</v>
      </c>
      <c r="Z198" s="12" t="s">
        <v>1033</v>
      </c>
      <c r="AA198" s="12" t="s">
        <v>1856</v>
      </c>
      <c r="AB198" s="12" t="s">
        <v>35</v>
      </c>
      <c r="AC198" s="12" t="s">
        <v>2901</v>
      </c>
      <c r="AF198" s="12">
        <v>57</v>
      </c>
      <c r="AG198" s="12">
        <v>377</v>
      </c>
      <c r="AS198" s="12" t="s">
        <v>1861</v>
      </c>
      <c r="AT198" s="12" t="s">
        <v>2915</v>
      </c>
    </row>
    <row r="199" spans="1:46" s="12" customFormat="1" x14ac:dyDescent="0.25">
      <c r="A199" s="12" t="s">
        <v>1842</v>
      </c>
      <c r="B199" s="12">
        <v>1994</v>
      </c>
      <c r="C199" t="str">
        <f>A199&amp;" "&amp;B199</f>
        <v>Cizek et al. 1994</v>
      </c>
      <c r="D199" s="12" t="s">
        <v>35</v>
      </c>
      <c r="E199" s="12" t="s">
        <v>25</v>
      </c>
      <c r="F199" s="12" t="s">
        <v>1858</v>
      </c>
      <c r="G199" s="12" t="s">
        <v>2901</v>
      </c>
      <c r="H199" s="12" t="s">
        <v>3504</v>
      </c>
      <c r="I199" s="12" t="s">
        <v>1844</v>
      </c>
      <c r="J199" s="12" t="s">
        <v>2117</v>
      </c>
      <c r="K199" s="12" t="s">
        <v>28</v>
      </c>
      <c r="L199" s="12" t="s">
        <v>28</v>
      </c>
      <c r="N199" s="12" t="s">
        <v>1845</v>
      </c>
      <c r="O199" s="12" t="s">
        <v>744</v>
      </c>
      <c r="P199" s="12" t="s">
        <v>3901</v>
      </c>
      <c r="Q199" t="s">
        <v>2614</v>
      </c>
      <c r="R199" t="s">
        <v>118</v>
      </c>
      <c r="S199" t="s">
        <v>3974</v>
      </c>
      <c r="T199" s="12" t="s">
        <v>1069</v>
      </c>
      <c r="U199" s="12" t="s">
        <v>1108</v>
      </c>
      <c r="W199" s="12" t="s">
        <v>40</v>
      </c>
      <c r="X199" s="12" t="s">
        <v>1826</v>
      </c>
      <c r="Y199" s="12" t="s">
        <v>1033</v>
      </c>
      <c r="Z199" s="12" t="s">
        <v>1033</v>
      </c>
      <c r="AA199" s="12" t="s">
        <v>1856</v>
      </c>
      <c r="AB199" s="12" t="s">
        <v>35</v>
      </c>
      <c r="AC199" s="12" t="s">
        <v>2901</v>
      </c>
      <c r="AF199" s="12" t="s">
        <v>119</v>
      </c>
      <c r="AG199" s="12">
        <v>14</v>
      </c>
      <c r="AS199" s="12" t="s">
        <v>1857</v>
      </c>
    </row>
    <row r="200" spans="1:46" s="12" customFormat="1" x14ac:dyDescent="0.25">
      <c r="A200" s="12" t="s">
        <v>1842</v>
      </c>
      <c r="B200" s="12">
        <v>1994</v>
      </c>
      <c r="C200" t="str">
        <f>A200&amp;" "&amp;B200</f>
        <v>Cizek et al. 1994</v>
      </c>
      <c r="D200" s="12" t="s">
        <v>35</v>
      </c>
      <c r="E200" s="12" t="s">
        <v>25</v>
      </c>
      <c r="F200" s="12" t="s">
        <v>1860</v>
      </c>
      <c r="G200" s="12" t="s">
        <v>2901</v>
      </c>
      <c r="H200" s="12" t="s">
        <v>3504</v>
      </c>
      <c r="I200" s="12" t="s">
        <v>1844</v>
      </c>
      <c r="J200" s="12" t="s">
        <v>2117</v>
      </c>
      <c r="K200" s="12" t="s">
        <v>28</v>
      </c>
      <c r="L200" s="12" t="s">
        <v>28</v>
      </c>
      <c r="N200" s="12" t="s">
        <v>1845</v>
      </c>
      <c r="O200" s="12" t="s">
        <v>744</v>
      </c>
      <c r="P200" s="12" t="s">
        <v>3901</v>
      </c>
      <c r="Q200" t="s">
        <v>2614</v>
      </c>
      <c r="R200" t="s">
        <v>118</v>
      </c>
      <c r="S200" t="s">
        <v>3974</v>
      </c>
      <c r="T200" s="12" t="s">
        <v>1069</v>
      </c>
      <c r="U200" s="12" t="s">
        <v>1108</v>
      </c>
      <c r="W200" s="12" t="s">
        <v>40</v>
      </c>
      <c r="X200" s="12" t="s">
        <v>1826</v>
      </c>
      <c r="Y200" s="12" t="s">
        <v>1033</v>
      </c>
      <c r="Z200" s="12" t="s">
        <v>1033</v>
      </c>
      <c r="AA200" s="12" t="s">
        <v>1856</v>
      </c>
      <c r="AB200" s="12" t="s">
        <v>35</v>
      </c>
      <c r="AC200" s="12" t="s">
        <v>2901</v>
      </c>
      <c r="AF200" s="12">
        <v>142</v>
      </c>
      <c r="AG200" s="12">
        <v>740</v>
      </c>
      <c r="AS200" s="12" t="s">
        <v>1861</v>
      </c>
    </row>
    <row r="201" spans="1:46" s="12" customFormat="1" x14ac:dyDescent="0.25">
      <c r="A201" s="12" t="s">
        <v>1842</v>
      </c>
      <c r="B201" s="12">
        <v>1994</v>
      </c>
      <c r="C201" t="str">
        <f>A201&amp;" "&amp;B201</f>
        <v>Cizek et al. 1994</v>
      </c>
      <c r="D201" s="12" t="s">
        <v>35</v>
      </c>
      <c r="E201" s="12" t="s">
        <v>25</v>
      </c>
      <c r="F201" s="12" t="s">
        <v>1860</v>
      </c>
      <c r="G201" s="12" t="s">
        <v>2901</v>
      </c>
      <c r="H201" s="12" t="s">
        <v>3504</v>
      </c>
      <c r="I201" s="12" t="s">
        <v>2120</v>
      </c>
      <c r="J201" s="12" t="s">
        <v>3626</v>
      </c>
      <c r="K201" s="12" t="s">
        <v>28</v>
      </c>
      <c r="L201" s="12" t="s">
        <v>28</v>
      </c>
      <c r="N201" s="12" t="s">
        <v>1845</v>
      </c>
      <c r="O201" s="12" t="s">
        <v>744</v>
      </c>
      <c r="P201" s="12" t="s">
        <v>3901</v>
      </c>
      <c r="Q201" t="s">
        <v>2614</v>
      </c>
      <c r="R201" t="s">
        <v>118</v>
      </c>
      <c r="S201" t="s">
        <v>3974</v>
      </c>
      <c r="T201" s="12" t="s">
        <v>1069</v>
      </c>
      <c r="U201" s="12" t="s">
        <v>1108</v>
      </c>
      <c r="W201" s="12" t="s">
        <v>40</v>
      </c>
      <c r="X201" s="12" t="s">
        <v>1826</v>
      </c>
      <c r="Y201" s="12" t="s">
        <v>1033</v>
      </c>
      <c r="Z201" s="12" t="s">
        <v>1033</v>
      </c>
      <c r="AA201" s="12" t="s">
        <v>1856</v>
      </c>
      <c r="AB201" s="12" t="s">
        <v>35</v>
      </c>
      <c r="AC201" s="12" t="s">
        <v>2901</v>
      </c>
      <c r="AF201" s="12">
        <v>83</v>
      </c>
      <c r="AG201" s="12">
        <v>267</v>
      </c>
      <c r="AS201" s="12" t="s">
        <v>1861</v>
      </c>
      <c r="AT201" s="12" t="s">
        <v>2913</v>
      </c>
    </row>
    <row r="202" spans="1:46" s="12" customFormat="1" x14ac:dyDescent="0.25">
      <c r="A202" s="12" t="s">
        <v>1842</v>
      </c>
      <c r="B202" s="12">
        <v>1994</v>
      </c>
      <c r="C202" t="str">
        <f>A202&amp;" "&amp;B202</f>
        <v>Cizek et al. 1994</v>
      </c>
      <c r="D202" s="12" t="s">
        <v>35</v>
      </c>
      <c r="E202" s="12" t="s">
        <v>25</v>
      </c>
      <c r="F202" s="12" t="s">
        <v>1860</v>
      </c>
      <c r="G202" s="12" t="s">
        <v>2901</v>
      </c>
      <c r="H202" s="12" t="s">
        <v>3504</v>
      </c>
      <c r="I202" s="12" t="s">
        <v>2120</v>
      </c>
      <c r="J202" s="12" t="s">
        <v>3626</v>
      </c>
      <c r="K202" s="12" t="s">
        <v>28</v>
      </c>
      <c r="L202" s="12" t="s">
        <v>28</v>
      </c>
      <c r="N202" s="12" t="s">
        <v>1845</v>
      </c>
      <c r="O202" s="12" t="s">
        <v>744</v>
      </c>
      <c r="P202" s="12" t="s">
        <v>3901</v>
      </c>
      <c r="Q202" t="s">
        <v>2614</v>
      </c>
      <c r="R202" t="s">
        <v>118</v>
      </c>
      <c r="S202" t="s">
        <v>3974</v>
      </c>
      <c r="T202" s="12" t="s">
        <v>1069</v>
      </c>
      <c r="U202" s="12" t="s">
        <v>1108</v>
      </c>
      <c r="W202" s="12" t="s">
        <v>40</v>
      </c>
      <c r="X202" s="12" t="s">
        <v>1826</v>
      </c>
      <c r="Y202" s="12" t="s">
        <v>1033</v>
      </c>
      <c r="Z202" s="12" t="s">
        <v>1033</v>
      </c>
      <c r="AA202" s="12" t="s">
        <v>1856</v>
      </c>
      <c r="AB202" s="12" t="s">
        <v>35</v>
      </c>
      <c r="AC202" s="12" t="s">
        <v>2901</v>
      </c>
      <c r="AF202" s="12">
        <v>3</v>
      </c>
      <c r="AG202" s="12">
        <v>134</v>
      </c>
      <c r="AS202" s="12" t="s">
        <v>1857</v>
      </c>
      <c r="AT202" s="12" t="s">
        <v>2916</v>
      </c>
    </row>
    <row r="203" spans="1:46" s="12" customFormat="1" x14ac:dyDescent="0.25">
      <c r="A203" s="12" t="s">
        <v>1842</v>
      </c>
      <c r="B203" s="12">
        <v>1994</v>
      </c>
      <c r="C203" t="str">
        <f>A203&amp;" "&amp;B203</f>
        <v>Cizek et al. 1994</v>
      </c>
      <c r="D203" s="12" t="s">
        <v>35</v>
      </c>
      <c r="E203" s="12" t="s">
        <v>25</v>
      </c>
      <c r="F203" s="12" t="s">
        <v>1859</v>
      </c>
      <c r="G203" s="12" t="s">
        <v>2901</v>
      </c>
      <c r="H203" s="12" t="s">
        <v>3504</v>
      </c>
      <c r="I203" s="12" t="s">
        <v>1844</v>
      </c>
      <c r="J203" s="12" t="s">
        <v>2117</v>
      </c>
      <c r="K203" s="12" t="s">
        <v>28</v>
      </c>
      <c r="L203" s="12" t="s">
        <v>28</v>
      </c>
      <c r="N203" s="12" t="s">
        <v>1845</v>
      </c>
      <c r="O203" s="12" t="s">
        <v>744</v>
      </c>
      <c r="P203" s="12" t="s">
        <v>3901</v>
      </c>
      <c r="Q203" t="s">
        <v>2614</v>
      </c>
      <c r="R203" t="s">
        <v>118</v>
      </c>
      <c r="S203" t="s">
        <v>3974</v>
      </c>
      <c r="T203" s="12" t="s">
        <v>1069</v>
      </c>
      <c r="U203" s="12" t="s">
        <v>1108</v>
      </c>
      <c r="W203" s="12" t="s">
        <v>40</v>
      </c>
      <c r="X203" s="12" t="s">
        <v>1826</v>
      </c>
      <c r="Y203" s="12" t="s">
        <v>1033</v>
      </c>
      <c r="Z203" s="12" t="s">
        <v>1033</v>
      </c>
      <c r="AA203" s="12" t="s">
        <v>1856</v>
      </c>
      <c r="AB203" s="12" t="s">
        <v>35</v>
      </c>
      <c r="AC203" s="12" t="s">
        <v>2901</v>
      </c>
      <c r="AF203" s="12" t="s">
        <v>119</v>
      </c>
      <c r="AG203" s="12">
        <v>11</v>
      </c>
      <c r="AS203" s="12" t="s">
        <v>1857</v>
      </c>
    </row>
    <row r="204" spans="1:46" s="12" customFormat="1" x14ac:dyDescent="0.25">
      <c r="A204" s="12" t="s">
        <v>1842</v>
      </c>
      <c r="B204" s="12">
        <v>1994</v>
      </c>
      <c r="C204" t="str">
        <f>A204&amp;" "&amp;B204</f>
        <v>Cizek et al. 1994</v>
      </c>
      <c r="D204" s="12" t="s">
        <v>35</v>
      </c>
      <c r="E204" s="12" t="s">
        <v>25</v>
      </c>
      <c r="F204" s="12" t="s">
        <v>1859</v>
      </c>
      <c r="G204" s="12" t="s">
        <v>2901</v>
      </c>
      <c r="H204" s="12" t="s">
        <v>3504</v>
      </c>
      <c r="I204" s="12" t="s">
        <v>1844</v>
      </c>
      <c r="J204" s="12" t="s">
        <v>2117</v>
      </c>
      <c r="K204" s="12" t="s">
        <v>28</v>
      </c>
      <c r="L204" s="12" t="s">
        <v>28</v>
      </c>
      <c r="N204" s="12" t="s">
        <v>1845</v>
      </c>
      <c r="O204" s="12" t="s">
        <v>744</v>
      </c>
      <c r="P204" s="12" t="s">
        <v>3901</v>
      </c>
      <c r="Q204" t="s">
        <v>2614</v>
      </c>
      <c r="R204" t="s">
        <v>118</v>
      </c>
      <c r="S204" t="s">
        <v>3974</v>
      </c>
      <c r="T204" s="12" t="s">
        <v>1069</v>
      </c>
      <c r="U204" s="12" t="s">
        <v>1108</v>
      </c>
      <c r="W204" s="12" t="s">
        <v>40</v>
      </c>
      <c r="X204" s="12" t="s">
        <v>1826</v>
      </c>
      <c r="Y204" s="12" t="s">
        <v>1033</v>
      </c>
      <c r="Z204" s="12" t="s">
        <v>1033</v>
      </c>
      <c r="AA204" s="12" t="s">
        <v>1856</v>
      </c>
      <c r="AB204" s="12" t="s">
        <v>35</v>
      </c>
      <c r="AC204" s="12" t="s">
        <v>2901</v>
      </c>
      <c r="AF204" s="12">
        <v>8</v>
      </c>
      <c r="AG204" s="12">
        <v>189</v>
      </c>
      <c r="AS204" s="12" t="s">
        <v>1857</v>
      </c>
    </row>
    <row r="205" spans="1:46" s="12" customFormat="1" x14ac:dyDescent="0.25">
      <c r="A205" s="12" t="s">
        <v>1842</v>
      </c>
      <c r="B205" s="12">
        <v>1994</v>
      </c>
      <c r="C205" t="str">
        <f>A205&amp;" "&amp;B205</f>
        <v>Cizek et al. 1994</v>
      </c>
      <c r="D205" s="12" t="s">
        <v>35</v>
      </c>
      <c r="E205" s="12" t="s">
        <v>25</v>
      </c>
      <c r="F205" s="12" t="s">
        <v>1843</v>
      </c>
      <c r="G205" s="12" t="s">
        <v>2901</v>
      </c>
      <c r="H205" s="12" t="s">
        <v>3504</v>
      </c>
      <c r="I205" s="12" t="s">
        <v>1844</v>
      </c>
      <c r="J205" s="12" t="s">
        <v>2117</v>
      </c>
      <c r="K205" s="12" t="s">
        <v>28</v>
      </c>
      <c r="L205" s="12" t="s">
        <v>28</v>
      </c>
      <c r="N205" s="12" t="s">
        <v>1845</v>
      </c>
      <c r="O205" s="12" t="s">
        <v>744</v>
      </c>
      <c r="P205" s="12" t="s">
        <v>3901</v>
      </c>
      <c r="Q205" t="s">
        <v>4009</v>
      </c>
      <c r="R205" t="s">
        <v>4236</v>
      </c>
      <c r="S205" t="s">
        <v>4235</v>
      </c>
      <c r="T205" s="12" t="s">
        <v>1846</v>
      </c>
      <c r="U205" s="12" t="s">
        <v>1847</v>
      </c>
      <c r="W205" s="12" t="s">
        <v>40</v>
      </c>
      <c r="X205" s="12" t="s">
        <v>1826</v>
      </c>
      <c r="Y205" s="12" t="s">
        <v>1033</v>
      </c>
      <c r="Z205" s="12" t="s">
        <v>1033</v>
      </c>
      <c r="AA205" s="12" t="s">
        <v>1848</v>
      </c>
      <c r="AB205" s="12" t="s">
        <v>35</v>
      </c>
      <c r="AC205" s="12" t="s">
        <v>2901</v>
      </c>
      <c r="AF205" s="12" t="s">
        <v>119</v>
      </c>
      <c r="AG205" s="12">
        <v>25</v>
      </c>
    </row>
    <row r="206" spans="1:46" s="12" customFormat="1" x14ac:dyDescent="0.25">
      <c r="A206" s="12" t="s">
        <v>1842</v>
      </c>
      <c r="B206" s="12">
        <v>1994</v>
      </c>
      <c r="C206" t="str">
        <f>A206&amp;" "&amp;B206</f>
        <v>Cizek et al. 1994</v>
      </c>
      <c r="D206" s="12" t="s">
        <v>35</v>
      </c>
      <c r="E206" s="12" t="s">
        <v>25</v>
      </c>
      <c r="F206" s="12" t="s">
        <v>1843</v>
      </c>
      <c r="G206" s="12" t="s">
        <v>2901</v>
      </c>
      <c r="H206" s="12" t="s">
        <v>3504</v>
      </c>
      <c r="I206" s="12" t="s">
        <v>1844</v>
      </c>
      <c r="J206" s="12" t="s">
        <v>2117</v>
      </c>
      <c r="K206" s="12" t="s">
        <v>28</v>
      </c>
      <c r="L206" s="12" t="s">
        <v>28</v>
      </c>
      <c r="N206" s="12" t="s">
        <v>1845</v>
      </c>
      <c r="O206" s="12" t="s">
        <v>744</v>
      </c>
      <c r="P206" s="12" t="s">
        <v>3901</v>
      </c>
      <c r="Q206" t="s">
        <v>4009</v>
      </c>
      <c r="R206" t="s">
        <v>4038</v>
      </c>
      <c r="S206" t="s">
        <v>4249</v>
      </c>
      <c r="T206" s="12" t="s">
        <v>1784</v>
      </c>
      <c r="U206" s="12" t="s">
        <v>1672</v>
      </c>
      <c r="W206" s="12" t="s">
        <v>40</v>
      </c>
      <c r="X206" s="12" t="s">
        <v>1826</v>
      </c>
      <c r="Y206" s="12" t="s">
        <v>1033</v>
      </c>
      <c r="Z206" s="12" t="s">
        <v>1033</v>
      </c>
      <c r="AA206" s="12" t="s">
        <v>1848</v>
      </c>
      <c r="AB206" s="12" t="s">
        <v>35</v>
      </c>
      <c r="AC206" s="12" t="s">
        <v>2901</v>
      </c>
      <c r="AF206" s="12" t="s">
        <v>119</v>
      </c>
      <c r="AG206" s="12">
        <v>46</v>
      </c>
    </row>
    <row r="207" spans="1:46" s="12" customFormat="1" x14ac:dyDescent="0.25">
      <c r="A207" s="12" t="s">
        <v>1842</v>
      </c>
      <c r="B207" s="12">
        <v>1994</v>
      </c>
      <c r="C207" t="str">
        <f>A207&amp;" "&amp;B207</f>
        <v>Cizek et al. 1994</v>
      </c>
      <c r="D207" s="12" t="s">
        <v>35</v>
      </c>
      <c r="E207" s="12" t="s">
        <v>25</v>
      </c>
      <c r="F207" s="12" t="s">
        <v>1849</v>
      </c>
      <c r="G207" s="12" t="s">
        <v>2901</v>
      </c>
      <c r="H207" s="12" t="s">
        <v>3504</v>
      </c>
      <c r="I207" s="12" t="s">
        <v>1844</v>
      </c>
      <c r="J207" s="12" t="s">
        <v>2117</v>
      </c>
      <c r="K207" s="12" t="s">
        <v>28</v>
      </c>
      <c r="L207" s="12" t="s">
        <v>28</v>
      </c>
      <c r="N207" s="12" t="s">
        <v>1845</v>
      </c>
      <c r="O207" s="12" t="s">
        <v>744</v>
      </c>
      <c r="P207" s="12" t="s">
        <v>3901</v>
      </c>
      <c r="Q207" t="s">
        <v>4009</v>
      </c>
      <c r="R207" t="s">
        <v>4038</v>
      </c>
      <c r="S207" t="s">
        <v>4249</v>
      </c>
      <c r="T207" s="12" t="s">
        <v>1784</v>
      </c>
      <c r="U207" s="12" t="s">
        <v>1672</v>
      </c>
      <c r="W207" s="12" t="s">
        <v>40</v>
      </c>
      <c r="X207" s="12" t="s">
        <v>1826</v>
      </c>
      <c r="Y207" s="12" t="s">
        <v>1033</v>
      </c>
      <c r="Z207" s="12" t="s">
        <v>1033</v>
      </c>
      <c r="AA207" s="12" t="s">
        <v>1848</v>
      </c>
      <c r="AB207" s="12" t="s">
        <v>35</v>
      </c>
      <c r="AC207" s="12" t="s">
        <v>2901</v>
      </c>
      <c r="AF207" s="12" t="s">
        <v>119</v>
      </c>
      <c r="AG207" s="12">
        <v>1</v>
      </c>
    </row>
    <row r="208" spans="1:46" s="12" customFormat="1" x14ac:dyDescent="0.25">
      <c r="A208" s="12" t="s">
        <v>1842</v>
      </c>
      <c r="B208" s="12">
        <v>1994</v>
      </c>
      <c r="C208" t="str">
        <f>A208&amp;" "&amp;B208</f>
        <v>Cizek et al. 1994</v>
      </c>
      <c r="D208" s="12" t="s">
        <v>35</v>
      </c>
      <c r="E208" s="12" t="s">
        <v>25</v>
      </c>
      <c r="F208" s="12" t="s">
        <v>1850</v>
      </c>
      <c r="G208" s="12" t="s">
        <v>2901</v>
      </c>
      <c r="H208" s="12" t="s">
        <v>3504</v>
      </c>
      <c r="I208" s="12" t="s">
        <v>1844</v>
      </c>
      <c r="J208" s="12" t="s">
        <v>2117</v>
      </c>
      <c r="K208" s="12" t="s">
        <v>28</v>
      </c>
      <c r="L208" s="12" t="s">
        <v>28</v>
      </c>
      <c r="N208" s="12" t="s">
        <v>1845</v>
      </c>
      <c r="O208" s="12" t="s">
        <v>744</v>
      </c>
      <c r="P208" s="12" t="s">
        <v>3901</v>
      </c>
      <c r="Q208" t="s">
        <v>4009</v>
      </c>
      <c r="R208" t="s">
        <v>4253</v>
      </c>
      <c r="S208" t="s">
        <v>4252</v>
      </c>
      <c r="T208" s="12" t="s">
        <v>2835</v>
      </c>
      <c r="U208" s="12" t="s">
        <v>1887</v>
      </c>
      <c r="W208" s="12" t="s">
        <v>40</v>
      </c>
      <c r="X208" s="12" t="s">
        <v>1826</v>
      </c>
      <c r="Y208" s="12" t="s">
        <v>1033</v>
      </c>
      <c r="Z208" s="12" t="s">
        <v>1033</v>
      </c>
      <c r="AA208" s="12" t="s">
        <v>1848</v>
      </c>
      <c r="AB208" s="12" t="s">
        <v>35</v>
      </c>
      <c r="AC208" s="12" t="s">
        <v>2901</v>
      </c>
      <c r="AF208" s="12" t="s">
        <v>119</v>
      </c>
      <c r="AG208" s="12">
        <v>1</v>
      </c>
    </row>
    <row r="209" spans="1:33" s="12" customFormat="1" x14ac:dyDescent="0.25">
      <c r="A209" s="12" t="s">
        <v>1842</v>
      </c>
      <c r="B209" s="12">
        <v>1994</v>
      </c>
      <c r="C209" t="str">
        <f>A209&amp;" "&amp;B209</f>
        <v>Cizek et al. 1994</v>
      </c>
      <c r="D209" s="12" t="s">
        <v>35</v>
      </c>
      <c r="E209" s="12" t="s">
        <v>25</v>
      </c>
      <c r="F209" s="12" t="s">
        <v>1850</v>
      </c>
      <c r="G209" s="12" t="s">
        <v>2901</v>
      </c>
      <c r="H209" s="12" t="s">
        <v>3504</v>
      </c>
      <c r="I209" s="12" t="s">
        <v>1844</v>
      </c>
      <c r="J209" s="12" t="s">
        <v>2117</v>
      </c>
      <c r="K209" s="12" t="s">
        <v>28</v>
      </c>
      <c r="L209" s="12" t="s">
        <v>28</v>
      </c>
      <c r="N209" s="12" t="s">
        <v>1845</v>
      </c>
      <c r="O209" s="12" t="s">
        <v>744</v>
      </c>
      <c r="P209" s="12" t="s">
        <v>3901</v>
      </c>
      <c r="Q209" t="s">
        <v>4009</v>
      </c>
      <c r="R209" t="s">
        <v>4008</v>
      </c>
      <c r="S209" t="s">
        <v>3931</v>
      </c>
      <c r="T209" s="12" t="s">
        <v>1942</v>
      </c>
      <c r="U209" s="12" t="s">
        <v>1695</v>
      </c>
      <c r="W209" s="12" t="s">
        <v>40</v>
      </c>
      <c r="X209" s="12" t="s">
        <v>1826</v>
      </c>
      <c r="Y209" s="12" t="s">
        <v>1033</v>
      </c>
      <c r="Z209" s="12" t="s">
        <v>1033</v>
      </c>
      <c r="AA209" s="12" t="s">
        <v>1848</v>
      </c>
      <c r="AB209" s="12" t="s">
        <v>35</v>
      </c>
      <c r="AC209" s="12" t="s">
        <v>2901</v>
      </c>
      <c r="AF209" s="12" t="s">
        <v>119</v>
      </c>
      <c r="AG209" s="12">
        <v>1</v>
      </c>
    </row>
    <row r="210" spans="1:33" s="12" customFormat="1" x14ac:dyDescent="0.25">
      <c r="A210" s="12" t="s">
        <v>1842</v>
      </c>
      <c r="B210" s="12">
        <v>1994</v>
      </c>
      <c r="C210" t="str">
        <f>A210&amp;" "&amp;B210</f>
        <v>Cizek et al. 1994</v>
      </c>
      <c r="D210" s="12" t="s">
        <v>35</v>
      </c>
      <c r="E210" s="12" t="s">
        <v>25</v>
      </c>
      <c r="F210" s="12" t="s">
        <v>1843</v>
      </c>
      <c r="G210" s="12" t="s">
        <v>2901</v>
      </c>
      <c r="H210" s="12" t="s">
        <v>3504</v>
      </c>
      <c r="I210" s="12" t="s">
        <v>1844</v>
      </c>
      <c r="J210" s="12" t="s">
        <v>2117</v>
      </c>
      <c r="K210" s="12" t="s">
        <v>28</v>
      </c>
      <c r="L210" s="12" t="s">
        <v>28</v>
      </c>
      <c r="N210" s="12" t="s">
        <v>1845</v>
      </c>
      <c r="O210" s="12" t="s">
        <v>744</v>
      </c>
      <c r="P210" s="12" t="s">
        <v>3901</v>
      </c>
      <c r="Q210" t="s">
        <v>4009</v>
      </c>
      <c r="R210" t="s">
        <v>4236</v>
      </c>
      <c r="S210" t="s">
        <v>4277</v>
      </c>
      <c r="T210" s="12" t="s">
        <v>2839</v>
      </c>
      <c r="U210" s="12" t="s">
        <v>2838</v>
      </c>
      <c r="W210" s="12" t="s">
        <v>40</v>
      </c>
      <c r="X210" s="12" t="s">
        <v>1826</v>
      </c>
      <c r="Y210" s="12" t="s">
        <v>1033</v>
      </c>
      <c r="Z210" s="12" t="s">
        <v>1033</v>
      </c>
      <c r="AA210" s="12" t="s">
        <v>1848</v>
      </c>
      <c r="AB210" s="12" t="s">
        <v>35</v>
      </c>
      <c r="AC210" s="12" t="s">
        <v>2901</v>
      </c>
      <c r="AF210" s="12" t="s">
        <v>119</v>
      </c>
      <c r="AG210" s="12">
        <v>1</v>
      </c>
    </row>
    <row r="211" spans="1:33" s="12" customFormat="1" x14ac:dyDescent="0.25">
      <c r="A211" s="12" t="s">
        <v>1842</v>
      </c>
      <c r="B211" s="12">
        <v>1994</v>
      </c>
      <c r="C211" t="str">
        <f>A211&amp;" "&amp;B211</f>
        <v>Cizek et al. 1994</v>
      </c>
      <c r="D211" s="12" t="s">
        <v>35</v>
      </c>
      <c r="E211" s="12" t="s">
        <v>25</v>
      </c>
      <c r="F211" s="12" t="s">
        <v>1843</v>
      </c>
      <c r="G211" s="12" t="s">
        <v>2901</v>
      </c>
      <c r="H211" s="12" t="s">
        <v>3504</v>
      </c>
      <c r="I211" s="12" t="s">
        <v>1844</v>
      </c>
      <c r="J211" s="12" t="s">
        <v>2117</v>
      </c>
      <c r="K211" s="12" t="s">
        <v>28</v>
      </c>
      <c r="L211" s="12" t="s">
        <v>28</v>
      </c>
      <c r="N211" s="12" t="s">
        <v>1845</v>
      </c>
      <c r="O211" s="12" t="s">
        <v>744</v>
      </c>
      <c r="P211" s="12" t="s">
        <v>3901</v>
      </c>
      <c r="Q211" t="s">
        <v>4009</v>
      </c>
      <c r="R211" t="s">
        <v>4017</v>
      </c>
      <c r="S211" t="s">
        <v>4016</v>
      </c>
      <c r="T211" s="12" t="s">
        <v>2051</v>
      </c>
      <c r="U211" s="12" t="s">
        <v>1310</v>
      </c>
      <c r="W211" s="12" t="s">
        <v>40</v>
      </c>
      <c r="X211" s="12" t="s">
        <v>1826</v>
      </c>
      <c r="Y211" s="12" t="s">
        <v>1033</v>
      </c>
      <c r="Z211" s="12" t="s">
        <v>1033</v>
      </c>
      <c r="AA211" s="12" t="s">
        <v>1848</v>
      </c>
      <c r="AB211" s="12" t="s">
        <v>35</v>
      </c>
      <c r="AC211" s="12" t="s">
        <v>2901</v>
      </c>
      <c r="AF211" s="12" t="s">
        <v>119</v>
      </c>
      <c r="AG211" s="12">
        <v>21</v>
      </c>
    </row>
    <row r="212" spans="1:33" s="12" customFormat="1" x14ac:dyDescent="0.25">
      <c r="A212" s="12" t="s">
        <v>1842</v>
      </c>
      <c r="B212" s="12">
        <v>1994</v>
      </c>
      <c r="C212" t="str">
        <f>A212&amp;" "&amp;B212</f>
        <v>Cizek et al. 1994</v>
      </c>
      <c r="D212" s="12" t="s">
        <v>35</v>
      </c>
      <c r="E212" s="12" t="s">
        <v>25</v>
      </c>
      <c r="F212" s="12" t="s">
        <v>1850</v>
      </c>
      <c r="G212" s="12" t="s">
        <v>2901</v>
      </c>
      <c r="H212" s="12" t="s">
        <v>3504</v>
      </c>
      <c r="I212" s="12" t="s">
        <v>1844</v>
      </c>
      <c r="J212" s="12" t="s">
        <v>2117</v>
      </c>
      <c r="K212" s="12" t="s">
        <v>28</v>
      </c>
      <c r="L212" s="12" t="s">
        <v>28</v>
      </c>
      <c r="N212" s="12" t="s">
        <v>1845</v>
      </c>
      <c r="O212" s="12" t="s">
        <v>744</v>
      </c>
      <c r="P212" s="12" t="s">
        <v>3901</v>
      </c>
      <c r="Q212" t="s">
        <v>4159</v>
      </c>
      <c r="R212" t="s">
        <v>4158</v>
      </c>
      <c r="S212" t="s">
        <v>4157</v>
      </c>
      <c r="T212" s="12" t="s">
        <v>2466</v>
      </c>
      <c r="U212" s="12" t="s">
        <v>1880</v>
      </c>
      <c r="W212" s="12" t="s">
        <v>40</v>
      </c>
      <c r="X212" s="12" t="s">
        <v>1826</v>
      </c>
      <c r="Y212" s="12" t="s">
        <v>1033</v>
      </c>
      <c r="Z212" s="12" t="s">
        <v>1033</v>
      </c>
      <c r="AA212" s="12" t="s">
        <v>1848</v>
      </c>
      <c r="AB212" s="12" t="s">
        <v>35</v>
      </c>
      <c r="AC212" s="12" t="s">
        <v>2901</v>
      </c>
      <c r="AF212" s="12" t="s">
        <v>119</v>
      </c>
      <c r="AG212" s="12">
        <v>1</v>
      </c>
    </row>
    <row r="213" spans="1:33" s="12" customFormat="1" x14ac:dyDescent="0.25">
      <c r="A213" s="12" t="s">
        <v>1842</v>
      </c>
      <c r="B213" s="12">
        <v>1994</v>
      </c>
      <c r="C213" t="str">
        <f>A213&amp;" "&amp;B213</f>
        <v>Cizek et al. 1994</v>
      </c>
      <c r="D213" s="12" t="s">
        <v>35</v>
      </c>
      <c r="E213" s="12" t="s">
        <v>25</v>
      </c>
      <c r="F213" s="12" t="s">
        <v>1843</v>
      </c>
      <c r="G213" s="12" t="s">
        <v>2901</v>
      </c>
      <c r="H213" s="12" t="s">
        <v>3504</v>
      </c>
      <c r="I213" s="12" t="s">
        <v>1844</v>
      </c>
      <c r="J213" s="12" t="s">
        <v>2117</v>
      </c>
      <c r="K213" s="12" t="s">
        <v>28</v>
      </c>
      <c r="L213" s="12" t="s">
        <v>28</v>
      </c>
      <c r="N213" s="12" t="s">
        <v>1845</v>
      </c>
      <c r="O213" s="12" t="s">
        <v>744</v>
      </c>
      <c r="P213" s="12" t="s">
        <v>3901</v>
      </c>
      <c r="Q213" t="s">
        <v>4009</v>
      </c>
      <c r="R213" t="s">
        <v>4011</v>
      </c>
      <c r="S213" t="s">
        <v>4072</v>
      </c>
      <c r="T213" s="12" t="s">
        <v>2599</v>
      </c>
      <c r="U213" s="12" t="s">
        <v>649</v>
      </c>
      <c r="W213" s="12" t="s">
        <v>40</v>
      </c>
      <c r="X213" s="12" t="s">
        <v>1826</v>
      </c>
      <c r="Y213" s="12" t="s">
        <v>1033</v>
      </c>
      <c r="Z213" s="12" t="s">
        <v>1033</v>
      </c>
      <c r="AA213" s="12" t="s">
        <v>1848</v>
      </c>
      <c r="AB213" s="12" t="s">
        <v>35</v>
      </c>
      <c r="AC213" s="12" t="s">
        <v>2901</v>
      </c>
      <c r="AF213" s="12" t="s">
        <v>119</v>
      </c>
      <c r="AG213" s="12">
        <v>53</v>
      </c>
    </row>
    <row r="214" spans="1:33" s="12" customFormat="1" x14ac:dyDescent="0.25">
      <c r="A214" s="12" t="s">
        <v>1842</v>
      </c>
      <c r="B214" s="12">
        <v>1994</v>
      </c>
      <c r="C214" t="str">
        <f>A214&amp;" "&amp;B214</f>
        <v>Cizek et al. 1994</v>
      </c>
      <c r="D214" s="12" t="s">
        <v>35</v>
      </c>
      <c r="E214" s="12" t="s">
        <v>25</v>
      </c>
      <c r="F214" s="12" t="s">
        <v>1850</v>
      </c>
      <c r="G214" s="12" t="s">
        <v>2901</v>
      </c>
      <c r="H214" s="12" t="s">
        <v>3504</v>
      </c>
      <c r="I214" s="12" t="s">
        <v>1844</v>
      </c>
      <c r="J214" s="12" t="s">
        <v>2117</v>
      </c>
      <c r="K214" s="12" t="s">
        <v>28</v>
      </c>
      <c r="L214" s="12" t="s">
        <v>28</v>
      </c>
      <c r="N214" s="12" t="s">
        <v>1845</v>
      </c>
      <c r="O214" s="12" t="s">
        <v>744</v>
      </c>
      <c r="P214" s="12" t="s">
        <v>3901</v>
      </c>
      <c r="Q214" t="s">
        <v>4009</v>
      </c>
      <c r="R214" t="s">
        <v>4011</v>
      </c>
      <c r="S214" t="s">
        <v>4072</v>
      </c>
      <c r="T214" s="12" t="s">
        <v>2599</v>
      </c>
      <c r="U214" s="12" t="s">
        <v>649</v>
      </c>
      <c r="W214" s="12" t="s">
        <v>40</v>
      </c>
      <c r="X214" s="12" t="s">
        <v>1826</v>
      </c>
      <c r="Y214" s="12" t="s">
        <v>1033</v>
      </c>
      <c r="Z214" s="12" t="s">
        <v>1033</v>
      </c>
      <c r="AA214" s="12" t="s">
        <v>1848</v>
      </c>
      <c r="AB214" s="12" t="s">
        <v>35</v>
      </c>
      <c r="AC214" s="12" t="s">
        <v>2901</v>
      </c>
      <c r="AF214" s="12" t="s">
        <v>119</v>
      </c>
      <c r="AG214" s="12">
        <v>16</v>
      </c>
    </row>
    <row r="215" spans="1:33" s="12" customFormat="1" x14ac:dyDescent="0.25">
      <c r="A215" s="12" t="s">
        <v>1842</v>
      </c>
      <c r="B215" s="12">
        <v>1994</v>
      </c>
      <c r="C215" t="str">
        <f>A215&amp;" "&amp;B215</f>
        <v>Cizek et al. 1994</v>
      </c>
      <c r="D215" s="12" t="s">
        <v>35</v>
      </c>
      <c r="E215" s="12" t="s">
        <v>25</v>
      </c>
      <c r="F215" s="12" t="s">
        <v>1843</v>
      </c>
      <c r="G215" s="12" t="s">
        <v>2901</v>
      </c>
      <c r="H215" s="12" t="s">
        <v>3504</v>
      </c>
      <c r="I215" s="12" t="s">
        <v>1844</v>
      </c>
      <c r="J215" s="12" t="s">
        <v>2117</v>
      </c>
      <c r="K215" s="12" t="s">
        <v>28</v>
      </c>
      <c r="L215" s="12" t="s">
        <v>28</v>
      </c>
      <c r="N215" s="12" t="s">
        <v>1845</v>
      </c>
      <c r="O215" s="12" t="s">
        <v>744</v>
      </c>
      <c r="P215" s="12" t="s">
        <v>3901</v>
      </c>
      <c r="Q215" t="s">
        <v>4009</v>
      </c>
      <c r="R215" t="s">
        <v>4282</v>
      </c>
      <c r="S215" t="s">
        <v>4281</v>
      </c>
      <c r="T215" s="12" t="s">
        <v>2847</v>
      </c>
      <c r="U215" s="12" t="s">
        <v>1876</v>
      </c>
      <c r="W215" s="12" t="s">
        <v>40</v>
      </c>
      <c r="X215" s="12" t="s">
        <v>1826</v>
      </c>
      <c r="Y215" s="12" t="s">
        <v>4440</v>
      </c>
      <c r="Z215" s="12" t="s">
        <v>1033</v>
      </c>
      <c r="AA215" s="12" t="s">
        <v>1848</v>
      </c>
      <c r="AB215" s="12" t="s">
        <v>35</v>
      </c>
      <c r="AC215" s="12" t="s">
        <v>2901</v>
      </c>
      <c r="AF215" s="12" t="s">
        <v>119</v>
      </c>
      <c r="AG215" s="12">
        <v>3</v>
      </c>
    </row>
    <row r="216" spans="1:33" s="12" customFormat="1" x14ac:dyDescent="0.25">
      <c r="A216" s="12" t="s">
        <v>1842</v>
      </c>
      <c r="B216" s="12">
        <v>1994</v>
      </c>
      <c r="C216" t="str">
        <f>A216&amp;" "&amp;B216</f>
        <v>Cizek et al. 1994</v>
      </c>
      <c r="D216" s="12" t="s">
        <v>35</v>
      </c>
      <c r="E216" s="12" t="s">
        <v>25</v>
      </c>
      <c r="F216" s="12" t="s">
        <v>1850</v>
      </c>
      <c r="G216" s="12" t="s">
        <v>2901</v>
      </c>
      <c r="H216" s="12" t="s">
        <v>3504</v>
      </c>
      <c r="I216" s="12" t="s">
        <v>1844</v>
      </c>
      <c r="J216" s="12" t="s">
        <v>2117</v>
      </c>
      <c r="K216" s="12" t="s">
        <v>28</v>
      </c>
      <c r="L216" s="12" t="s">
        <v>28</v>
      </c>
      <c r="N216" s="12" t="s">
        <v>1845</v>
      </c>
      <c r="O216" s="12" t="s">
        <v>744</v>
      </c>
      <c r="P216" s="12" t="s">
        <v>3901</v>
      </c>
      <c r="Q216" t="s">
        <v>4009</v>
      </c>
      <c r="R216" t="s">
        <v>4285</v>
      </c>
      <c r="S216" t="s">
        <v>4284</v>
      </c>
      <c r="T216" s="12" t="s">
        <v>2842</v>
      </c>
      <c r="U216" s="12" t="s">
        <v>1886</v>
      </c>
      <c r="W216" s="12" t="s">
        <v>40</v>
      </c>
      <c r="X216" s="12" t="s">
        <v>1826</v>
      </c>
      <c r="Y216" s="12" t="s">
        <v>1033</v>
      </c>
      <c r="Z216" s="12" t="s">
        <v>1033</v>
      </c>
      <c r="AA216" s="12" t="s">
        <v>1848</v>
      </c>
      <c r="AB216" s="12" t="s">
        <v>35</v>
      </c>
      <c r="AC216" s="12" t="s">
        <v>2901</v>
      </c>
      <c r="AF216" s="12" t="s">
        <v>119</v>
      </c>
      <c r="AG216" s="12">
        <v>1</v>
      </c>
    </row>
    <row r="217" spans="1:33" s="12" customFormat="1" x14ac:dyDescent="0.25">
      <c r="A217" s="12" t="s">
        <v>1842</v>
      </c>
      <c r="B217" s="12">
        <v>1994</v>
      </c>
      <c r="C217" t="str">
        <f>A217&amp;" "&amp;B217</f>
        <v>Cizek et al. 1994</v>
      </c>
      <c r="D217" s="12" t="s">
        <v>35</v>
      </c>
      <c r="E217" s="12" t="s">
        <v>25</v>
      </c>
      <c r="F217" s="12" t="s">
        <v>1843</v>
      </c>
      <c r="G217" s="12" t="s">
        <v>2901</v>
      </c>
      <c r="H217" s="12" t="s">
        <v>3504</v>
      </c>
      <c r="I217" s="12" t="s">
        <v>1844</v>
      </c>
      <c r="J217" s="12" t="s">
        <v>2117</v>
      </c>
      <c r="K217" s="12" t="s">
        <v>28</v>
      </c>
      <c r="L217" s="12" t="s">
        <v>28</v>
      </c>
      <c r="N217" s="12" t="s">
        <v>1845</v>
      </c>
      <c r="O217" s="12" t="s">
        <v>744</v>
      </c>
      <c r="P217" s="12" t="s">
        <v>3901</v>
      </c>
      <c r="Q217" t="s">
        <v>4009</v>
      </c>
      <c r="R217" t="s">
        <v>4028</v>
      </c>
      <c r="S217" t="s">
        <v>4286</v>
      </c>
      <c r="T217" s="12" t="s">
        <v>2777</v>
      </c>
      <c r="U217" s="12" t="s">
        <v>1371</v>
      </c>
      <c r="W217" s="12" t="s">
        <v>40</v>
      </c>
      <c r="X217" s="12" t="s">
        <v>1826</v>
      </c>
      <c r="Y217" s="12" t="s">
        <v>1033</v>
      </c>
      <c r="Z217" s="12" t="s">
        <v>1033</v>
      </c>
      <c r="AA217" s="12" t="s">
        <v>1848</v>
      </c>
      <c r="AB217" s="12" t="s">
        <v>35</v>
      </c>
      <c r="AC217" s="12" t="s">
        <v>2901</v>
      </c>
      <c r="AF217" s="12" t="s">
        <v>119</v>
      </c>
      <c r="AG217" s="12">
        <v>1</v>
      </c>
    </row>
    <row r="218" spans="1:33" s="12" customFormat="1" x14ac:dyDescent="0.25">
      <c r="A218" s="12" t="s">
        <v>1842</v>
      </c>
      <c r="B218" s="12">
        <v>1994</v>
      </c>
      <c r="C218" t="str">
        <f>A218&amp;" "&amp;B218</f>
        <v>Cizek et al. 1994</v>
      </c>
      <c r="D218" s="12" t="s">
        <v>35</v>
      </c>
      <c r="E218" s="12" t="s">
        <v>25</v>
      </c>
      <c r="F218" s="12" t="s">
        <v>1849</v>
      </c>
      <c r="G218" s="12" t="s">
        <v>2901</v>
      </c>
      <c r="H218" s="12" t="s">
        <v>3504</v>
      </c>
      <c r="I218" s="12" t="s">
        <v>1844</v>
      </c>
      <c r="J218" s="12" t="s">
        <v>2117</v>
      </c>
      <c r="K218" s="12" t="s">
        <v>28</v>
      </c>
      <c r="L218" s="12" t="s">
        <v>28</v>
      </c>
      <c r="N218" s="12" t="s">
        <v>1845</v>
      </c>
      <c r="O218" s="12" t="s">
        <v>744</v>
      </c>
      <c r="P218" s="12" t="s">
        <v>3901</v>
      </c>
      <c r="Q218" t="s">
        <v>4031</v>
      </c>
      <c r="R218" t="s">
        <v>4030</v>
      </c>
      <c r="S218" t="s">
        <v>4287</v>
      </c>
      <c r="T218" s="12" t="s">
        <v>2832</v>
      </c>
      <c r="U218" s="12" t="s">
        <v>1348</v>
      </c>
      <c r="W218" s="12" t="s">
        <v>40</v>
      </c>
      <c r="X218" s="12" t="s">
        <v>1826</v>
      </c>
      <c r="Y218" s="12" t="s">
        <v>1033</v>
      </c>
      <c r="Z218" s="12" t="s">
        <v>1033</v>
      </c>
      <c r="AA218" s="12" t="s">
        <v>1848</v>
      </c>
      <c r="AB218" s="12" t="s">
        <v>35</v>
      </c>
      <c r="AC218" s="12" t="s">
        <v>2901</v>
      </c>
      <c r="AF218" s="12" t="s">
        <v>119</v>
      </c>
      <c r="AG218" s="12">
        <v>2</v>
      </c>
    </row>
    <row r="219" spans="1:33" s="12" customFormat="1" x14ac:dyDescent="0.25">
      <c r="A219" s="12" t="s">
        <v>1842</v>
      </c>
      <c r="B219" s="12">
        <v>1994</v>
      </c>
      <c r="C219" t="str">
        <f>A219&amp;" "&amp;B219</f>
        <v>Cizek et al. 1994</v>
      </c>
      <c r="D219" s="12" t="s">
        <v>35</v>
      </c>
      <c r="E219" s="12" t="s">
        <v>25</v>
      </c>
      <c r="F219" s="12" t="s">
        <v>1843</v>
      </c>
      <c r="G219" s="12" t="s">
        <v>2901</v>
      </c>
      <c r="H219" s="12" t="s">
        <v>3504</v>
      </c>
      <c r="I219" s="12" t="s">
        <v>1844</v>
      </c>
      <c r="J219" s="12" t="s">
        <v>2117</v>
      </c>
      <c r="K219" s="12" t="s">
        <v>28</v>
      </c>
      <c r="L219" s="12" t="s">
        <v>28</v>
      </c>
      <c r="N219" s="12" t="s">
        <v>1845</v>
      </c>
      <c r="O219" s="12" t="s">
        <v>744</v>
      </c>
      <c r="P219" s="12" t="s">
        <v>3901</v>
      </c>
      <c r="Q219" t="s">
        <v>4009</v>
      </c>
      <c r="R219" t="s">
        <v>4011</v>
      </c>
      <c r="S219" t="s">
        <v>4288</v>
      </c>
      <c r="T219" s="12" t="s">
        <v>2836</v>
      </c>
      <c r="U219" s="12" t="s">
        <v>1877</v>
      </c>
      <c r="W219" s="12" t="s">
        <v>40</v>
      </c>
      <c r="X219" s="12" t="s">
        <v>1826</v>
      </c>
      <c r="Y219" s="12" t="s">
        <v>1033</v>
      </c>
      <c r="Z219" s="12" t="s">
        <v>1033</v>
      </c>
      <c r="AA219" s="12" t="s">
        <v>1848</v>
      </c>
      <c r="AB219" s="12" t="s">
        <v>35</v>
      </c>
      <c r="AC219" s="12" t="s">
        <v>2901</v>
      </c>
      <c r="AF219" s="12" t="s">
        <v>119</v>
      </c>
      <c r="AG219" s="12">
        <v>3</v>
      </c>
    </row>
    <row r="220" spans="1:33" s="12" customFormat="1" x14ac:dyDescent="0.25">
      <c r="A220" s="12" t="s">
        <v>1842</v>
      </c>
      <c r="B220" s="12">
        <v>1994</v>
      </c>
      <c r="C220" t="str">
        <f>A220&amp;" "&amp;B220</f>
        <v>Cizek et al. 1994</v>
      </c>
      <c r="D220" s="12" t="s">
        <v>35</v>
      </c>
      <c r="E220" s="12" t="s">
        <v>25</v>
      </c>
      <c r="F220" s="12" t="s">
        <v>1849</v>
      </c>
      <c r="G220" s="12" t="s">
        <v>2901</v>
      </c>
      <c r="H220" s="12" t="s">
        <v>3504</v>
      </c>
      <c r="I220" s="12" t="s">
        <v>1844</v>
      </c>
      <c r="J220" s="12" t="s">
        <v>2117</v>
      </c>
      <c r="K220" s="12" t="s">
        <v>28</v>
      </c>
      <c r="L220" s="12" t="s">
        <v>28</v>
      </c>
      <c r="N220" s="12" t="s">
        <v>1845</v>
      </c>
      <c r="O220" s="12" t="s">
        <v>744</v>
      </c>
      <c r="P220" s="12" t="s">
        <v>3901</v>
      </c>
      <c r="Q220" t="s">
        <v>4007</v>
      </c>
      <c r="R220" t="s">
        <v>4006</v>
      </c>
      <c r="S220" t="s">
        <v>4289</v>
      </c>
      <c r="T220" s="12" t="s">
        <v>3638</v>
      </c>
      <c r="U220" s="12" t="s">
        <v>1879</v>
      </c>
      <c r="W220" s="12" t="s">
        <v>40</v>
      </c>
      <c r="X220" s="12" t="s">
        <v>1826</v>
      </c>
      <c r="Y220" s="12" t="s">
        <v>1033</v>
      </c>
      <c r="Z220" s="12" t="s">
        <v>1033</v>
      </c>
      <c r="AA220" s="12" t="s">
        <v>1848</v>
      </c>
      <c r="AB220" s="12" t="s">
        <v>35</v>
      </c>
      <c r="AC220" s="12" t="s">
        <v>2901</v>
      </c>
      <c r="AF220" s="12" t="s">
        <v>119</v>
      </c>
      <c r="AG220" s="12">
        <v>1</v>
      </c>
    </row>
    <row r="221" spans="1:33" s="12" customFormat="1" x14ac:dyDescent="0.25">
      <c r="A221" s="12" t="s">
        <v>1842</v>
      </c>
      <c r="B221" s="12">
        <v>1994</v>
      </c>
      <c r="C221" t="str">
        <f>A221&amp;" "&amp;B221</f>
        <v>Cizek et al. 1994</v>
      </c>
      <c r="D221" s="12" t="s">
        <v>35</v>
      </c>
      <c r="E221" s="12" t="s">
        <v>25</v>
      </c>
      <c r="F221" s="12" t="s">
        <v>1843</v>
      </c>
      <c r="G221" s="12" t="s">
        <v>2901</v>
      </c>
      <c r="H221" s="12" t="s">
        <v>3504</v>
      </c>
      <c r="I221" s="12" t="s">
        <v>1844</v>
      </c>
      <c r="J221" s="12" t="s">
        <v>2117</v>
      </c>
      <c r="K221" s="12" t="s">
        <v>28</v>
      </c>
      <c r="L221" s="12" t="s">
        <v>28</v>
      </c>
      <c r="N221" s="12" t="s">
        <v>1845</v>
      </c>
      <c r="O221" s="12" t="s">
        <v>744</v>
      </c>
      <c r="P221" s="12" t="s">
        <v>3901</v>
      </c>
      <c r="Q221" t="s">
        <v>4059</v>
      </c>
      <c r="R221" t="s">
        <v>4167</v>
      </c>
      <c r="S221" t="s">
        <v>4291</v>
      </c>
      <c r="T221" s="12" t="s">
        <v>2846</v>
      </c>
      <c r="U221" s="12" t="s">
        <v>1868</v>
      </c>
      <c r="W221" s="12" t="s">
        <v>40</v>
      </c>
      <c r="X221" s="12" t="s">
        <v>1826</v>
      </c>
      <c r="Y221" s="12" t="s">
        <v>1033</v>
      </c>
      <c r="Z221" s="12" t="s">
        <v>1033</v>
      </c>
      <c r="AA221" s="12" t="s">
        <v>1848</v>
      </c>
      <c r="AB221" s="12" t="s">
        <v>35</v>
      </c>
      <c r="AC221" s="12" t="s">
        <v>2901</v>
      </c>
      <c r="AF221" s="12" t="s">
        <v>119</v>
      </c>
      <c r="AG221" s="12">
        <v>2</v>
      </c>
    </row>
    <row r="222" spans="1:33" s="12" customFormat="1" x14ac:dyDescent="0.25">
      <c r="A222" s="12" t="s">
        <v>1842</v>
      </c>
      <c r="B222" s="12">
        <v>1994</v>
      </c>
      <c r="C222" t="str">
        <f>A222&amp;" "&amp;B222</f>
        <v>Cizek et al. 1994</v>
      </c>
      <c r="D222" s="12" t="s">
        <v>35</v>
      </c>
      <c r="E222" s="12" t="s">
        <v>25</v>
      </c>
      <c r="F222" s="12" t="s">
        <v>1850</v>
      </c>
      <c r="G222" s="12" t="s">
        <v>2901</v>
      </c>
      <c r="H222" s="12" t="s">
        <v>3504</v>
      </c>
      <c r="I222" s="12" t="s">
        <v>1844</v>
      </c>
      <c r="J222" s="12" t="s">
        <v>2117</v>
      </c>
      <c r="K222" s="12" t="s">
        <v>28</v>
      </c>
      <c r="L222" s="12" t="s">
        <v>28</v>
      </c>
      <c r="N222" s="12" t="s">
        <v>1845</v>
      </c>
      <c r="O222" s="12" t="s">
        <v>744</v>
      </c>
      <c r="P222" s="12" t="s">
        <v>3901</v>
      </c>
      <c r="Q222" t="s">
        <v>4059</v>
      </c>
      <c r="R222" t="s">
        <v>4167</v>
      </c>
      <c r="S222" t="s">
        <v>4291</v>
      </c>
      <c r="T222" s="12" t="s">
        <v>2846</v>
      </c>
      <c r="U222" s="12" t="s">
        <v>1868</v>
      </c>
      <c r="W222" s="12" t="s">
        <v>40</v>
      </c>
      <c r="X222" s="12" t="s">
        <v>1826</v>
      </c>
      <c r="Y222" s="12" t="s">
        <v>1033</v>
      </c>
      <c r="Z222" s="12" t="s">
        <v>1033</v>
      </c>
      <c r="AA222" s="12" t="s">
        <v>1848</v>
      </c>
      <c r="AB222" s="12" t="s">
        <v>35</v>
      </c>
      <c r="AC222" s="12" t="s">
        <v>2901</v>
      </c>
      <c r="AF222" s="12" t="s">
        <v>119</v>
      </c>
      <c r="AG222" s="12">
        <v>4</v>
      </c>
    </row>
    <row r="223" spans="1:33" s="12" customFormat="1" x14ac:dyDescent="0.25">
      <c r="A223" s="12" t="s">
        <v>1842</v>
      </c>
      <c r="B223" s="12">
        <v>1994</v>
      </c>
      <c r="C223" t="str">
        <f>A223&amp;" "&amp;B223</f>
        <v>Cizek et al. 1994</v>
      </c>
      <c r="D223" s="12" t="s">
        <v>35</v>
      </c>
      <c r="E223" s="12" t="s">
        <v>25</v>
      </c>
      <c r="F223" s="12" t="s">
        <v>1843</v>
      </c>
      <c r="G223" s="12" t="s">
        <v>2901</v>
      </c>
      <c r="H223" s="12" t="s">
        <v>3504</v>
      </c>
      <c r="I223" s="12" t="s">
        <v>1844</v>
      </c>
      <c r="J223" s="12" t="s">
        <v>2117</v>
      </c>
      <c r="K223" s="12" t="s">
        <v>28</v>
      </c>
      <c r="L223" s="12" t="s">
        <v>28</v>
      </c>
      <c r="N223" s="12" t="s">
        <v>1845</v>
      </c>
      <c r="O223" s="12" t="s">
        <v>744</v>
      </c>
      <c r="P223" s="12" t="s">
        <v>3901</v>
      </c>
      <c r="Q223" t="s">
        <v>4009</v>
      </c>
      <c r="R223" t="s">
        <v>4236</v>
      </c>
      <c r="S223" t="s">
        <v>4235</v>
      </c>
      <c r="T223" s="12" t="s">
        <v>2799</v>
      </c>
      <c r="U223" s="12" t="s">
        <v>1873</v>
      </c>
      <c r="W223" s="12" t="s">
        <v>40</v>
      </c>
      <c r="X223" s="12" t="s">
        <v>1826</v>
      </c>
      <c r="Y223" s="12" t="s">
        <v>1033</v>
      </c>
      <c r="Z223" s="12" t="s">
        <v>1033</v>
      </c>
      <c r="AA223" s="12" t="s">
        <v>1848</v>
      </c>
      <c r="AB223" s="12" t="s">
        <v>35</v>
      </c>
      <c r="AC223" s="12" t="s">
        <v>2901</v>
      </c>
      <c r="AF223" s="12" t="s">
        <v>119</v>
      </c>
      <c r="AG223" s="12">
        <v>4</v>
      </c>
    </row>
    <row r="224" spans="1:33" s="12" customFormat="1" x14ac:dyDescent="0.25">
      <c r="A224" s="12" t="s">
        <v>1842</v>
      </c>
      <c r="B224" s="12">
        <v>1994</v>
      </c>
      <c r="C224" t="str">
        <f>A224&amp;" "&amp;B224</f>
        <v>Cizek et al. 1994</v>
      </c>
      <c r="D224" s="12" t="s">
        <v>35</v>
      </c>
      <c r="E224" s="12" t="s">
        <v>25</v>
      </c>
      <c r="F224" s="12" t="s">
        <v>1849</v>
      </c>
      <c r="G224" s="12" t="s">
        <v>2901</v>
      </c>
      <c r="H224" s="12" t="s">
        <v>3504</v>
      </c>
      <c r="I224" s="12" t="s">
        <v>1844</v>
      </c>
      <c r="J224" s="12" t="s">
        <v>2117</v>
      </c>
      <c r="K224" s="12" t="s">
        <v>28</v>
      </c>
      <c r="L224" s="12" t="s">
        <v>28</v>
      </c>
      <c r="N224" s="12" t="s">
        <v>1845</v>
      </c>
      <c r="O224" s="12" t="s">
        <v>744</v>
      </c>
      <c r="P224" s="12" t="s">
        <v>3901</v>
      </c>
      <c r="Q224" t="s">
        <v>4009</v>
      </c>
      <c r="R224" t="s">
        <v>4295</v>
      </c>
      <c r="S224" t="s">
        <v>4294</v>
      </c>
      <c r="T224" s="12" t="s">
        <v>2837</v>
      </c>
      <c r="U224" s="12" t="s">
        <v>1870</v>
      </c>
      <c r="W224" s="12" t="s">
        <v>40</v>
      </c>
      <c r="X224" s="12" t="s">
        <v>1826</v>
      </c>
      <c r="Y224" s="12" t="s">
        <v>1033</v>
      </c>
      <c r="Z224" s="12" t="s">
        <v>1033</v>
      </c>
      <c r="AA224" s="12" t="s">
        <v>1848</v>
      </c>
      <c r="AB224" s="12" t="s">
        <v>35</v>
      </c>
      <c r="AC224" s="12" t="s">
        <v>2901</v>
      </c>
      <c r="AF224" s="12" t="s">
        <v>119</v>
      </c>
      <c r="AG224" s="12">
        <v>6</v>
      </c>
    </row>
    <row r="225" spans="1:33" s="12" customFormat="1" x14ac:dyDescent="0.25">
      <c r="A225" s="12" t="s">
        <v>1842</v>
      </c>
      <c r="B225" s="12">
        <v>1994</v>
      </c>
      <c r="C225" t="str">
        <f>A225&amp;" "&amp;B225</f>
        <v>Cizek et al. 1994</v>
      </c>
      <c r="D225" s="12" t="s">
        <v>35</v>
      </c>
      <c r="E225" s="12" t="s">
        <v>25</v>
      </c>
      <c r="F225" s="12" t="s">
        <v>1849</v>
      </c>
      <c r="G225" s="12" t="s">
        <v>2901</v>
      </c>
      <c r="H225" s="12" t="s">
        <v>3504</v>
      </c>
      <c r="I225" s="12" t="s">
        <v>1844</v>
      </c>
      <c r="J225" s="12" t="s">
        <v>2117</v>
      </c>
      <c r="K225" s="12" t="s">
        <v>28</v>
      </c>
      <c r="L225" s="12" t="s">
        <v>28</v>
      </c>
      <c r="N225" s="12" t="s">
        <v>1845</v>
      </c>
      <c r="O225" s="12" t="s">
        <v>744</v>
      </c>
      <c r="P225" s="12" t="s">
        <v>3901</v>
      </c>
      <c r="Q225" t="s">
        <v>2614</v>
      </c>
      <c r="R225" t="s">
        <v>118</v>
      </c>
      <c r="S225" t="s">
        <v>4297</v>
      </c>
      <c r="T225" s="12" t="s">
        <v>1915</v>
      </c>
      <c r="U225" s="12" t="s">
        <v>1871</v>
      </c>
      <c r="W225" s="12" t="s">
        <v>40</v>
      </c>
      <c r="X225" s="12" t="s">
        <v>1826</v>
      </c>
      <c r="Y225" s="12" t="s">
        <v>1033</v>
      </c>
      <c r="Z225" s="12" t="s">
        <v>1033</v>
      </c>
      <c r="AA225" s="12" t="s">
        <v>1848</v>
      </c>
      <c r="AB225" s="12" t="s">
        <v>35</v>
      </c>
      <c r="AC225" s="12" t="s">
        <v>2901</v>
      </c>
      <c r="AF225" s="12" t="s">
        <v>119</v>
      </c>
      <c r="AG225" s="12">
        <v>7</v>
      </c>
    </row>
    <row r="226" spans="1:33" s="12" customFormat="1" x14ac:dyDescent="0.25">
      <c r="A226" s="12" t="s">
        <v>1842</v>
      </c>
      <c r="B226" s="12">
        <v>1994</v>
      </c>
      <c r="C226" t="str">
        <f>A226&amp;" "&amp;B226</f>
        <v>Cizek et al. 1994</v>
      </c>
      <c r="D226" s="12" t="s">
        <v>35</v>
      </c>
      <c r="E226" s="12" t="s">
        <v>25</v>
      </c>
      <c r="F226" s="12" t="s">
        <v>1849</v>
      </c>
      <c r="G226" s="12" t="s">
        <v>2901</v>
      </c>
      <c r="H226" s="12" t="s">
        <v>3504</v>
      </c>
      <c r="I226" s="12" t="s">
        <v>1844</v>
      </c>
      <c r="J226" s="12" t="s">
        <v>2117</v>
      </c>
      <c r="K226" s="12" t="s">
        <v>28</v>
      </c>
      <c r="L226" s="12" t="s">
        <v>28</v>
      </c>
      <c r="N226" s="12" t="s">
        <v>1845</v>
      </c>
      <c r="O226" s="12" t="s">
        <v>744</v>
      </c>
      <c r="P226" s="12" t="s">
        <v>3901</v>
      </c>
      <c r="Q226" t="s">
        <v>4009</v>
      </c>
      <c r="R226" t="s">
        <v>4211</v>
      </c>
      <c r="S226" t="s">
        <v>4298</v>
      </c>
      <c r="T226" s="12" t="s">
        <v>2823</v>
      </c>
      <c r="U226" s="12" t="s">
        <v>1363</v>
      </c>
      <c r="W226" s="12" t="s">
        <v>40</v>
      </c>
      <c r="X226" s="12" t="s">
        <v>1826</v>
      </c>
      <c r="Y226" s="12" t="s">
        <v>1033</v>
      </c>
      <c r="Z226" s="12" t="s">
        <v>1033</v>
      </c>
      <c r="AA226" s="12" t="s">
        <v>1848</v>
      </c>
      <c r="AB226" s="12" t="s">
        <v>35</v>
      </c>
      <c r="AC226" s="12" t="s">
        <v>2901</v>
      </c>
      <c r="AF226" s="12" t="s">
        <v>119</v>
      </c>
      <c r="AG226" s="12">
        <v>1</v>
      </c>
    </row>
    <row r="227" spans="1:33" s="12" customFormat="1" x14ac:dyDescent="0.25">
      <c r="A227" s="12" t="s">
        <v>1842</v>
      </c>
      <c r="B227" s="12">
        <v>1994</v>
      </c>
      <c r="C227" t="str">
        <f>A227&amp;" "&amp;B227</f>
        <v>Cizek et al. 1994</v>
      </c>
      <c r="D227" s="12" t="s">
        <v>35</v>
      </c>
      <c r="E227" s="12" t="s">
        <v>25</v>
      </c>
      <c r="F227" s="12" t="s">
        <v>1850</v>
      </c>
      <c r="G227" s="12" t="s">
        <v>2901</v>
      </c>
      <c r="H227" s="12" t="s">
        <v>3504</v>
      </c>
      <c r="I227" s="12" t="s">
        <v>1844</v>
      </c>
      <c r="J227" s="12" t="s">
        <v>2117</v>
      </c>
      <c r="K227" s="12" t="s">
        <v>28</v>
      </c>
      <c r="L227" s="12" t="s">
        <v>28</v>
      </c>
      <c r="N227" s="12" t="s">
        <v>1845</v>
      </c>
      <c r="O227" s="12" t="s">
        <v>744</v>
      </c>
      <c r="P227" s="12" t="s">
        <v>3901</v>
      </c>
      <c r="Q227" s="12" t="s">
        <v>4009</v>
      </c>
      <c r="R227" s="12" t="s">
        <v>4302</v>
      </c>
      <c r="S227" s="12" t="s">
        <v>4301</v>
      </c>
      <c r="T227" s="12" t="s">
        <v>1946</v>
      </c>
      <c r="U227" s="12" t="s">
        <v>1343</v>
      </c>
      <c r="W227" s="12" t="s">
        <v>40</v>
      </c>
      <c r="X227" s="12" t="s">
        <v>1826</v>
      </c>
      <c r="Y227" s="12" t="s">
        <v>1033</v>
      </c>
      <c r="Z227" s="12" t="s">
        <v>1033</v>
      </c>
      <c r="AA227" s="12" t="s">
        <v>1848</v>
      </c>
      <c r="AB227" s="12" t="s">
        <v>35</v>
      </c>
      <c r="AC227" s="12" t="s">
        <v>2901</v>
      </c>
      <c r="AF227" s="12" t="s">
        <v>119</v>
      </c>
      <c r="AG227" s="12">
        <v>2</v>
      </c>
    </row>
    <row r="228" spans="1:33" s="12" customFormat="1" x14ac:dyDescent="0.25">
      <c r="A228" s="12" t="s">
        <v>1842</v>
      </c>
      <c r="B228" s="12">
        <v>1994</v>
      </c>
      <c r="C228" t="str">
        <f>A228&amp;" "&amp;B228</f>
        <v>Cizek et al. 1994</v>
      </c>
      <c r="D228" s="12" t="s">
        <v>35</v>
      </c>
      <c r="E228" s="12" t="s">
        <v>25</v>
      </c>
      <c r="F228" s="12" t="s">
        <v>1849</v>
      </c>
      <c r="G228" s="12" t="s">
        <v>2901</v>
      </c>
      <c r="H228" s="12" t="s">
        <v>3504</v>
      </c>
      <c r="I228" s="12" t="s">
        <v>1844</v>
      </c>
      <c r="J228" s="12" t="s">
        <v>2117</v>
      </c>
      <c r="K228" s="12" t="s">
        <v>28</v>
      </c>
      <c r="L228" s="12" t="s">
        <v>28</v>
      </c>
      <c r="N228" s="12" t="s">
        <v>1845</v>
      </c>
      <c r="O228" s="12" t="s">
        <v>744</v>
      </c>
      <c r="P228" s="12" t="s">
        <v>3901</v>
      </c>
      <c r="Q228" t="s">
        <v>4009</v>
      </c>
      <c r="R228" t="s">
        <v>4211</v>
      </c>
      <c r="S228" t="s">
        <v>4298</v>
      </c>
      <c r="T228" s="12" t="s">
        <v>2848</v>
      </c>
      <c r="U228" s="12" t="s">
        <v>1341</v>
      </c>
      <c r="W228" s="12" t="s">
        <v>40</v>
      </c>
      <c r="X228" s="12" t="s">
        <v>1826</v>
      </c>
      <c r="Y228" s="12" t="s">
        <v>1033</v>
      </c>
      <c r="Z228" s="12" t="s">
        <v>1033</v>
      </c>
      <c r="AA228" s="12" t="s">
        <v>1848</v>
      </c>
      <c r="AB228" s="12" t="s">
        <v>35</v>
      </c>
      <c r="AC228" s="12" t="s">
        <v>2901</v>
      </c>
      <c r="AF228" s="12" t="s">
        <v>119</v>
      </c>
      <c r="AG228" s="12">
        <v>1</v>
      </c>
    </row>
    <row r="229" spans="1:33" s="12" customFormat="1" x14ac:dyDescent="0.25">
      <c r="A229" s="12" t="s">
        <v>1842</v>
      </c>
      <c r="B229" s="12">
        <v>1994</v>
      </c>
      <c r="C229" t="str">
        <f>A229&amp;" "&amp;B229</f>
        <v>Cizek et al. 1994</v>
      </c>
      <c r="D229" s="12" t="s">
        <v>35</v>
      </c>
      <c r="E229" s="12" t="s">
        <v>25</v>
      </c>
      <c r="F229" s="12" t="s">
        <v>1843</v>
      </c>
      <c r="G229" s="12" t="s">
        <v>2901</v>
      </c>
      <c r="H229" s="12" t="s">
        <v>3504</v>
      </c>
      <c r="I229" s="12" t="s">
        <v>1844</v>
      </c>
      <c r="J229" s="12" t="s">
        <v>2117</v>
      </c>
      <c r="K229" s="12" t="s">
        <v>28</v>
      </c>
      <c r="L229" s="12" t="s">
        <v>28</v>
      </c>
      <c r="N229" s="12" t="s">
        <v>1845</v>
      </c>
      <c r="O229" s="12" t="s">
        <v>744</v>
      </c>
      <c r="P229" s="12" t="s">
        <v>3901</v>
      </c>
      <c r="Q229" t="s">
        <v>4009</v>
      </c>
      <c r="R229" t="s">
        <v>4011</v>
      </c>
      <c r="S229" t="s">
        <v>4086</v>
      </c>
      <c r="T229" s="12" t="s">
        <v>2687</v>
      </c>
      <c r="U229" s="12" t="s">
        <v>1875</v>
      </c>
      <c r="W229" s="12" t="s">
        <v>40</v>
      </c>
      <c r="X229" s="12" t="s">
        <v>1826</v>
      </c>
      <c r="Y229" s="12" t="s">
        <v>1033</v>
      </c>
      <c r="Z229" s="12" t="s">
        <v>1033</v>
      </c>
      <c r="AA229" s="12" t="s">
        <v>1848</v>
      </c>
      <c r="AB229" s="12" t="s">
        <v>35</v>
      </c>
      <c r="AC229" s="12" t="s">
        <v>2901</v>
      </c>
      <c r="AF229" s="12" t="s">
        <v>119</v>
      </c>
      <c r="AG229" s="12">
        <v>3</v>
      </c>
    </row>
    <row r="230" spans="1:33" s="12" customFormat="1" x14ac:dyDescent="0.25">
      <c r="A230" s="12" t="s">
        <v>1842</v>
      </c>
      <c r="B230" s="12">
        <v>1994</v>
      </c>
      <c r="C230" t="str">
        <f>A230&amp;" "&amp;B230</f>
        <v>Cizek et al. 1994</v>
      </c>
      <c r="D230" s="12" t="s">
        <v>35</v>
      </c>
      <c r="E230" s="12" t="s">
        <v>25</v>
      </c>
      <c r="F230" s="12" t="s">
        <v>1867</v>
      </c>
      <c r="G230" s="12" t="s">
        <v>2901</v>
      </c>
      <c r="H230" s="12" t="s">
        <v>3504</v>
      </c>
      <c r="I230" s="12" t="s">
        <v>1844</v>
      </c>
      <c r="J230" s="12" t="s">
        <v>2117</v>
      </c>
      <c r="K230" s="12" t="s">
        <v>28</v>
      </c>
      <c r="L230" s="12" t="s">
        <v>28</v>
      </c>
      <c r="N230" s="12" t="s">
        <v>1845</v>
      </c>
      <c r="O230" s="12" t="s">
        <v>744</v>
      </c>
      <c r="P230" s="12" t="s">
        <v>3901</v>
      </c>
      <c r="Q230" t="s">
        <v>4009</v>
      </c>
      <c r="R230" t="s">
        <v>4008</v>
      </c>
      <c r="S230" t="s">
        <v>4310</v>
      </c>
      <c r="T230" s="12" t="s">
        <v>2783</v>
      </c>
      <c r="U230" s="12" t="s">
        <v>1878</v>
      </c>
      <c r="W230" s="12" t="s">
        <v>40</v>
      </c>
      <c r="X230" s="12" t="s">
        <v>1826</v>
      </c>
      <c r="Y230" s="12" t="s">
        <v>1033</v>
      </c>
      <c r="Z230" s="12" t="s">
        <v>1033</v>
      </c>
      <c r="AA230" s="12" t="s">
        <v>1848</v>
      </c>
      <c r="AB230" s="12" t="s">
        <v>35</v>
      </c>
      <c r="AC230" s="12" t="s">
        <v>2901</v>
      </c>
      <c r="AF230" s="12" t="s">
        <v>119</v>
      </c>
      <c r="AG230" s="12">
        <v>2</v>
      </c>
    </row>
    <row r="231" spans="1:33" s="12" customFormat="1" x14ac:dyDescent="0.25">
      <c r="A231" s="12" t="s">
        <v>1842</v>
      </c>
      <c r="B231" s="12">
        <v>1994</v>
      </c>
      <c r="C231" t="str">
        <f>A231&amp;" "&amp;B231</f>
        <v>Cizek et al. 1994</v>
      </c>
      <c r="D231" s="12" t="s">
        <v>35</v>
      </c>
      <c r="E231" s="12" t="s">
        <v>25</v>
      </c>
      <c r="F231" s="12" t="s">
        <v>1850</v>
      </c>
      <c r="G231" s="12" t="s">
        <v>2901</v>
      </c>
      <c r="H231" s="12" t="s">
        <v>3504</v>
      </c>
      <c r="I231" s="12" t="s">
        <v>1844</v>
      </c>
      <c r="J231" s="12" t="s">
        <v>2117</v>
      </c>
      <c r="K231" s="12" t="s">
        <v>28</v>
      </c>
      <c r="L231" s="12" t="s">
        <v>28</v>
      </c>
      <c r="N231" s="12" t="s">
        <v>1845</v>
      </c>
      <c r="O231" s="12" t="s">
        <v>744</v>
      </c>
      <c r="P231" s="12" t="s">
        <v>3901</v>
      </c>
      <c r="Q231" t="s">
        <v>4009</v>
      </c>
      <c r="R231" t="s">
        <v>4008</v>
      </c>
      <c r="S231" t="s">
        <v>4311</v>
      </c>
      <c r="T231" s="12" t="s">
        <v>3633</v>
      </c>
      <c r="U231" s="12" t="s">
        <v>1346</v>
      </c>
      <c r="W231" s="12" t="s">
        <v>40</v>
      </c>
      <c r="X231" s="12" t="s">
        <v>1826</v>
      </c>
      <c r="Y231" s="12" t="s">
        <v>1033</v>
      </c>
      <c r="Z231" s="12" t="s">
        <v>1033</v>
      </c>
      <c r="AA231" s="12" t="s">
        <v>1848</v>
      </c>
      <c r="AB231" s="12" t="s">
        <v>35</v>
      </c>
      <c r="AC231" s="12" t="s">
        <v>2901</v>
      </c>
      <c r="AF231" s="12" t="s">
        <v>119</v>
      </c>
      <c r="AG231" s="12">
        <v>20</v>
      </c>
    </row>
    <row r="232" spans="1:33" s="12" customFormat="1" x14ac:dyDescent="0.25">
      <c r="A232" s="12" t="s">
        <v>1842</v>
      </c>
      <c r="B232" s="12">
        <v>1994</v>
      </c>
      <c r="C232" t="str">
        <f>A232&amp;" "&amp;B232</f>
        <v>Cizek et al. 1994</v>
      </c>
      <c r="D232" s="12" t="s">
        <v>35</v>
      </c>
      <c r="E232" s="12" t="s">
        <v>25</v>
      </c>
      <c r="F232" s="12" t="s">
        <v>1850</v>
      </c>
      <c r="G232" s="12" t="s">
        <v>2901</v>
      </c>
      <c r="H232" s="12" t="s">
        <v>3504</v>
      </c>
      <c r="I232" s="12" t="s">
        <v>1844</v>
      </c>
      <c r="J232" s="12" t="s">
        <v>2117</v>
      </c>
      <c r="K232" s="12" t="s">
        <v>28</v>
      </c>
      <c r="L232" s="12" t="s">
        <v>28</v>
      </c>
      <c r="N232" s="12" t="s">
        <v>1845</v>
      </c>
      <c r="O232" s="12" t="s">
        <v>744</v>
      </c>
      <c r="P232" s="12" t="s">
        <v>3901</v>
      </c>
      <c r="Q232" t="s">
        <v>4009</v>
      </c>
      <c r="R232" t="s">
        <v>4008</v>
      </c>
      <c r="S232" t="s">
        <v>4036</v>
      </c>
      <c r="T232" s="12" t="s">
        <v>2794</v>
      </c>
      <c r="U232" s="12" t="s">
        <v>1353</v>
      </c>
      <c r="W232" s="12" t="s">
        <v>40</v>
      </c>
      <c r="X232" s="12" t="s">
        <v>1826</v>
      </c>
      <c r="Y232" s="12" t="s">
        <v>1033</v>
      </c>
      <c r="Z232" s="12" t="s">
        <v>1033</v>
      </c>
      <c r="AA232" s="12" t="s">
        <v>1848</v>
      </c>
      <c r="AB232" s="12" t="s">
        <v>35</v>
      </c>
      <c r="AC232" s="12" t="s">
        <v>2901</v>
      </c>
      <c r="AF232" s="12" t="s">
        <v>119</v>
      </c>
      <c r="AG232" s="12">
        <v>6</v>
      </c>
    </row>
    <row r="233" spans="1:33" s="12" customFormat="1" x14ac:dyDescent="0.25">
      <c r="A233" s="12" t="s">
        <v>1842</v>
      </c>
      <c r="B233" s="12">
        <v>1994</v>
      </c>
      <c r="C233" t="str">
        <f>A233&amp;" "&amp;B233</f>
        <v>Cizek et al. 1994</v>
      </c>
      <c r="D233" s="12" t="s">
        <v>35</v>
      </c>
      <c r="E233" s="12" t="s">
        <v>25</v>
      </c>
      <c r="F233" s="12" t="s">
        <v>1843</v>
      </c>
      <c r="G233" s="12" t="s">
        <v>2901</v>
      </c>
      <c r="H233" s="12" t="s">
        <v>3504</v>
      </c>
      <c r="I233" s="12" t="s">
        <v>1844</v>
      </c>
      <c r="J233" s="12" t="s">
        <v>2117</v>
      </c>
      <c r="K233" s="12" t="s">
        <v>28</v>
      </c>
      <c r="L233" s="12" t="s">
        <v>28</v>
      </c>
      <c r="N233" s="12" t="s">
        <v>1845</v>
      </c>
      <c r="O233" s="12" t="s">
        <v>744</v>
      </c>
      <c r="P233" s="12" t="s">
        <v>3901</v>
      </c>
      <c r="Q233" t="s">
        <v>4009</v>
      </c>
      <c r="R233" t="s">
        <v>4206</v>
      </c>
      <c r="S233" t="s">
        <v>4205</v>
      </c>
      <c r="T233" s="12" t="s">
        <v>2828</v>
      </c>
      <c r="U233" s="12" t="s">
        <v>1869</v>
      </c>
      <c r="W233" s="12" t="s">
        <v>40</v>
      </c>
      <c r="X233" s="12" t="s">
        <v>1826</v>
      </c>
      <c r="Y233" s="12" t="s">
        <v>1033</v>
      </c>
      <c r="Z233" s="12" t="s">
        <v>1033</v>
      </c>
      <c r="AA233" s="12" t="s">
        <v>1848</v>
      </c>
      <c r="AB233" s="12" t="s">
        <v>35</v>
      </c>
      <c r="AC233" s="12" t="s">
        <v>2901</v>
      </c>
      <c r="AF233" s="12" t="s">
        <v>119</v>
      </c>
      <c r="AG233" s="12">
        <v>3</v>
      </c>
    </row>
    <row r="234" spans="1:33" s="12" customFormat="1" x14ac:dyDescent="0.25">
      <c r="A234" s="12" t="s">
        <v>1842</v>
      </c>
      <c r="B234" s="12">
        <v>1994</v>
      </c>
      <c r="C234" t="str">
        <f>A234&amp;" "&amp;B234</f>
        <v>Cizek et al. 1994</v>
      </c>
      <c r="D234" s="12" t="s">
        <v>35</v>
      </c>
      <c r="E234" s="12" t="s">
        <v>25</v>
      </c>
      <c r="F234" s="12" t="s">
        <v>1850</v>
      </c>
      <c r="G234" s="12" t="s">
        <v>2901</v>
      </c>
      <c r="H234" s="12" t="s">
        <v>3504</v>
      </c>
      <c r="I234" s="12" t="s">
        <v>1844</v>
      </c>
      <c r="J234" s="12" t="s">
        <v>2117</v>
      </c>
      <c r="K234" s="12" t="s">
        <v>28</v>
      </c>
      <c r="L234" s="12" t="s">
        <v>28</v>
      </c>
      <c r="N234" s="12" t="s">
        <v>1845</v>
      </c>
      <c r="O234" s="12" t="s">
        <v>744</v>
      </c>
      <c r="P234" s="12" t="s">
        <v>3901</v>
      </c>
      <c r="Q234" t="s">
        <v>4009</v>
      </c>
      <c r="R234" t="s">
        <v>4206</v>
      </c>
      <c r="S234" t="s">
        <v>4205</v>
      </c>
      <c r="T234" s="12" t="s">
        <v>2828</v>
      </c>
      <c r="U234" s="12" t="s">
        <v>1869</v>
      </c>
      <c r="W234" s="12" t="s">
        <v>40</v>
      </c>
      <c r="X234" s="12" t="s">
        <v>1826</v>
      </c>
      <c r="Y234" s="12" t="s">
        <v>1033</v>
      </c>
      <c r="Z234" s="12" t="s">
        <v>1033</v>
      </c>
      <c r="AA234" s="12" t="s">
        <v>1848</v>
      </c>
      <c r="AB234" s="12" t="s">
        <v>35</v>
      </c>
      <c r="AC234" s="12" t="s">
        <v>2901</v>
      </c>
      <c r="AF234" s="12" t="s">
        <v>119</v>
      </c>
      <c r="AG234" s="12">
        <v>1</v>
      </c>
    </row>
    <row r="235" spans="1:33" s="12" customFormat="1" x14ac:dyDescent="0.25">
      <c r="A235" s="12" t="s">
        <v>1842</v>
      </c>
      <c r="B235" s="12">
        <v>1994</v>
      </c>
      <c r="C235" t="str">
        <f>A235&amp;" "&amp;B235</f>
        <v>Cizek et al. 1994</v>
      </c>
      <c r="D235" s="12" t="s">
        <v>35</v>
      </c>
      <c r="E235" s="12" t="s">
        <v>25</v>
      </c>
      <c r="F235" s="12" t="s">
        <v>1849</v>
      </c>
      <c r="G235" s="12" t="s">
        <v>2901</v>
      </c>
      <c r="H235" s="12" t="s">
        <v>3504</v>
      </c>
      <c r="I235" s="12" t="s">
        <v>1844</v>
      </c>
      <c r="J235" s="12" t="s">
        <v>2117</v>
      </c>
      <c r="K235" s="12" t="s">
        <v>28</v>
      </c>
      <c r="L235" s="12" t="s">
        <v>28</v>
      </c>
      <c r="N235" s="12" t="s">
        <v>1845</v>
      </c>
      <c r="O235" s="12" t="s">
        <v>744</v>
      </c>
      <c r="P235" s="12" t="s">
        <v>3901</v>
      </c>
      <c r="Q235" t="s">
        <v>4009</v>
      </c>
      <c r="R235" t="s">
        <v>4206</v>
      </c>
      <c r="S235" t="s">
        <v>4205</v>
      </c>
      <c r="T235" s="12" t="s">
        <v>2828</v>
      </c>
      <c r="U235" s="12" t="s">
        <v>1869</v>
      </c>
      <c r="W235" s="12" t="s">
        <v>40</v>
      </c>
      <c r="X235" s="12" t="s">
        <v>1826</v>
      </c>
      <c r="Y235" s="12" t="s">
        <v>1033</v>
      </c>
      <c r="Z235" s="12" t="s">
        <v>1033</v>
      </c>
      <c r="AA235" s="12" t="s">
        <v>1848</v>
      </c>
      <c r="AB235" s="12" t="s">
        <v>35</v>
      </c>
      <c r="AC235" s="12" t="s">
        <v>2901</v>
      </c>
      <c r="AF235" s="12" t="s">
        <v>119</v>
      </c>
      <c r="AG235" s="12">
        <v>2</v>
      </c>
    </row>
    <row r="236" spans="1:33" s="12" customFormat="1" x14ac:dyDescent="0.25">
      <c r="A236" s="12" t="s">
        <v>1842</v>
      </c>
      <c r="B236" s="12">
        <v>1994</v>
      </c>
      <c r="C236" t="str">
        <f>A236&amp;" "&amp;B236</f>
        <v>Cizek et al. 1994</v>
      </c>
      <c r="D236" s="12" t="s">
        <v>35</v>
      </c>
      <c r="E236" s="12" t="s">
        <v>25</v>
      </c>
      <c r="F236" s="12" t="s">
        <v>1849</v>
      </c>
      <c r="G236" s="12" t="s">
        <v>2901</v>
      </c>
      <c r="H236" s="12" t="s">
        <v>3504</v>
      </c>
      <c r="I236" s="12" t="s">
        <v>1844</v>
      </c>
      <c r="J236" s="12" t="s">
        <v>2117</v>
      </c>
      <c r="K236" s="12" t="s">
        <v>28</v>
      </c>
      <c r="L236" s="12" t="s">
        <v>28</v>
      </c>
      <c r="N236" s="12" t="s">
        <v>1845</v>
      </c>
      <c r="O236" s="12" t="s">
        <v>744</v>
      </c>
      <c r="P236" s="12" t="s">
        <v>3901</v>
      </c>
      <c r="Q236" t="s">
        <v>4009</v>
      </c>
      <c r="R236" t="s">
        <v>4090</v>
      </c>
      <c r="S236" t="s">
        <v>4089</v>
      </c>
      <c r="T236" s="12" t="s">
        <v>408</v>
      </c>
      <c r="U236" s="12" t="s">
        <v>409</v>
      </c>
      <c r="W236" s="12" t="s">
        <v>40</v>
      </c>
      <c r="X236" s="12" t="s">
        <v>1826</v>
      </c>
      <c r="Y236" s="12" t="s">
        <v>1033</v>
      </c>
      <c r="Z236" s="12" t="s">
        <v>1033</v>
      </c>
      <c r="AA236" s="12" t="s">
        <v>1848</v>
      </c>
      <c r="AB236" s="12" t="s">
        <v>35</v>
      </c>
      <c r="AC236" s="12" t="s">
        <v>2901</v>
      </c>
      <c r="AF236" s="12" t="s">
        <v>119</v>
      </c>
      <c r="AG236" s="12">
        <v>60</v>
      </c>
    </row>
    <row r="237" spans="1:33" s="12" customFormat="1" x14ac:dyDescent="0.25">
      <c r="A237" s="12" t="s">
        <v>1842</v>
      </c>
      <c r="B237" s="12">
        <v>1994</v>
      </c>
      <c r="C237" t="str">
        <f>A237&amp;" "&amp;B237</f>
        <v>Cizek et al. 1994</v>
      </c>
      <c r="D237" s="12" t="s">
        <v>35</v>
      </c>
      <c r="E237" s="12" t="s">
        <v>25</v>
      </c>
      <c r="F237" s="12" t="s">
        <v>1849</v>
      </c>
      <c r="G237" s="12" t="s">
        <v>2901</v>
      </c>
      <c r="H237" s="12" t="s">
        <v>3504</v>
      </c>
      <c r="I237" s="12" t="s">
        <v>1844</v>
      </c>
      <c r="J237" s="12" t="s">
        <v>2117</v>
      </c>
      <c r="K237" s="12" t="s">
        <v>28</v>
      </c>
      <c r="L237" s="12" t="s">
        <v>28</v>
      </c>
      <c r="N237" s="12" t="s">
        <v>1845</v>
      </c>
      <c r="O237" s="12" t="s">
        <v>744</v>
      </c>
      <c r="P237" s="12" t="s">
        <v>3901</v>
      </c>
      <c r="Q237" s="61" t="s">
        <v>3919</v>
      </c>
      <c r="R237" s="61" t="s">
        <v>2600</v>
      </c>
      <c r="S237" s="61" t="s">
        <v>3982</v>
      </c>
      <c r="T237" s="12" t="s">
        <v>2814</v>
      </c>
      <c r="U237" s="12" t="s">
        <v>1159</v>
      </c>
      <c r="W237" s="12" t="s">
        <v>40</v>
      </c>
      <c r="X237" s="12" t="s">
        <v>1826</v>
      </c>
      <c r="Y237" s="12" t="s">
        <v>1033</v>
      </c>
      <c r="Z237" s="12" t="s">
        <v>1033</v>
      </c>
      <c r="AA237" s="12" t="s">
        <v>1848</v>
      </c>
      <c r="AB237" s="12" t="s">
        <v>35</v>
      </c>
      <c r="AC237" s="12" t="s">
        <v>2901</v>
      </c>
      <c r="AF237" s="12" t="s">
        <v>119</v>
      </c>
      <c r="AG237" s="12">
        <v>7</v>
      </c>
    </row>
    <row r="238" spans="1:33" s="12" customFormat="1" x14ac:dyDescent="0.25">
      <c r="A238" s="12" t="s">
        <v>1842</v>
      </c>
      <c r="B238" s="12">
        <v>1994</v>
      </c>
      <c r="C238" t="str">
        <f>A238&amp;" "&amp;B238</f>
        <v>Cizek et al. 1994</v>
      </c>
      <c r="D238" s="12" t="s">
        <v>35</v>
      </c>
      <c r="E238" s="12" t="s">
        <v>25</v>
      </c>
      <c r="F238" s="12" t="s">
        <v>1843</v>
      </c>
      <c r="G238" s="12" t="s">
        <v>2901</v>
      </c>
      <c r="H238" s="12" t="s">
        <v>3504</v>
      </c>
      <c r="I238" s="12" t="s">
        <v>1844</v>
      </c>
      <c r="J238" s="12" t="s">
        <v>2117</v>
      </c>
      <c r="K238" s="12" t="s">
        <v>28</v>
      </c>
      <c r="L238" s="12" t="s">
        <v>28</v>
      </c>
      <c r="N238" s="12" t="s">
        <v>1845</v>
      </c>
      <c r="O238" s="12" t="s">
        <v>744</v>
      </c>
      <c r="P238" s="12" t="s">
        <v>3901</v>
      </c>
      <c r="Q238" t="s">
        <v>4009</v>
      </c>
      <c r="R238" t="s">
        <v>4120</v>
      </c>
      <c r="S238" t="s">
        <v>4119</v>
      </c>
      <c r="T238" s="12" t="s">
        <v>1787</v>
      </c>
      <c r="U238" s="12" t="s">
        <v>1362</v>
      </c>
      <c r="W238" s="12" t="s">
        <v>40</v>
      </c>
      <c r="X238" s="12" t="s">
        <v>1826</v>
      </c>
      <c r="Y238" s="12" t="s">
        <v>1033</v>
      </c>
      <c r="Z238" s="12" t="s">
        <v>1033</v>
      </c>
      <c r="AA238" s="12" t="s">
        <v>1848</v>
      </c>
      <c r="AB238" s="12" t="s">
        <v>35</v>
      </c>
      <c r="AC238" s="12" t="s">
        <v>2901</v>
      </c>
      <c r="AF238" s="12" t="s">
        <v>119</v>
      </c>
      <c r="AG238" s="12">
        <v>83</v>
      </c>
    </row>
    <row r="239" spans="1:33" s="12" customFormat="1" x14ac:dyDescent="0.25">
      <c r="A239" s="12" t="s">
        <v>1842</v>
      </c>
      <c r="B239" s="12">
        <v>1994</v>
      </c>
      <c r="C239" t="str">
        <f>A239&amp;" "&amp;B239</f>
        <v>Cizek et al. 1994</v>
      </c>
      <c r="D239" s="12" t="s">
        <v>35</v>
      </c>
      <c r="E239" s="12" t="s">
        <v>25</v>
      </c>
      <c r="F239" s="12" t="s">
        <v>1850</v>
      </c>
      <c r="G239" s="12" t="s">
        <v>2901</v>
      </c>
      <c r="H239" s="12" t="s">
        <v>3504</v>
      </c>
      <c r="I239" s="12" t="s">
        <v>1844</v>
      </c>
      <c r="J239" s="12" t="s">
        <v>2117</v>
      </c>
      <c r="K239" s="12" t="s">
        <v>28</v>
      </c>
      <c r="L239" s="12" t="s">
        <v>28</v>
      </c>
      <c r="N239" s="12" t="s">
        <v>1845</v>
      </c>
      <c r="O239" s="12" t="s">
        <v>744</v>
      </c>
      <c r="P239" s="12" t="s">
        <v>3901</v>
      </c>
      <c r="Q239" t="s">
        <v>4009</v>
      </c>
      <c r="R239" t="s">
        <v>4120</v>
      </c>
      <c r="S239" t="s">
        <v>4119</v>
      </c>
      <c r="T239" s="12" t="s">
        <v>1787</v>
      </c>
      <c r="U239" s="12" t="s">
        <v>1362</v>
      </c>
      <c r="W239" s="12" t="s">
        <v>40</v>
      </c>
      <c r="X239" s="12" t="s">
        <v>1826</v>
      </c>
      <c r="Y239" s="12" t="s">
        <v>1033</v>
      </c>
      <c r="Z239" s="12" t="s">
        <v>1033</v>
      </c>
      <c r="AA239" s="12" t="s">
        <v>1848</v>
      </c>
      <c r="AB239" s="12" t="s">
        <v>35</v>
      </c>
      <c r="AC239" s="12" t="s">
        <v>2901</v>
      </c>
      <c r="AF239" s="12" t="s">
        <v>119</v>
      </c>
      <c r="AG239" s="12">
        <v>1</v>
      </c>
    </row>
    <row r="240" spans="1:33" s="12" customFormat="1" x14ac:dyDescent="0.25">
      <c r="A240" s="12" t="s">
        <v>1842</v>
      </c>
      <c r="B240" s="12">
        <v>1994</v>
      </c>
      <c r="C240" t="str">
        <f>A240&amp;" "&amp;B240</f>
        <v>Cizek et al. 1994</v>
      </c>
      <c r="D240" s="12" t="s">
        <v>35</v>
      </c>
      <c r="E240" s="12" t="s">
        <v>25</v>
      </c>
      <c r="F240" s="12" t="s">
        <v>1843</v>
      </c>
      <c r="G240" s="12" t="s">
        <v>2901</v>
      </c>
      <c r="H240" s="12" t="s">
        <v>3504</v>
      </c>
      <c r="I240" s="12" t="s">
        <v>1844</v>
      </c>
      <c r="J240" s="12" t="s">
        <v>2117</v>
      </c>
      <c r="K240" s="12" t="s">
        <v>28</v>
      </c>
      <c r="L240" s="12" t="s">
        <v>28</v>
      </c>
      <c r="N240" s="12" t="s">
        <v>1845</v>
      </c>
      <c r="O240" s="12" t="s">
        <v>744</v>
      </c>
      <c r="P240" s="12" t="s">
        <v>3901</v>
      </c>
      <c r="Q240" t="s">
        <v>4009</v>
      </c>
      <c r="R240" t="s">
        <v>4011</v>
      </c>
      <c r="S240" t="s">
        <v>4094</v>
      </c>
      <c r="T240" t="s">
        <v>4316</v>
      </c>
      <c r="U240" s="12" t="s">
        <v>650</v>
      </c>
      <c r="W240" s="12" t="s">
        <v>40</v>
      </c>
      <c r="X240" s="12" t="s">
        <v>1826</v>
      </c>
      <c r="Y240" s="12" t="s">
        <v>1033</v>
      </c>
      <c r="Z240" s="12" t="s">
        <v>1033</v>
      </c>
      <c r="AA240" s="12" t="s">
        <v>1848</v>
      </c>
      <c r="AB240" s="12" t="s">
        <v>35</v>
      </c>
      <c r="AC240" s="12" t="s">
        <v>2901</v>
      </c>
      <c r="AF240" s="12" t="s">
        <v>119</v>
      </c>
      <c r="AG240" s="12">
        <v>9</v>
      </c>
    </row>
    <row r="241" spans="1:33" s="12" customFormat="1" x14ac:dyDescent="0.25">
      <c r="A241" s="12" t="s">
        <v>1842</v>
      </c>
      <c r="B241" s="12">
        <v>1994</v>
      </c>
      <c r="C241" t="str">
        <f>A241&amp;" "&amp;B241</f>
        <v>Cizek et al. 1994</v>
      </c>
      <c r="D241" s="12" t="s">
        <v>35</v>
      </c>
      <c r="E241" s="12" t="s">
        <v>25</v>
      </c>
      <c r="F241" s="12" t="s">
        <v>1843</v>
      </c>
      <c r="G241" s="12" t="s">
        <v>2901</v>
      </c>
      <c r="H241" s="12" t="s">
        <v>3504</v>
      </c>
      <c r="I241" s="12" t="s">
        <v>1844</v>
      </c>
      <c r="J241" s="12" t="s">
        <v>2117</v>
      </c>
      <c r="K241" s="12" t="s">
        <v>28</v>
      </c>
      <c r="L241" s="12" t="s">
        <v>28</v>
      </c>
      <c r="N241" s="12" t="s">
        <v>1845</v>
      </c>
      <c r="O241" s="12" t="s">
        <v>744</v>
      </c>
      <c r="P241" s="12" t="s">
        <v>3901</v>
      </c>
      <c r="Q241" t="s">
        <v>4009</v>
      </c>
      <c r="R241" t="s">
        <v>4011</v>
      </c>
      <c r="S241" t="s">
        <v>4095</v>
      </c>
      <c r="T241" s="12" t="s">
        <v>1788</v>
      </c>
      <c r="U241" s="12" t="s">
        <v>651</v>
      </c>
      <c r="W241" s="12" t="s">
        <v>40</v>
      </c>
      <c r="X241" s="12" t="s">
        <v>1826</v>
      </c>
      <c r="Y241" s="12" t="s">
        <v>1033</v>
      </c>
      <c r="Z241" s="12" t="s">
        <v>1033</v>
      </c>
      <c r="AA241" s="12" t="s">
        <v>1848</v>
      </c>
      <c r="AB241" s="12" t="s">
        <v>35</v>
      </c>
      <c r="AC241" s="12" t="s">
        <v>2901</v>
      </c>
      <c r="AF241" s="12" t="s">
        <v>119</v>
      </c>
      <c r="AG241" s="12">
        <v>71</v>
      </c>
    </row>
    <row r="242" spans="1:33" s="12" customFormat="1" x14ac:dyDescent="0.25">
      <c r="A242" s="12" t="s">
        <v>1842</v>
      </c>
      <c r="B242" s="12">
        <v>1994</v>
      </c>
      <c r="C242" t="str">
        <f>A242&amp;" "&amp;B242</f>
        <v>Cizek et al. 1994</v>
      </c>
      <c r="D242" s="12" t="s">
        <v>35</v>
      </c>
      <c r="E242" s="12" t="s">
        <v>25</v>
      </c>
      <c r="F242" s="12" t="s">
        <v>1843</v>
      </c>
      <c r="G242" s="12" t="s">
        <v>2901</v>
      </c>
      <c r="H242" s="12" t="s">
        <v>3504</v>
      </c>
      <c r="I242" s="12" t="s">
        <v>1844</v>
      </c>
      <c r="J242" s="12" t="s">
        <v>2117</v>
      </c>
      <c r="K242" s="12" t="s">
        <v>28</v>
      </c>
      <c r="L242" s="12" t="s">
        <v>28</v>
      </c>
      <c r="N242" s="12" t="s">
        <v>1845</v>
      </c>
      <c r="O242" s="12" t="s">
        <v>744</v>
      </c>
      <c r="P242" s="12" t="s">
        <v>3901</v>
      </c>
      <c r="Q242" t="s">
        <v>4009</v>
      </c>
      <c r="R242" t="s">
        <v>4236</v>
      </c>
      <c r="S242" t="s">
        <v>4319</v>
      </c>
      <c r="T242" s="12" t="s">
        <v>1789</v>
      </c>
      <c r="U242" s="12" t="s">
        <v>1864</v>
      </c>
      <c r="W242" s="12" t="s">
        <v>40</v>
      </c>
      <c r="X242" s="12" t="s">
        <v>1826</v>
      </c>
      <c r="Y242" s="12" t="s">
        <v>1033</v>
      </c>
      <c r="Z242" s="12" t="s">
        <v>1033</v>
      </c>
      <c r="AA242" s="12" t="s">
        <v>1848</v>
      </c>
      <c r="AB242" s="12" t="s">
        <v>35</v>
      </c>
      <c r="AC242" s="12" t="s">
        <v>2901</v>
      </c>
      <c r="AF242" s="12" t="s">
        <v>119</v>
      </c>
      <c r="AG242" s="12">
        <v>10</v>
      </c>
    </row>
    <row r="243" spans="1:33" s="12" customFormat="1" x14ac:dyDescent="0.25">
      <c r="A243" s="12" t="s">
        <v>1842</v>
      </c>
      <c r="B243" s="12">
        <v>1994</v>
      </c>
      <c r="C243" t="str">
        <f>A243&amp;" "&amp;B243</f>
        <v>Cizek et al. 1994</v>
      </c>
      <c r="D243" s="12" t="s">
        <v>35</v>
      </c>
      <c r="E243" s="12" t="s">
        <v>25</v>
      </c>
      <c r="F243" s="12" t="s">
        <v>1850</v>
      </c>
      <c r="G243" s="12" t="s">
        <v>2901</v>
      </c>
      <c r="H243" s="12" t="s">
        <v>3504</v>
      </c>
      <c r="I243" s="12" t="s">
        <v>1844</v>
      </c>
      <c r="J243" s="12" t="s">
        <v>2117</v>
      </c>
      <c r="K243" s="12" t="s">
        <v>28</v>
      </c>
      <c r="L243" s="12" t="s">
        <v>28</v>
      </c>
      <c r="N243" s="12" t="s">
        <v>1845</v>
      </c>
      <c r="O243" s="12" t="s">
        <v>744</v>
      </c>
      <c r="P243" s="12" t="s">
        <v>3901</v>
      </c>
      <c r="Q243" t="s">
        <v>4009</v>
      </c>
      <c r="R243" t="s">
        <v>4236</v>
      </c>
      <c r="S243" t="s">
        <v>4319</v>
      </c>
      <c r="T243" s="12" t="s">
        <v>1789</v>
      </c>
      <c r="U243" s="12" t="s">
        <v>1864</v>
      </c>
      <c r="W243" s="12" t="s">
        <v>40</v>
      </c>
      <c r="X243" s="12" t="s">
        <v>1826</v>
      </c>
      <c r="Y243" s="12" t="s">
        <v>1033</v>
      </c>
      <c r="Z243" s="12" t="s">
        <v>1033</v>
      </c>
      <c r="AA243" s="12" t="s">
        <v>1848</v>
      </c>
      <c r="AB243" s="12" t="s">
        <v>35</v>
      </c>
      <c r="AC243" s="12" t="s">
        <v>2901</v>
      </c>
      <c r="AF243" s="12" t="s">
        <v>119</v>
      </c>
      <c r="AG243" s="12">
        <v>3</v>
      </c>
    </row>
    <row r="244" spans="1:33" s="12" customFormat="1" x14ac:dyDescent="0.25">
      <c r="A244" s="12" t="s">
        <v>1842</v>
      </c>
      <c r="B244" s="12">
        <v>1994</v>
      </c>
      <c r="C244" t="str">
        <f>A244&amp;" "&amp;B244</f>
        <v>Cizek et al. 1994</v>
      </c>
      <c r="D244" s="12" t="s">
        <v>35</v>
      </c>
      <c r="E244" s="12" t="s">
        <v>25</v>
      </c>
      <c r="F244" s="12" t="s">
        <v>1843</v>
      </c>
      <c r="G244" s="12" t="s">
        <v>2901</v>
      </c>
      <c r="H244" s="12" t="s">
        <v>3504</v>
      </c>
      <c r="I244" s="12" t="s">
        <v>1844</v>
      </c>
      <c r="J244" s="12" t="s">
        <v>2117</v>
      </c>
      <c r="K244" s="12" t="s">
        <v>28</v>
      </c>
      <c r="L244" s="12" t="s">
        <v>28</v>
      </c>
      <c r="N244" s="12" t="s">
        <v>1845</v>
      </c>
      <c r="O244" s="12" t="s">
        <v>744</v>
      </c>
      <c r="P244" s="12" t="s">
        <v>3901</v>
      </c>
      <c r="Q244" t="s">
        <v>4009</v>
      </c>
      <c r="R244" t="s">
        <v>4097</v>
      </c>
      <c r="S244" t="s">
        <v>4096</v>
      </c>
      <c r="T244" s="12" t="s">
        <v>343</v>
      </c>
      <c r="U244" s="12" t="s">
        <v>267</v>
      </c>
      <c r="W244" s="12" t="s">
        <v>40</v>
      </c>
      <c r="X244" s="12" t="s">
        <v>1826</v>
      </c>
      <c r="Y244" s="12" t="s">
        <v>1033</v>
      </c>
      <c r="Z244" s="12" t="s">
        <v>1033</v>
      </c>
      <c r="AA244" s="12" t="s">
        <v>1848</v>
      </c>
      <c r="AB244" s="12" t="s">
        <v>35</v>
      </c>
      <c r="AC244" s="12" t="s">
        <v>2901</v>
      </c>
      <c r="AF244" s="12" t="s">
        <v>119</v>
      </c>
      <c r="AG244" s="12">
        <v>4</v>
      </c>
    </row>
    <row r="245" spans="1:33" s="12" customFormat="1" x14ac:dyDescent="0.25">
      <c r="A245" s="12" t="s">
        <v>1842</v>
      </c>
      <c r="B245" s="12">
        <v>1994</v>
      </c>
      <c r="C245" t="str">
        <f>A245&amp;" "&amp;B245</f>
        <v>Cizek et al. 1994</v>
      </c>
      <c r="D245" s="12" t="s">
        <v>35</v>
      </c>
      <c r="E245" s="12" t="s">
        <v>25</v>
      </c>
      <c r="F245" s="12" t="s">
        <v>1849</v>
      </c>
      <c r="G245" s="12" t="s">
        <v>2901</v>
      </c>
      <c r="H245" s="12" t="s">
        <v>3504</v>
      </c>
      <c r="I245" s="12" t="s">
        <v>1844</v>
      </c>
      <c r="J245" s="12" t="s">
        <v>2117</v>
      </c>
      <c r="K245" s="12" t="s">
        <v>28</v>
      </c>
      <c r="L245" s="12" t="s">
        <v>28</v>
      </c>
      <c r="N245" s="12" t="s">
        <v>1845</v>
      </c>
      <c r="O245" s="12" t="s">
        <v>744</v>
      </c>
      <c r="P245" s="12" t="s">
        <v>3901</v>
      </c>
      <c r="Q245" t="s">
        <v>4009</v>
      </c>
      <c r="R245" t="s">
        <v>4097</v>
      </c>
      <c r="S245" t="s">
        <v>4096</v>
      </c>
      <c r="T245" s="12" t="s">
        <v>343</v>
      </c>
      <c r="U245" s="12" t="s">
        <v>267</v>
      </c>
      <c r="W245" s="12" t="s">
        <v>40</v>
      </c>
      <c r="X245" s="12" t="s">
        <v>1826</v>
      </c>
      <c r="Y245" s="12" t="s">
        <v>1033</v>
      </c>
      <c r="Z245" s="12" t="s">
        <v>1033</v>
      </c>
      <c r="AA245" s="12" t="s">
        <v>1848</v>
      </c>
      <c r="AB245" s="12" t="s">
        <v>35</v>
      </c>
      <c r="AC245" s="12" t="s">
        <v>2901</v>
      </c>
      <c r="AF245" s="12" t="s">
        <v>119</v>
      </c>
      <c r="AG245" s="12">
        <v>4</v>
      </c>
    </row>
    <row r="246" spans="1:33" s="12" customFormat="1" x14ac:dyDescent="0.25">
      <c r="A246" s="12" t="s">
        <v>1842</v>
      </c>
      <c r="B246" s="12">
        <v>1994</v>
      </c>
      <c r="C246" t="str">
        <f>A246&amp;" "&amp;B246</f>
        <v>Cizek et al. 1994</v>
      </c>
      <c r="D246" s="12" t="s">
        <v>35</v>
      </c>
      <c r="E246" s="12" t="s">
        <v>25</v>
      </c>
      <c r="F246" s="12" t="s">
        <v>1843</v>
      </c>
      <c r="G246" s="12" t="s">
        <v>2901</v>
      </c>
      <c r="H246" s="12" t="s">
        <v>3504</v>
      </c>
      <c r="I246" s="12" t="s">
        <v>1844</v>
      </c>
      <c r="J246" s="12" t="s">
        <v>2117</v>
      </c>
      <c r="K246" s="12" t="s">
        <v>28</v>
      </c>
      <c r="L246" s="12" t="s">
        <v>28</v>
      </c>
      <c r="N246" s="12" t="s">
        <v>1845</v>
      </c>
      <c r="O246" s="12" t="s">
        <v>744</v>
      </c>
      <c r="P246" s="12" t="s">
        <v>3901</v>
      </c>
      <c r="Q246" t="s">
        <v>3993</v>
      </c>
      <c r="R246" t="s">
        <v>4023</v>
      </c>
      <c r="S246" t="s">
        <v>4088</v>
      </c>
      <c r="T246" s="12" t="s">
        <v>4320</v>
      </c>
      <c r="U246" s="12" t="s">
        <v>1866</v>
      </c>
      <c r="W246" s="12" t="s">
        <v>40</v>
      </c>
      <c r="X246" s="12" t="s">
        <v>1826</v>
      </c>
      <c r="Y246" s="12" t="s">
        <v>1033</v>
      </c>
      <c r="Z246" s="12" t="s">
        <v>1033</v>
      </c>
      <c r="AA246" s="12" t="s">
        <v>1848</v>
      </c>
      <c r="AB246" s="12" t="s">
        <v>35</v>
      </c>
      <c r="AC246" s="12" t="s">
        <v>2901</v>
      </c>
      <c r="AF246" s="12" t="s">
        <v>119</v>
      </c>
      <c r="AG246" s="12">
        <v>6</v>
      </c>
    </row>
    <row r="247" spans="1:33" s="12" customFormat="1" x14ac:dyDescent="0.25">
      <c r="A247" s="12" t="s">
        <v>1842</v>
      </c>
      <c r="B247" s="12">
        <v>1994</v>
      </c>
      <c r="C247" t="str">
        <f>A247&amp;" "&amp;B247</f>
        <v>Cizek et al. 1994</v>
      </c>
      <c r="D247" s="12" t="s">
        <v>35</v>
      </c>
      <c r="E247" s="12" t="s">
        <v>25</v>
      </c>
      <c r="F247" s="12" t="s">
        <v>1850</v>
      </c>
      <c r="G247" s="12" t="s">
        <v>2901</v>
      </c>
      <c r="H247" s="12" t="s">
        <v>3504</v>
      </c>
      <c r="I247" s="12" t="s">
        <v>1844</v>
      </c>
      <c r="J247" s="12" t="s">
        <v>2117</v>
      </c>
      <c r="K247" s="12" t="s">
        <v>28</v>
      </c>
      <c r="L247" s="12" t="s">
        <v>28</v>
      </c>
      <c r="N247" s="12" t="s">
        <v>1845</v>
      </c>
      <c r="O247" s="12" t="s">
        <v>744</v>
      </c>
      <c r="P247" s="12" t="s">
        <v>3901</v>
      </c>
      <c r="Q247" t="s">
        <v>3993</v>
      </c>
      <c r="R247" t="s">
        <v>4023</v>
      </c>
      <c r="S247" t="s">
        <v>4088</v>
      </c>
      <c r="T247" s="12" t="s">
        <v>4320</v>
      </c>
      <c r="U247" s="12" t="s">
        <v>1866</v>
      </c>
      <c r="W247" s="12" t="s">
        <v>40</v>
      </c>
      <c r="X247" s="12" t="s">
        <v>1826</v>
      </c>
      <c r="Y247" s="12" t="s">
        <v>1033</v>
      </c>
      <c r="Z247" s="12" t="s">
        <v>1033</v>
      </c>
      <c r="AA247" s="12" t="s">
        <v>1848</v>
      </c>
      <c r="AB247" s="12" t="s">
        <v>35</v>
      </c>
      <c r="AC247" s="12" t="s">
        <v>2901</v>
      </c>
      <c r="AF247" s="12" t="s">
        <v>119</v>
      </c>
      <c r="AG247" s="12">
        <v>4</v>
      </c>
    </row>
    <row r="248" spans="1:33" s="12" customFormat="1" x14ac:dyDescent="0.25">
      <c r="A248" s="12" t="s">
        <v>1842</v>
      </c>
      <c r="B248" s="12">
        <v>1994</v>
      </c>
      <c r="C248" t="str">
        <f>A248&amp;" "&amp;B248</f>
        <v>Cizek et al. 1994</v>
      </c>
      <c r="D248" s="12" t="s">
        <v>35</v>
      </c>
      <c r="E248" s="12" t="s">
        <v>25</v>
      </c>
      <c r="F248" s="12" t="s">
        <v>1843</v>
      </c>
      <c r="G248" s="12" t="s">
        <v>2901</v>
      </c>
      <c r="H248" s="12" t="s">
        <v>3504</v>
      </c>
      <c r="I248" s="12" t="s">
        <v>1844</v>
      </c>
      <c r="J248" s="12" t="s">
        <v>2117</v>
      </c>
      <c r="K248" s="12" t="s">
        <v>28</v>
      </c>
      <c r="L248" s="12" t="s">
        <v>28</v>
      </c>
      <c r="N248" s="12" t="s">
        <v>1845</v>
      </c>
      <c r="O248" s="12" t="s">
        <v>744</v>
      </c>
      <c r="P248" s="12" t="s">
        <v>3901</v>
      </c>
      <c r="Q248" t="s">
        <v>4009</v>
      </c>
      <c r="R248" t="s">
        <v>4017</v>
      </c>
      <c r="S248" t="s">
        <v>4016</v>
      </c>
      <c r="T248" s="12" t="s">
        <v>1313</v>
      </c>
      <c r="U248" s="12" t="s">
        <v>1314</v>
      </c>
      <c r="W248" s="12" t="s">
        <v>40</v>
      </c>
      <c r="X248" s="12" t="s">
        <v>1826</v>
      </c>
      <c r="Y248" s="12" t="s">
        <v>1033</v>
      </c>
      <c r="Z248" s="12" t="s">
        <v>1033</v>
      </c>
      <c r="AA248" s="12" t="s">
        <v>1848</v>
      </c>
      <c r="AB248" s="12" t="s">
        <v>35</v>
      </c>
      <c r="AC248" s="12" t="s">
        <v>2901</v>
      </c>
      <c r="AF248" s="12" t="s">
        <v>119</v>
      </c>
      <c r="AG248" s="12">
        <v>5</v>
      </c>
    </row>
    <row r="249" spans="1:33" s="12" customFormat="1" x14ac:dyDescent="0.25">
      <c r="A249" s="12" t="s">
        <v>1842</v>
      </c>
      <c r="B249" s="12">
        <v>1994</v>
      </c>
      <c r="C249" t="str">
        <f>A249&amp;" "&amp;B249</f>
        <v>Cizek et al. 1994</v>
      </c>
      <c r="D249" s="12" t="s">
        <v>35</v>
      </c>
      <c r="E249" s="12" t="s">
        <v>25</v>
      </c>
      <c r="F249" s="12" t="s">
        <v>1849</v>
      </c>
      <c r="G249" s="12" t="s">
        <v>2901</v>
      </c>
      <c r="H249" s="12" t="s">
        <v>3504</v>
      </c>
      <c r="I249" s="12" t="s">
        <v>1844</v>
      </c>
      <c r="J249" s="12" t="s">
        <v>2117</v>
      </c>
      <c r="K249" s="12" t="s">
        <v>28</v>
      </c>
      <c r="L249" s="12" t="s">
        <v>28</v>
      </c>
      <c r="N249" s="12" t="s">
        <v>1845</v>
      </c>
      <c r="O249" s="12" t="s">
        <v>744</v>
      </c>
      <c r="P249" s="12" t="s">
        <v>3901</v>
      </c>
      <c r="Q249" t="s">
        <v>3919</v>
      </c>
      <c r="R249" t="s">
        <v>2600</v>
      </c>
      <c r="S249" t="s">
        <v>4222</v>
      </c>
      <c r="T249" s="12" t="s">
        <v>1157</v>
      </c>
      <c r="U249" s="12" t="s">
        <v>1158</v>
      </c>
      <c r="W249" s="12" t="s">
        <v>40</v>
      </c>
      <c r="X249" s="12" t="s">
        <v>1826</v>
      </c>
      <c r="Y249" s="12" t="s">
        <v>1033</v>
      </c>
      <c r="Z249" s="12" t="s">
        <v>1033</v>
      </c>
      <c r="AA249" s="12" t="s">
        <v>1848</v>
      </c>
      <c r="AB249" s="12" t="s">
        <v>35</v>
      </c>
      <c r="AC249" s="12" t="s">
        <v>2901</v>
      </c>
      <c r="AF249" s="12" t="s">
        <v>119</v>
      </c>
      <c r="AG249" s="12">
        <v>6</v>
      </c>
    </row>
    <row r="250" spans="1:33" s="12" customFormat="1" x14ac:dyDescent="0.25">
      <c r="A250" s="12" t="s">
        <v>1842</v>
      </c>
      <c r="B250" s="12">
        <v>1994</v>
      </c>
      <c r="C250" t="str">
        <f>A250&amp;" "&amp;B250</f>
        <v>Cizek et al. 1994</v>
      </c>
      <c r="D250" s="12" t="s">
        <v>35</v>
      </c>
      <c r="E250" s="12" t="s">
        <v>25</v>
      </c>
      <c r="F250" s="12" t="s">
        <v>1850</v>
      </c>
      <c r="G250" s="12" t="s">
        <v>2901</v>
      </c>
      <c r="H250" s="12" t="s">
        <v>3504</v>
      </c>
      <c r="I250" s="12" t="s">
        <v>1844</v>
      </c>
      <c r="J250" s="12" t="s">
        <v>2117</v>
      </c>
      <c r="K250" s="12" t="s">
        <v>28</v>
      </c>
      <c r="L250" s="12" t="s">
        <v>28</v>
      </c>
      <c r="N250" s="12" t="s">
        <v>1845</v>
      </c>
      <c r="O250" s="12" t="s">
        <v>744</v>
      </c>
      <c r="P250" s="12" t="s">
        <v>3901</v>
      </c>
      <c r="Q250" t="s">
        <v>4009</v>
      </c>
      <c r="R250" t="s">
        <v>4130</v>
      </c>
      <c r="S250" t="s">
        <v>4129</v>
      </c>
      <c r="T250" s="12" t="s">
        <v>2840</v>
      </c>
      <c r="U250" s="12" t="s">
        <v>1883</v>
      </c>
      <c r="W250" s="12" t="s">
        <v>40</v>
      </c>
      <c r="X250" s="12" t="s">
        <v>1826</v>
      </c>
      <c r="Y250" s="12" t="s">
        <v>1033</v>
      </c>
      <c r="Z250" s="12" t="s">
        <v>1033</v>
      </c>
      <c r="AA250" s="12" t="s">
        <v>1848</v>
      </c>
      <c r="AB250" s="12" t="s">
        <v>35</v>
      </c>
      <c r="AC250" s="12" t="s">
        <v>2901</v>
      </c>
      <c r="AF250" s="12" t="s">
        <v>119</v>
      </c>
      <c r="AG250" s="12">
        <v>1</v>
      </c>
    </row>
    <row r="251" spans="1:33" s="12" customFormat="1" x14ac:dyDescent="0.25">
      <c r="A251" s="12" t="s">
        <v>1842</v>
      </c>
      <c r="B251" s="12">
        <v>1994</v>
      </c>
      <c r="C251" t="str">
        <f>A251&amp;" "&amp;B251</f>
        <v>Cizek et al. 1994</v>
      </c>
      <c r="D251" s="12" t="s">
        <v>35</v>
      </c>
      <c r="E251" s="12" t="s">
        <v>25</v>
      </c>
      <c r="F251" s="12" t="s">
        <v>1849</v>
      </c>
      <c r="G251" s="12" t="s">
        <v>2901</v>
      </c>
      <c r="H251" s="12" t="s">
        <v>3504</v>
      </c>
      <c r="I251" s="12" t="s">
        <v>1844</v>
      </c>
      <c r="J251" s="12" t="s">
        <v>2117</v>
      </c>
      <c r="K251" s="12" t="s">
        <v>28</v>
      </c>
      <c r="L251" s="12" t="s">
        <v>28</v>
      </c>
      <c r="N251" s="12" t="s">
        <v>1845</v>
      </c>
      <c r="O251" s="12" t="s">
        <v>744</v>
      </c>
      <c r="P251" s="12" t="s">
        <v>3901</v>
      </c>
      <c r="Q251" t="s">
        <v>4009</v>
      </c>
      <c r="R251" t="s">
        <v>4090</v>
      </c>
      <c r="S251" t="s">
        <v>4089</v>
      </c>
      <c r="T251" s="12" t="s">
        <v>2831</v>
      </c>
      <c r="U251" s="12" t="s">
        <v>1863</v>
      </c>
      <c r="W251" s="12" t="s">
        <v>40</v>
      </c>
      <c r="X251" s="12" t="s">
        <v>1826</v>
      </c>
      <c r="Y251" s="12" t="s">
        <v>1033</v>
      </c>
      <c r="Z251" s="12" t="s">
        <v>1033</v>
      </c>
      <c r="AA251" s="12" t="s">
        <v>1848</v>
      </c>
      <c r="AB251" s="12" t="s">
        <v>35</v>
      </c>
      <c r="AC251" s="12" t="s">
        <v>2901</v>
      </c>
      <c r="AF251" s="12" t="s">
        <v>119</v>
      </c>
      <c r="AG251" s="12">
        <v>14</v>
      </c>
    </row>
    <row r="252" spans="1:33" s="12" customFormat="1" x14ac:dyDescent="0.25">
      <c r="A252" s="12" t="s">
        <v>1842</v>
      </c>
      <c r="B252" s="12">
        <v>1994</v>
      </c>
      <c r="C252" t="str">
        <f>A252&amp;" "&amp;B252</f>
        <v>Cizek et al. 1994</v>
      </c>
      <c r="D252" s="12" t="s">
        <v>35</v>
      </c>
      <c r="E252" s="12" t="s">
        <v>25</v>
      </c>
      <c r="F252" s="12" t="s">
        <v>1843</v>
      </c>
      <c r="G252" s="12" t="s">
        <v>2901</v>
      </c>
      <c r="H252" s="12" t="s">
        <v>3504</v>
      </c>
      <c r="I252" s="12" t="s">
        <v>1844</v>
      </c>
      <c r="J252" s="12" t="s">
        <v>2117</v>
      </c>
      <c r="K252" s="12" t="s">
        <v>28</v>
      </c>
      <c r="L252" s="12" t="s">
        <v>28</v>
      </c>
      <c r="N252" s="12" t="s">
        <v>1845</v>
      </c>
      <c r="O252" s="12" t="s">
        <v>744</v>
      </c>
      <c r="P252" s="12" t="s">
        <v>3901</v>
      </c>
      <c r="Q252" t="s">
        <v>4009</v>
      </c>
      <c r="R252" t="s">
        <v>4038</v>
      </c>
      <c r="S252" t="s">
        <v>4330</v>
      </c>
      <c r="T252" s="12" t="s">
        <v>1683</v>
      </c>
      <c r="U252" s="12" t="s">
        <v>1684</v>
      </c>
      <c r="W252" s="12" t="s">
        <v>40</v>
      </c>
      <c r="X252" s="12" t="s">
        <v>1826</v>
      </c>
      <c r="Y252" s="12" t="s">
        <v>1033</v>
      </c>
      <c r="Z252" s="12" t="s">
        <v>1033</v>
      </c>
      <c r="AA252" s="12" t="s">
        <v>1848</v>
      </c>
      <c r="AB252" s="12" t="s">
        <v>35</v>
      </c>
      <c r="AC252" s="12" t="s">
        <v>2901</v>
      </c>
      <c r="AF252" s="12" t="s">
        <v>119</v>
      </c>
      <c r="AG252" s="12">
        <v>124</v>
      </c>
    </row>
    <row r="253" spans="1:33" s="12" customFormat="1" x14ac:dyDescent="0.25">
      <c r="A253" s="12" t="s">
        <v>1842</v>
      </c>
      <c r="B253" s="12">
        <v>1994</v>
      </c>
      <c r="C253" t="str">
        <f>A253&amp;" "&amp;B253</f>
        <v>Cizek et al. 1994</v>
      </c>
      <c r="D253" s="12" t="s">
        <v>35</v>
      </c>
      <c r="E253" s="12" t="s">
        <v>25</v>
      </c>
      <c r="F253" s="12" t="s">
        <v>1850</v>
      </c>
      <c r="G253" s="12" t="s">
        <v>2901</v>
      </c>
      <c r="H253" s="12" t="s">
        <v>3504</v>
      </c>
      <c r="I253" s="12" t="s">
        <v>1844</v>
      </c>
      <c r="J253" s="12" t="s">
        <v>2117</v>
      </c>
      <c r="K253" s="12" t="s">
        <v>28</v>
      </c>
      <c r="L253" s="12" t="s">
        <v>28</v>
      </c>
      <c r="N253" s="12" t="s">
        <v>1845</v>
      </c>
      <c r="O253" s="12" t="s">
        <v>744</v>
      </c>
      <c r="P253" s="12" t="s">
        <v>3901</v>
      </c>
      <c r="Q253" t="s">
        <v>4009</v>
      </c>
      <c r="R253" t="s">
        <v>4038</v>
      </c>
      <c r="S253" t="s">
        <v>4330</v>
      </c>
      <c r="T253" s="12" t="s">
        <v>1683</v>
      </c>
      <c r="U253" s="12" t="s">
        <v>1684</v>
      </c>
      <c r="W253" s="12" t="s">
        <v>40</v>
      </c>
      <c r="X253" s="12" t="s">
        <v>1826</v>
      </c>
      <c r="Y253" s="12" t="s">
        <v>1033</v>
      </c>
      <c r="Z253" s="12" t="s">
        <v>1033</v>
      </c>
      <c r="AA253" s="12" t="s">
        <v>1848</v>
      </c>
      <c r="AB253" s="12" t="s">
        <v>35</v>
      </c>
      <c r="AC253" s="12" t="s">
        <v>2901</v>
      </c>
      <c r="AF253" s="12" t="s">
        <v>119</v>
      </c>
      <c r="AG253" s="12">
        <v>17</v>
      </c>
    </row>
    <row r="254" spans="1:33" s="12" customFormat="1" x14ac:dyDescent="0.25">
      <c r="A254" s="12" t="s">
        <v>1842</v>
      </c>
      <c r="B254" s="12">
        <v>1994</v>
      </c>
      <c r="C254" t="str">
        <f>A254&amp;" "&amp;B254</f>
        <v>Cizek et al. 1994</v>
      </c>
      <c r="D254" s="12" t="s">
        <v>35</v>
      </c>
      <c r="E254" s="12" t="s">
        <v>25</v>
      </c>
      <c r="F254" s="12" t="s">
        <v>1849</v>
      </c>
      <c r="G254" s="12" t="s">
        <v>2901</v>
      </c>
      <c r="H254" s="12" t="s">
        <v>3504</v>
      </c>
      <c r="I254" s="12" t="s">
        <v>1844</v>
      </c>
      <c r="J254" s="12" t="s">
        <v>2117</v>
      </c>
      <c r="K254" s="12" t="s">
        <v>28</v>
      </c>
      <c r="L254" s="12" t="s">
        <v>28</v>
      </c>
      <c r="N254" s="12" t="s">
        <v>1845</v>
      </c>
      <c r="O254" s="12" t="s">
        <v>744</v>
      </c>
      <c r="P254" s="12" t="s">
        <v>3901</v>
      </c>
      <c r="Q254" t="s">
        <v>4009</v>
      </c>
      <c r="R254" t="s">
        <v>4038</v>
      </c>
      <c r="S254" t="s">
        <v>4330</v>
      </c>
      <c r="T254" s="12" t="s">
        <v>1683</v>
      </c>
      <c r="U254" s="12" t="s">
        <v>1684</v>
      </c>
      <c r="W254" s="12" t="s">
        <v>40</v>
      </c>
      <c r="X254" s="12" t="s">
        <v>1826</v>
      </c>
      <c r="Y254" s="12" t="s">
        <v>1033</v>
      </c>
      <c r="Z254" s="12" t="s">
        <v>1033</v>
      </c>
      <c r="AA254" s="12" t="s">
        <v>1848</v>
      </c>
      <c r="AB254" s="12" t="s">
        <v>35</v>
      </c>
      <c r="AC254" s="12" t="s">
        <v>2901</v>
      </c>
      <c r="AF254" s="12" t="s">
        <v>119</v>
      </c>
      <c r="AG254" s="12">
        <v>1</v>
      </c>
    </row>
    <row r="255" spans="1:33" s="12" customFormat="1" x14ac:dyDescent="0.25">
      <c r="A255" s="12" t="s">
        <v>1842</v>
      </c>
      <c r="B255" s="12">
        <v>1994</v>
      </c>
      <c r="C255" t="str">
        <f>A255&amp;" "&amp;B255</f>
        <v>Cizek et al. 1994</v>
      </c>
      <c r="D255" s="12" t="s">
        <v>35</v>
      </c>
      <c r="E255" s="12" t="s">
        <v>25</v>
      </c>
      <c r="F255" s="12" t="s">
        <v>1843</v>
      </c>
      <c r="G255" s="12" t="s">
        <v>2901</v>
      </c>
      <c r="H255" s="12" t="s">
        <v>3504</v>
      </c>
      <c r="I255" s="12" t="s">
        <v>1844</v>
      </c>
      <c r="J255" s="12" t="s">
        <v>2117</v>
      </c>
      <c r="K255" s="12" t="s">
        <v>28</v>
      </c>
      <c r="L255" s="12" t="s">
        <v>28</v>
      </c>
      <c r="N255" s="12" t="s">
        <v>1845</v>
      </c>
      <c r="O255" s="12" t="s">
        <v>744</v>
      </c>
      <c r="P255" s="12" t="s">
        <v>3901</v>
      </c>
      <c r="Q255" t="s">
        <v>4059</v>
      </c>
      <c r="R255" t="s">
        <v>4167</v>
      </c>
      <c r="S255" t="s">
        <v>4333</v>
      </c>
      <c r="T255" s="12" t="s">
        <v>2845</v>
      </c>
      <c r="U255" s="12" t="s">
        <v>1884</v>
      </c>
      <c r="W255" s="12" t="s">
        <v>40</v>
      </c>
      <c r="X255" s="12" t="s">
        <v>1826</v>
      </c>
      <c r="Y255" s="12" t="s">
        <v>1033</v>
      </c>
      <c r="Z255" s="12" t="s">
        <v>1033</v>
      </c>
      <c r="AA255" s="12" t="s">
        <v>1848</v>
      </c>
      <c r="AB255" s="12" t="s">
        <v>35</v>
      </c>
      <c r="AC255" s="12" t="s">
        <v>2901</v>
      </c>
      <c r="AF255" s="12" t="s">
        <v>119</v>
      </c>
      <c r="AG255" s="12">
        <v>1</v>
      </c>
    </row>
    <row r="256" spans="1:33" s="12" customFormat="1" x14ac:dyDescent="0.25">
      <c r="A256" s="12" t="s">
        <v>1842</v>
      </c>
      <c r="B256" s="12">
        <v>1994</v>
      </c>
      <c r="C256" t="str">
        <f>A256&amp;" "&amp;B256</f>
        <v>Cizek et al. 1994</v>
      </c>
      <c r="D256" s="12" t="s">
        <v>35</v>
      </c>
      <c r="E256" s="12" t="s">
        <v>25</v>
      </c>
      <c r="F256" s="12" t="s">
        <v>1850</v>
      </c>
      <c r="G256" s="12" t="s">
        <v>2901</v>
      </c>
      <c r="H256" s="12" t="s">
        <v>3504</v>
      </c>
      <c r="I256" s="12" t="s">
        <v>1844</v>
      </c>
      <c r="J256" s="12" t="s">
        <v>2117</v>
      </c>
      <c r="K256" s="12" t="s">
        <v>28</v>
      </c>
      <c r="L256" s="12" t="s">
        <v>28</v>
      </c>
      <c r="N256" s="12" t="s">
        <v>1845</v>
      </c>
      <c r="O256" s="12" t="s">
        <v>744</v>
      </c>
      <c r="P256" s="12" t="s">
        <v>3901</v>
      </c>
      <c r="Q256" t="s">
        <v>4009</v>
      </c>
      <c r="R256" t="s">
        <v>4015</v>
      </c>
      <c r="S256" t="s">
        <v>4334</v>
      </c>
      <c r="T256" s="12" t="s">
        <v>2843</v>
      </c>
      <c r="U256" s="12" t="s">
        <v>1882</v>
      </c>
      <c r="W256" s="12" t="s">
        <v>40</v>
      </c>
      <c r="X256" s="12" t="s">
        <v>1826</v>
      </c>
      <c r="Y256" s="12" t="s">
        <v>1033</v>
      </c>
      <c r="Z256" s="12" t="s">
        <v>1033</v>
      </c>
      <c r="AA256" s="12" t="s">
        <v>1848</v>
      </c>
      <c r="AB256" s="12" t="s">
        <v>35</v>
      </c>
      <c r="AC256" s="12" t="s">
        <v>2901</v>
      </c>
      <c r="AF256" s="12" t="s">
        <v>119</v>
      </c>
      <c r="AG256" s="12">
        <v>1</v>
      </c>
    </row>
    <row r="257" spans="1:33" s="12" customFormat="1" x14ac:dyDescent="0.25">
      <c r="A257" s="12" t="s">
        <v>1842</v>
      </c>
      <c r="B257" s="12">
        <v>1994</v>
      </c>
      <c r="C257" t="str">
        <f>A257&amp;" "&amp;B257</f>
        <v>Cizek et al. 1994</v>
      </c>
      <c r="D257" s="12" t="s">
        <v>35</v>
      </c>
      <c r="E257" s="12" t="s">
        <v>25</v>
      </c>
      <c r="F257" s="12" t="s">
        <v>1867</v>
      </c>
      <c r="G257" s="12" t="s">
        <v>2901</v>
      </c>
      <c r="H257" s="12" t="s">
        <v>3504</v>
      </c>
      <c r="I257" s="12" t="s">
        <v>1844</v>
      </c>
      <c r="J257" s="12" t="s">
        <v>2117</v>
      </c>
      <c r="K257" s="12" t="s">
        <v>28</v>
      </c>
      <c r="L257" s="12" t="s">
        <v>28</v>
      </c>
      <c r="N257" s="12" t="s">
        <v>1845</v>
      </c>
      <c r="O257" s="12" t="s">
        <v>744</v>
      </c>
      <c r="P257" s="12" t="s">
        <v>3901</v>
      </c>
      <c r="Q257" t="s">
        <v>2614</v>
      </c>
      <c r="R257" t="s">
        <v>118</v>
      </c>
      <c r="S257" t="s">
        <v>3980</v>
      </c>
      <c r="T257" s="12" t="s">
        <v>373</v>
      </c>
      <c r="U257" s="12" t="s">
        <v>1885</v>
      </c>
      <c r="W257" s="12" t="s">
        <v>40</v>
      </c>
      <c r="X257" s="12" t="s">
        <v>1826</v>
      </c>
      <c r="Y257" s="12" t="s">
        <v>1033</v>
      </c>
      <c r="Z257" s="12" t="s">
        <v>1033</v>
      </c>
      <c r="AA257" s="12" t="s">
        <v>1848</v>
      </c>
      <c r="AB257" s="12" t="s">
        <v>35</v>
      </c>
      <c r="AC257" s="12" t="s">
        <v>2901</v>
      </c>
      <c r="AF257" s="12" t="s">
        <v>119</v>
      </c>
      <c r="AG257" s="12">
        <v>1</v>
      </c>
    </row>
    <row r="258" spans="1:33" s="12" customFormat="1" x14ac:dyDescent="0.25">
      <c r="A258" s="12" t="s">
        <v>1842</v>
      </c>
      <c r="B258" s="12">
        <v>1994</v>
      </c>
      <c r="C258" t="str">
        <f>A258&amp;" "&amp;B258</f>
        <v>Cizek et al. 1994</v>
      </c>
      <c r="D258" s="12" t="s">
        <v>35</v>
      </c>
      <c r="E258" s="12" t="s">
        <v>25</v>
      </c>
      <c r="F258" s="12" t="s">
        <v>1843</v>
      </c>
      <c r="G258" s="12" t="s">
        <v>2901</v>
      </c>
      <c r="H258" s="12" t="s">
        <v>3504</v>
      </c>
      <c r="I258" s="12" t="s">
        <v>1844</v>
      </c>
      <c r="J258" s="12" t="s">
        <v>2117</v>
      </c>
      <c r="K258" s="12" t="s">
        <v>28</v>
      </c>
      <c r="L258" s="12" t="s">
        <v>28</v>
      </c>
      <c r="N258" s="12" t="s">
        <v>1845</v>
      </c>
      <c r="O258" s="12" t="s">
        <v>744</v>
      </c>
      <c r="P258" s="12" t="s">
        <v>3901</v>
      </c>
      <c r="Q258" t="s">
        <v>4009</v>
      </c>
      <c r="R258" t="s">
        <v>4120</v>
      </c>
      <c r="S258" t="s">
        <v>4119</v>
      </c>
      <c r="T258" s="12" t="s">
        <v>346</v>
      </c>
      <c r="U258" s="12" t="s">
        <v>347</v>
      </c>
      <c r="W258" s="12" t="s">
        <v>40</v>
      </c>
      <c r="X258" s="12" t="s">
        <v>1826</v>
      </c>
      <c r="Y258" s="12" t="s">
        <v>1033</v>
      </c>
      <c r="Z258" s="12" t="s">
        <v>1033</v>
      </c>
      <c r="AA258" s="12" t="s">
        <v>1848</v>
      </c>
      <c r="AB258" s="12" t="s">
        <v>35</v>
      </c>
      <c r="AC258" s="12" t="s">
        <v>2901</v>
      </c>
      <c r="AF258" s="12" t="s">
        <v>119</v>
      </c>
      <c r="AG258" s="12">
        <v>1056</v>
      </c>
    </row>
    <row r="259" spans="1:33" s="12" customFormat="1" x14ac:dyDescent="0.25">
      <c r="A259" s="12" t="s">
        <v>1842</v>
      </c>
      <c r="B259" s="12">
        <v>1994</v>
      </c>
      <c r="C259" t="str">
        <f>A259&amp;" "&amp;B259</f>
        <v>Cizek et al. 1994</v>
      </c>
      <c r="D259" s="12" t="s">
        <v>35</v>
      </c>
      <c r="E259" s="12" t="s">
        <v>25</v>
      </c>
      <c r="F259" s="12" t="s">
        <v>1850</v>
      </c>
      <c r="G259" s="12" t="s">
        <v>2901</v>
      </c>
      <c r="H259" s="12" t="s">
        <v>3504</v>
      </c>
      <c r="I259" s="12" t="s">
        <v>1844</v>
      </c>
      <c r="J259" s="12" t="s">
        <v>2117</v>
      </c>
      <c r="K259" s="12" t="s">
        <v>28</v>
      </c>
      <c r="L259" s="12" t="s">
        <v>28</v>
      </c>
      <c r="N259" s="12" t="s">
        <v>1845</v>
      </c>
      <c r="O259" s="12" t="s">
        <v>744</v>
      </c>
      <c r="P259" s="12" t="s">
        <v>3901</v>
      </c>
      <c r="Q259" t="s">
        <v>4009</v>
      </c>
      <c r="R259" t="s">
        <v>4120</v>
      </c>
      <c r="S259" t="s">
        <v>4119</v>
      </c>
      <c r="T259" s="12" t="s">
        <v>346</v>
      </c>
      <c r="U259" s="12" t="s">
        <v>347</v>
      </c>
      <c r="W259" s="12" t="s">
        <v>40</v>
      </c>
      <c r="X259" s="12" t="s">
        <v>1826</v>
      </c>
      <c r="Y259" s="12" t="s">
        <v>1033</v>
      </c>
      <c r="Z259" s="12" t="s">
        <v>1033</v>
      </c>
      <c r="AA259" s="12" t="s">
        <v>1848</v>
      </c>
      <c r="AB259" s="12" t="s">
        <v>35</v>
      </c>
      <c r="AC259" s="12" t="s">
        <v>2901</v>
      </c>
      <c r="AF259" s="12" t="s">
        <v>119</v>
      </c>
      <c r="AG259" s="12">
        <v>18</v>
      </c>
    </row>
    <row r="260" spans="1:33" s="12" customFormat="1" x14ac:dyDescent="0.25">
      <c r="A260" s="12" t="s">
        <v>1842</v>
      </c>
      <c r="B260" s="12">
        <v>1994</v>
      </c>
      <c r="C260" t="str">
        <f>A260&amp;" "&amp;B260</f>
        <v>Cizek et al. 1994</v>
      </c>
      <c r="D260" s="12" t="s">
        <v>35</v>
      </c>
      <c r="E260" s="12" t="s">
        <v>25</v>
      </c>
      <c r="F260" s="12" t="s">
        <v>1843</v>
      </c>
      <c r="G260" s="12" t="s">
        <v>2901</v>
      </c>
      <c r="H260" s="12" t="s">
        <v>3504</v>
      </c>
      <c r="I260" s="12" t="s">
        <v>1844</v>
      </c>
      <c r="J260" s="12" t="s">
        <v>2117</v>
      </c>
      <c r="K260" s="12" t="s">
        <v>28</v>
      </c>
      <c r="L260" s="12" t="s">
        <v>28</v>
      </c>
      <c r="N260" s="12" t="s">
        <v>1845</v>
      </c>
      <c r="O260" s="12" t="s">
        <v>744</v>
      </c>
      <c r="P260" s="12" t="s">
        <v>3901</v>
      </c>
      <c r="Q260" t="s">
        <v>4009</v>
      </c>
      <c r="R260" t="s">
        <v>4211</v>
      </c>
      <c r="S260" t="s">
        <v>4298</v>
      </c>
      <c r="T260" s="12" t="s">
        <v>2788</v>
      </c>
      <c r="U260" s="12" t="s">
        <v>1351</v>
      </c>
      <c r="W260" s="12" t="s">
        <v>40</v>
      </c>
      <c r="X260" s="12" t="s">
        <v>1826</v>
      </c>
      <c r="Y260" s="12" t="s">
        <v>1033</v>
      </c>
      <c r="Z260" s="12" t="s">
        <v>1033</v>
      </c>
      <c r="AA260" s="12" t="s">
        <v>1848</v>
      </c>
      <c r="AB260" s="12" t="s">
        <v>35</v>
      </c>
      <c r="AC260" s="12" t="s">
        <v>2901</v>
      </c>
      <c r="AF260" s="12" t="s">
        <v>119</v>
      </c>
      <c r="AG260" s="12">
        <v>6</v>
      </c>
    </row>
    <row r="261" spans="1:33" s="12" customFormat="1" x14ac:dyDescent="0.25">
      <c r="A261" s="12" t="s">
        <v>1842</v>
      </c>
      <c r="B261" s="12">
        <v>1994</v>
      </c>
      <c r="C261" t="str">
        <f>A261&amp;" "&amp;B261</f>
        <v>Cizek et al. 1994</v>
      </c>
      <c r="D261" s="12" t="s">
        <v>35</v>
      </c>
      <c r="E261" s="12" t="s">
        <v>25</v>
      </c>
      <c r="F261" s="12" t="s">
        <v>1850</v>
      </c>
      <c r="G261" s="12" t="s">
        <v>2901</v>
      </c>
      <c r="H261" s="12" t="s">
        <v>3504</v>
      </c>
      <c r="I261" s="12" t="s">
        <v>1844</v>
      </c>
      <c r="J261" s="12" t="s">
        <v>2117</v>
      </c>
      <c r="K261" s="12" t="s">
        <v>28</v>
      </c>
      <c r="L261" s="12" t="s">
        <v>28</v>
      </c>
      <c r="N261" s="12" t="s">
        <v>1845</v>
      </c>
      <c r="O261" s="12" t="s">
        <v>744</v>
      </c>
      <c r="P261" s="12" t="s">
        <v>3901</v>
      </c>
      <c r="Q261" t="s">
        <v>3919</v>
      </c>
      <c r="R261" t="s">
        <v>2600</v>
      </c>
      <c r="S261" t="s">
        <v>3982</v>
      </c>
      <c r="T261" s="12" t="s">
        <v>1793</v>
      </c>
      <c r="U261" s="12" t="s">
        <v>1794</v>
      </c>
      <c r="W261" s="12" t="s">
        <v>40</v>
      </c>
      <c r="X261" s="12" t="s">
        <v>1826</v>
      </c>
      <c r="Y261" s="12" t="s">
        <v>1033</v>
      </c>
      <c r="Z261" s="12" t="s">
        <v>1033</v>
      </c>
      <c r="AA261" s="12" t="s">
        <v>1848</v>
      </c>
      <c r="AB261" s="12" t="s">
        <v>35</v>
      </c>
      <c r="AC261" s="12" t="s">
        <v>2901</v>
      </c>
      <c r="AF261" s="12" t="s">
        <v>119</v>
      </c>
      <c r="AG261" s="12">
        <v>4</v>
      </c>
    </row>
    <row r="262" spans="1:33" s="12" customFormat="1" x14ac:dyDescent="0.25">
      <c r="A262" s="12" t="s">
        <v>1842</v>
      </c>
      <c r="B262" s="12">
        <v>1994</v>
      </c>
      <c r="C262" t="str">
        <f>A262&amp;" "&amp;B262</f>
        <v>Cizek et al. 1994</v>
      </c>
      <c r="D262" s="12" t="s">
        <v>35</v>
      </c>
      <c r="E262" s="12" t="s">
        <v>25</v>
      </c>
      <c r="F262" s="12" t="s">
        <v>1849</v>
      </c>
      <c r="G262" s="12" t="s">
        <v>2901</v>
      </c>
      <c r="H262" s="12" t="s">
        <v>3504</v>
      </c>
      <c r="I262" s="12" t="s">
        <v>1844</v>
      </c>
      <c r="J262" s="12" t="s">
        <v>2117</v>
      </c>
      <c r="K262" s="12" t="s">
        <v>28</v>
      </c>
      <c r="L262" s="12" t="s">
        <v>28</v>
      </c>
      <c r="N262" s="12" t="s">
        <v>1845</v>
      </c>
      <c r="O262" s="12" t="s">
        <v>744</v>
      </c>
      <c r="P262" s="12" t="s">
        <v>3901</v>
      </c>
      <c r="Q262" t="s">
        <v>3919</v>
      </c>
      <c r="R262" t="s">
        <v>2600</v>
      </c>
      <c r="S262" t="s">
        <v>3982</v>
      </c>
      <c r="T262" s="12" t="s">
        <v>1793</v>
      </c>
      <c r="U262" s="12" t="s">
        <v>1794</v>
      </c>
      <c r="W262" s="12" t="s">
        <v>40</v>
      </c>
      <c r="X262" s="12" t="s">
        <v>1826</v>
      </c>
      <c r="Y262" s="12" t="s">
        <v>1033</v>
      </c>
      <c r="Z262" s="12" t="s">
        <v>1033</v>
      </c>
      <c r="AA262" s="12" t="s">
        <v>1848</v>
      </c>
      <c r="AB262" s="12" t="s">
        <v>35</v>
      </c>
      <c r="AC262" s="12" t="s">
        <v>2901</v>
      </c>
      <c r="AF262" s="12" t="s">
        <v>119</v>
      </c>
      <c r="AG262" s="12">
        <v>10</v>
      </c>
    </row>
    <row r="263" spans="1:33" s="12" customFormat="1" x14ac:dyDescent="0.25">
      <c r="A263" s="12" t="s">
        <v>1842</v>
      </c>
      <c r="B263" s="12">
        <v>1994</v>
      </c>
      <c r="C263" t="str">
        <f>A263&amp;" "&amp;B263</f>
        <v>Cizek et al. 1994</v>
      </c>
      <c r="D263" s="12" t="s">
        <v>35</v>
      </c>
      <c r="E263" s="12" t="s">
        <v>25</v>
      </c>
      <c r="F263" s="12" t="s">
        <v>1849</v>
      </c>
      <c r="G263" s="12" t="s">
        <v>2901</v>
      </c>
      <c r="H263" s="12" t="s">
        <v>3504</v>
      </c>
      <c r="I263" s="12" t="s">
        <v>1844</v>
      </c>
      <c r="J263" s="12" t="s">
        <v>2117</v>
      </c>
      <c r="K263" s="12" t="s">
        <v>28</v>
      </c>
      <c r="L263" s="12" t="s">
        <v>28</v>
      </c>
      <c r="N263" s="12" t="s">
        <v>1845</v>
      </c>
      <c r="O263" s="12" t="s">
        <v>744</v>
      </c>
      <c r="P263" s="12" t="s">
        <v>3901</v>
      </c>
      <c r="Q263" t="s">
        <v>4009</v>
      </c>
      <c r="R263" t="s">
        <v>4090</v>
      </c>
      <c r="S263" t="s">
        <v>4089</v>
      </c>
      <c r="T263" s="12" t="s">
        <v>2833</v>
      </c>
      <c r="U263" s="12" t="s">
        <v>1865</v>
      </c>
      <c r="W263" s="12" t="s">
        <v>40</v>
      </c>
      <c r="X263" s="12" t="s">
        <v>1826</v>
      </c>
      <c r="Y263" s="12" t="s">
        <v>1033</v>
      </c>
      <c r="Z263" s="12" t="s">
        <v>1033</v>
      </c>
      <c r="AA263" s="12" t="s">
        <v>1848</v>
      </c>
      <c r="AB263" s="12" t="s">
        <v>35</v>
      </c>
      <c r="AC263" s="12" t="s">
        <v>2901</v>
      </c>
      <c r="AF263" s="12" t="s">
        <v>119</v>
      </c>
      <c r="AG263" s="12">
        <v>12</v>
      </c>
    </row>
    <row r="264" spans="1:33" s="12" customFormat="1" x14ac:dyDescent="0.25">
      <c r="A264" s="12" t="s">
        <v>1842</v>
      </c>
      <c r="B264" s="12">
        <v>1994</v>
      </c>
      <c r="C264" t="str">
        <f>A264&amp;" "&amp;B264</f>
        <v>Cizek et al. 1994</v>
      </c>
      <c r="D264" s="12" t="s">
        <v>35</v>
      </c>
      <c r="E264" s="12" t="s">
        <v>25</v>
      </c>
      <c r="F264" s="12" t="s">
        <v>1849</v>
      </c>
      <c r="G264" s="12" t="s">
        <v>2901</v>
      </c>
      <c r="H264" s="12" t="s">
        <v>3504</v>
      </c>
      <c r="I264" s="12" t="s">
        <v>1844</v>
      </c>
      <c r="J264" s="12" t="s">
        <v>2117</v>
      </c>
      <c r="K264" s="12" t="s">
        <v>28</v>
      </c>
      <c r="L264" s="12" t="s">
        <v>28</v>
      </c>
      <c r="N264" s="12" t="s">
        <v>1845</v>
      </c>
      <c r="O264" s="12" t="s">
        <v>744</v>
      </c>
      <c r="P264" s="12" t="s">
        <v>3901</v>
      </c>
      <c r="Q264" t="s">
        <v>3919</v>
      </c>
      <c r="R264" t="s">
        <v>2600</v>
      </c>
      <c r="S264" t="s">
        <v>4004</v>
      </c>
      <c r="T264" s="12" t="s">
        <v>2481</v>
      </c>
      <c r="U264" s="12" t="s">
        <v>412</v>
      </c>
      <c r="W264" s="12" t="s">
        <v>40</v>
      </c>
      <c r="X264" s="12" t="s">
        <v>1826</v>
      </c>
      <c r="Y264" s="12" t="s">
        <v>1033</v>
      </c>
      <c r="Z264" s="12" t="s">
        <v>1033</v>
      </c>
      <c r="AA264" s="12" t="s">
        <v>1848</v>
      </c>
      <c r="AB264" s="12" t="s">
        <v>35</v>
      </c>
      <c r="AC264" s="12" t="s">
        <v>2901</v>
      </c>
      <c r="AF264" s="12" t="s">
        <v>119</v>
      </c>
      <c r="AG264" s="12">
        <v>1</v>
      </c>
    </row>
    <row r="265" spans="1:33" s="12" customFormat="1" x14ac:dyDescent="0.25">
      <c r="A265" s="12" t="s">
        <v>1842</v>
      </c>
      <c r="B265" s="12">
        <v>1994</v>
      </c>
      <c r="C265" t="str">
        <f>A265&amp;" "&amp;B265</f>
        <v>Cizek et al. 1994</v>
      </c>
      <c r="D265" s="12" t="s">
        <v>35</v>
      </c>
      <c r="E265" s="12" t="s">
        <v>25</v>
      </c>
      <c r="F265" s="12" t="s">
        <v>1843</v>
      </c>
      <c r="G265" s="12" t="s">
        <v>2901</v>
      </c>
      <c r="H265" s="12" t="s">
        <v>3504</v>
      </c>
      <c r="I265" s="12" t="s">
        <v>1844</v>
      </c>
      <c r="J265" s="12" t="s">
        <v>2117</v>
      </c>
      <c r="K265" s="12" t="s">
        <v>28</v>
      </c>
      <c r="L265" s="12" t="s">
        <v>28</v>
      </c>
      <c r="N265" s="12" t="s">
        <v>1845</v>
      </c>
      <c r="O265" s="12" t="s">
        <v>744</v>
      </c>
      <c r="P265" s="12" t="s">
        <v>3901</v>
      </c>
      <c r="Q265" t="s">
        <v>4009</v>
      </c>
      <c r="R265" t="s">
        <v>4015</v>
      </c>
      <c r="S265" t="s">
        <v>4334</v>
      </c>
      <c r="T265" s="12" t="s">
        <v>1851</v>
      </c>
      <c r="U265" s="12" t="s">
        <v>1355</v>
      </c>
      <c r="W265" s="12" t="s">
        <v>40</v>
      </c>
      <c r="X265" s="12" t="s">
        <v>1826</v>
      </c>
      <c r="Y265" s="12" t="s">
        <v>1033</v>
      </c>
      <c r="Z265" s="12" t="s">
        <v>1033</v>
      </c>
      <c r="AA265" s="12" t="s">
        <v>1848</v>
      </c>
      <c r="AB265" s="12" t="s">
        <v>35</v>
      </c>
      <c r="AC265" s="12" t="s">
        <v>2901</v>
      </c>
      <c r="AF265" s="12" t="s">
        <v>119</v>
      </c>
      <c r="AG265" s="12">
        <v>58</v>
      </c>
    </row>
    <row r="266" spans="1:33" s="12" customFormat="1" x14ac:dyDescent="0.25">
      <c r="A266" s="12" t="s">
        <v>1842</v>
      </c>
      <c r="B266" s="12">
        <v>1994</v>
      </c>
      <c r="C266" t="str">
        <f>A266&amp;" "&amp;B266</f>
        <v>Cizek et al. 1994</v>
      </c>
      <c r="D266" s="12" t="s">
        <v>35</v>
      </c>
      <c r="E266" s="12" t="s">
        <v>25</v>
      </c>
      <c r="F266" s="12" t="s">
        <v>1850</v>
      </c>
      <c r="G266" s="12" t="s">
        <v>2901</v>
      </c>
      <c r="H266" s="12" t="s">
        <v>3504</v>
      </c>
      <c r="I266" s="12" t="s">
        <v>1844</v>
      </c>
      <c r="J266" s="12" t="s">
        <v>2117</v>
      </c>
      <c r="K266" s="12" t="s">
        <v>28</v>
      </c>
      <c r="L266" s="12" t="s">
        <v>28</v>
      </c>
      <c r="N266" s="12" t="s">
        <v>1845</v>
      </c>
      <c r="O266" s="12" t="s">
        <v>744</v>
      </c>
      <c r="P266" s="12" t="s">
        <v>3901</v>
      </c>
      <c r="Q266" t="s">
        <v>4009</v>
      </c>
      <c r="R266" t="s">
        <v>4008</v>
      </c>
      <c r="S266" t="s">
        <v>3931</v>
      </c>
      <c r="T266" s="12" t="s">
        <v>1738</v>
      </c>
      <c r="U266" s="12" t="s">
        <v>1719</v>
      </c>
      <c r="W266" s="12" t="s">
        <v>40</v>
      </c>
      <c r="X266" s="12" t="s">
        <v>1826</v>
      </c>
      <c r="Y266" s="12" t="s">
        <v>1033</v>
      </c>
      <c r="Z266" s="12" t="s">
        <v>1033</v>
      </c>
      <c r="AA266" s="12" t="s">
        <v>1848</v>
      </c>
      <c r="AB266" s="12" t="s">
        <v>35</v>
      </c>
      <c r="AC266" s="12" t="s">
        <v>2901</v>
      </c>
      <c r="AF266" s="12" t="s">
        <v>119</v>
      </c>
      <c r="AG266" s="12">
        <v>4</v>
      </c>
    </row>
    <row r="267" spans="1:33" s="12" customFormat="1" x14ac:dyDescent="0.25">
      <c r="A267" s="12" t="s">
        <v>1842</v>
      </c>
      <c r="B267" s="12">
        <v>1994</v>
      </c>
      <c r="C267" t="str">
        <f>A267&amp;" "&amp;B267</f>
        <v>Cizek et al. 1994</v>
      </c>
      <c r="D267" s="12" t="s">
        <v>35</v>
      </c>
      <c r="E267" s="12" t="s">
        <v>25</v>
      </c>
      <c r="F267" s="12" t="s">
        <v>1867</v>
      </c>
      <c r="G267" s="12" t="s">
        <v>2901</v>
      </c>
      <c r="H267" s="12" t="s">
        <v>3504</v>
      </c>
      <c r="I267" s="12" t="s">
        <v>1844</v>
      </c>
      <c r="J267" s="12" t="s">
        <v>2117</v>
      </c>
      <c r="K267" s="12" t="s">
        <v>28</v>
      </c>
      <c r="L267" s="12" t="s">
        <v>28</v>
      </c>
      <c r="N267" s="12" t="s">
        <v>1845</v>
      </c>
      <c r="O267" s="12" t="s">
        <v>744</v>
      </c>
      <c r="P267" s="12" t="s">
        <v>3901</v>
      </c>
      <c r="Q267" t="s">
        <v>4009</v>
      </c>
      <c r="R267" t="s">
        <v>4008</v>
      </c>
      <c r="S267" t="s">
        <v>3931</v>
      </c>
      <c r="T267" s="12" t="s">
        <v>1738</v>
      </c>
      <c r="U267" s="12" t="s">
        <v>1719</v>
      </c>
      <c r="W267" s="12" t="s">
        <v>40</v>
      </c>
      <c r="X267" s="12" t="s">
        <v>1826</v>
      </c>
      <c r="Y267" s="12" t="s">
        <v>1033</v>
      </c>
      <c r="Z267" s="12" t="s">
        <v>1033</v>
      </c>
      <c r="AA267" s="12" t="s">
        <v>1848</v>
      </c>
      <c r="AB267" s="12" t="s">
        <v>35</v>
      </c>
      <c r="AC267" s="12" t="s">
        <v>2901</v>
      </c>
      <c r="AF267" s="12" t="s">
        <v>119</v>
      </c>
      <c r="AG267" s="12">
        <v>5</v>
      </c>
    </row>
    <row r="268" spans="1:33" s="12" customFormat="1" x14ac:dyDescent="0.25">
      <c r="A268" s="12" t="s">
        <v>1842</v>
      </c>
      <c r="B268" s="12">
        <v>1994</v>
      </c>
      <c r="C268" t="str">
        <f>A268&amp;" "&amp;B268</f>
        <v>Cizek et al. 1994</v>
      </c>
      <c r="D268" s="12" t="s">
        <v>35</v>
      </c>
      <c r="E268" s="12" t="s">
        <v>25</v>
      </c>
      <c r="F268" s="12" t="s">
        <v>1849</v>
      </c>
      <c r="G268" s="12" t="s">
        <v>2901</v>
      </c>
      <c r="H268" s="12" t="s">
        <v>3504</v>
      </c>
      <c r="I268" s="12" t="s">
        <v>1844</v>
      </c>
      <c r="J268" s="12" t="s">
        <v>2117</v>
      </c>
      <c r="K268" s="12" t="s">
        <v>28</v>
      </c>
      <c r="L268" s="12" t="s">
        <v>28</v>
      </c>
      <c r="N268" s="12" t="s">
        <v>1845</v>
      </c>
      <c r="O268" s="12" t="s">
        <v>744</v>
      </c>
      <c r="P268" s="12" t="s">
        <v>3901</v>
      </c>
      <c r="Q268" t="s">
        <v>4009</v>
      </c>
      <c r="R268" t="s">
        <v>4285</v>
      </c>
      <c r="S268" t="s">
        <v>4284</v>
      </c>
      <c r="T268" s="12" t="s">
        <v>2841</v>
      </c>
      <c r="U268" s="12" t="s">
        <v>1872</v>
      </c>
      <c r="W268" s="12" t="s">
        <v>40</v>
      </c>
      <c r="X268" s="12" t="s">
        <v>1826</v>
      </c>
      <c r="Y268" s="12" t="s">
        <v>1033</v>
      </c>
      <c r="Z268" s="12" t="s">
        <v>1033</v>
      </c>
      <c r="AA268" s="12" t="s">
        <v>1848</v>
      </c>
      <c r="AB268" s="12" t="s">
        <v>35</v>
      </c>
      <c r="AC268" s="12" t="s">
        <v>2901</v>
      </c>
      <c r="AF268" s="12" t="s">
        <v>119</v>
      </c>
      <c r="AG268" s="12">
        <v>5</v>
      </c>
    </row>
    <row r="269" spans="1:33" s="12" customFormat="1" x14ac:dyDescent="0.25">
      <c r="A269" s="12" t="s">
        <v>1842</v>
      </c>
      <c r="B269" s="12">
        <v>1994</v>
      </c>
      <c r="C269" t="str">
        <f>A269&amp;" "&amp;B269</f>
        <v>Cizek et al. 1994</v>
      </c>
      <c r="D269" s="12" t="s">
        <v>35</v>
      </c>
      <c r="E269" s="12" t="s">
        <v>25</v>
      </c>
      <c r="F269" s="12" t="s">
        <v>1849</v>
      </c>
      <c r="G269" s="12" t="s">
        <v>2901</v>
      </c>
      <c r="H269" s="12" t="s">
        <v>3504</v>
      </c>
      <c r="I269" s="12" t="s">
        <v>1844</v>
      </c>
      <c r="J269" s="12" t="s">
        <v>2117</v>
      </c>
      <c r="K269" s="12" t="s">
        <v>28</v>
      </c>
      <c r="L269" s="12" t="s">
        <v>28</v>
      </c>
      <c r="N269" s="12" t="s">
        <v>1845</v>
      </c>
      <c r="O269" s="12" t="s">
        <v>744</v>
      </c>
      <c r="P269" s="12" t="s">
        <v>3901</v>
      </c>
      <c r="Q269" t="s">
        <v>4009</v>
      </c>
      <c r="R269" t="s">
        <v>4090</v>
      </c>
      <c r="S269" t="s">
        <v>4089</v>
      </c>
      <c r="T269" s="12" t="s">
        <v>1852</v>
      </c>
      <c r="U269" s="12" t="s">
        <v>2808</v>
      </c>
      <c r="W269" s="12" t="s">
        <v>40</v>
      </c>
      <c r="X269" s="12" t="s">
        <v>1826</v>
      </c>
      <c r="Y269" s="12" t="s">
        <v>1033</v>
      </c>
      <c r="Z269" s="12" t="s">
        <v>1033</v>
      </c>
      <c r="AA269" s="12" t="s">
        <v>1848</v>
      </c>
      <c r="AB269" s="12" t="s">
        <v>35</v>
      </c>
      <c r="AC269" s="12" t="s">
        <v>2901</v>
      </c>
      <c r="AF269" s="12" t="s">
        <v>119</v>
      </c>
      <c r="AG269" s="12">
        <v>92</v>
      </c>
    </row>
    <row r="270" spans="1:33" s="12" customFormat="1" x14ac:dyDescent="0.25">
      <c r="A270" s="12" t="s">
        <v>1842</v>
      </c>
      <c r="B270" s="12">
        <v>1994</v>
      </c>
      <c r="C270" t="str">
        <f>A270&amp;" "&amp;B270</f>
        <v>Cizek et al. 1994</v>
      </c>
      <c r="D270" s="12" t="s">
        <v>35</v>
      </c>
      <c r="E270" s="12" t="s">
        <v>25</v>
      </c>
      <c r="F270" s="12" t="s">
        <v>1843</v>
      </c>
      <c r="G270" s="12" t="s">
        <v>2901</v>
      </c>
      <c r="H270" s="12" t="s">
        <v>3504</v>
      </c>
      <c r="I270" s="12" t="s">
        <v>1844</v>
      </c>
      <c r="J270" s="12" t="s">
        <v>2117</v>
      </c>
      <c r="K270" s="12" t="s">
        <v>28</v>
      </c>
      <c r="L270" s="12" t="s">
        <v>28</v>
      </c>
      <c r="N270" s="12" t="s">
        <v>1845</v>
      </c>
      <c r="O270" s="12" t="s">
        <v>744</v>
      </c>
      <c r="P270" s="12" t="s">
        <v>3901</v>
      </c>
      <c r="Q270" t="s">
        <v>4009</v>
      </c>
      <c r="R270" t="s">
        <v>4011</v>
      </c>
      <c r="S270" t="s">
        <v>4388</v>
      </c>
      <c r="T270" t="s">
        <v>3490</v>
      </c>
      <c r="U270" s="12" t="s">
        <v>1854</v>
      </c>
      <c r="W270" s="12" t="s">
        <v>40</v>
      </c>
      <c r="X270" s="12" t="s">
        <v>1826</v>
      </c>
      <c r="Y270" s="12" t="s">
        <v>1033</v>
      </c>
      <c r="Z270" s="12" t="s">
        <v>1033</v>
      </c>
      <c r="AA270" s="12" t="s">
        <v>1848</v>
      </c>
      <c r="AB270" s="12" t="s">
        <v>35</v>
      </c>
      <c r="AC270" s="12" t="s">
        <v>2901</v>
      </c>
      <c r="AF270" s="12" t="s">
        <v>119</v>
      </c>
      <c r="AG270" s="12">
        <v>11</v>
      </c>
    </row>
    <row r="271" spans="1:33" s="12" customFormat="1" x14ac:dyDescent="0.25">
      <c r="A271" s="12" t="s">
        <v>1842</v>
      </c>
      <c r="B271" s="12">
        <v>1994</v>
      </c>
      <c r="C271" t="str">
        <f>A271&amp;" "&amp;B271</f>
        <v>Cizek et al. 1994</v>
      </c>
      <c r="D271" s="12" t="s">
        <v>35</v>
      </c>
      <c r="E271" s="12" t="s">
        <v>25</v>
      </c>
      <c r="F271" s="12" t="s">
        <v>1850</v>
      </c>
      <c r="G271" s="12" t="s">
        <v>2901</v>
      </c>
      <c r="H271" s="12" t="s">
        <v>3504</v>
      </c>
      <c r="I271" s="12" t="s">
        <v>1844</v>
      </c>
      <c r="J271" s="12" t="s">
        <v>2117</v>
      </c>
      <c r="K271" s="12" t="s">
        <v>28</v>
      </c>
      <c r="L271" s="12" t="s">
        <v>28</v>
      </c>
      <c r="N271" s="12" t="s">
        <v>1845</v>
      </c>
      <c r="O271" s="12" t="s">
        <v>744</v>
      </c>
      <c r="P271" s="12" t="s">
        <v>3901</v>
      </c>
      <c r="Q271" t="s">
        <v>4009</v>
      </c>
      <c r="R271" t="s">
        <v>4017</v>
      </c>
      <c r="S271" t="s">
        <v>4016</v>
      </c>
      <c r="T271" s="12" t="s">
        <v>1319</v>
      </c>
      <c r="U271" s="12" t="s">
        <v>1320</v>
      </c>
      <c r="W271" s="12" t="s">
        <v>40</v>
      </c>
      <c r="X271" s="12" t="s">
        <v>1826</v>
      </c>
      <c r="Y271" s="12" t="s">
        <v>1033</v>
      </c>
      <c r="Z271" s="12" t="s">
        <v>1033</v>
      </c>
      <c r="AA271" s="12" t="s">
        <v>1848</v>
      </c>
      <c r="AB271" s="12" t="s">
        <v>35</v>
      </c>
      <c r="AC271" s="12" t="s">
        <v>2901</v>
      </c>
      <c r="AF271" s="12" t="s">
        <v>119</v>
      </c>
      <c r="AG271" s="12">
        <v>3</v>
      </c>
    </row>
    <row r="272" spans="1:33" s="12" customFormat="1" x14ac:dyDescent="0.25">
      <c r="A272" s="12" t="s">
        <v>1842</v>
      </c>
      <c r="B272" s="12">
        <v>1994</v>
      </c>
      <c r="C272" t="str">
        <f>A272&amp;" "&amp;B272</f>
        <v>Cizek et al. 1994</v>
      </c>
      <c r="D272" s="12" t="s">
        <v>35</v>
      </c>
      <c r="E272" s="12" t="s">
        <v>25</v>
      </c>
      <c r="F272" s="12" t="s">
        <v>1850</v>
      </c>
      <c r="G272" s="12" t="s">
        <v>2901</v>
      </c>
      <c r="H272" s="12" t="s">
        <v>3504</v>
      </c>
      <c r="I272" s="12" t="s">
        <v>1844</v>
      </c>
      <c r="J272" s="12" t="s">
        <v>2117</v>
      </c>
      <c r="K272" s="12" t="s">
        <v>28</v>
      </c>
      <c r="L272" s="12" t="s">
        <v>28</v>
      </c>
      <c r="N272" s="12" t="s">
        <v>1845</v>
      </c>
      <c r="O272" s="12" t="s">
        <v>744</v>
      </c>
      <c r="P272" s="12" t="s">
        <v>3901</v>
      </c>
      <c r="Q272" t="s">
        <v>4009</v>
      </c>
      <c r="R272" t="s">
        <v>4015</v>
      </c>
      <c r="S272" t="s">
        <v>4014</v>
      </c>
      <c r="T272" s="12" t="s">
        <v>2834</v>
      </c>
      <c r="U272" s="12" t="s">
        <v>1874</v>
      </c>
      <c r="W272" s="12" t="s">
        <v>40</v>
      </c>
      <c r="X272" s="12" t="s">
        <v>1826</v>
      </c>
      <c r="Y272" s="12" t="s">
        <v>1033</v>
      </c>
      <c r="Z272" s="12" t="s">
        <v>1033</v>
      </c>
      <c r="AA272" s="12" t="s">
        <v>1848</v>
      </c>
      <c r="AB272" s="12" t="s">
        <v>35</v>
      </c>
      <c r="AC272" s="12" t="s">
        <v>2901</v>
      </c>
      <c r="AF272" s="12" t="s">
        <v>119</v>
      </c>
      <c r="AG272" s="12">
        <v>4</v>
      </c>
    </row>
    <row r="273" spans="1:45" s="12" customFormat="1" x14ac:dyDescent="0.25">
      <c r="A273" s="12" t="s">
        <v>1842</v>
      </c>
      <c r="B273" s="12">
        <v>1994</v>
      </c>
      <c r="C273" t="str">
        <f>A273&amp;" "&amp;B273</f>
        <v>Cizek et al. 1994</v>
      </c>
      <c r="D273" s="12" t="s">
        <v>35</v>
      </c>
      <c r="E273" s="12" t="s">
        <v>25</v>
      </c>
      <c r="F273" s="12" t="s">
        <v>1849</v>
      </c>
      <c r="G273" s="12" t="s">
        <v>2901</v>
      </c>
      <c r="H273" s="12" t="s">
        <v>3504</v>
      </c>
      <c r="I273" s="12" t="s">
        <v>1844</v>
      </c>
      <c r="J273" s="12" t="s">
        <v>2117</v>
      </c>
      <c r="K273" s="12" t="s">
        <v>28</v>
      </c>
      <c r="L273" s="12" t="s">
        <v>28</v>
      </c>
      <c r="N273" s="12" t="s">
        <v>1845</v>
      </c>
      <c r="O273" s="12" t="s">
        <v>744</v>
      </c>
      <c r="P273" s="12" t="s">
        <v>3901</v>
      </c>
      <c r="Q273" t="s">
        <v>4009</v>
      </c>
      <c r="R273" t="s">
        <v>4015</v>
      </c>
      <c r="S273" t="s">
        <v>4334</v>
      </c>
      <c r="T273" s="12" t="s">
        <v>2844</v>
      </c>
      <c r="U273" s="12" t="s">
        <v>1862</v>
      </c>
      <c r="W273" s="12" t="s">
        <v>40</v>
      </c>
      <c r="X273" s="12" t="s">
        <v>1826</v>
      </c>
      <c r="Y273" s="12" t="s">
        <v>1033</v>
      </c>
      <c r="Z273" s="12" t="s">
        <v>1033</v>
      </c>
      <c r="AA273" s="12" t="s">
        <v>1848</v>
      </c>
      <c r="AB273" s="12" t="s">
        <v>35</v>
      </c>
      <c r="AC273" s="12" t="s">
        <v>2901</v>
      </c>
      <c r="AF273" s="12" t="s">
        <v>119</v>
      </c>
      <c r="AG273" s="12">
        <v>17</v>
      </c>
    </row>
    <row r="274" spans="1:45" s="12" customFormat="1" x14ac:dyDescent="0.25">
      <c r="A274" s="12" t="s">
        <v>1842</v>
      </c>
      <c r="B274" s="12">
        <v>1994</v>
      </c>
      <c r="C274" t="str">
        <f>A274&amp;" "&amp;B274</f>
        <v>Cizek et al. 1994</v>
      </c>
      <c r="D274" s="12" t="s">
        <v>35</v>
      </c>
      <c r="E274" s="12" t="s">
        <v>25</v>
      </c>
      <c r="F274" s="12" t="s">
        <v>1843</v>
      </c>
      <c r="G274" s="12" t="s">
        <v>2901</v>
      </c>
      <c r="H274" s="12" t="s">
        <v>3504</v>
      </c>
      <c r="I274" s="12" t="s">
        <v>1844</v>
      </c>
      <c r="J274" s="12" t="s">
        <v>2117</v>
      </c>
      <c r="K274" s="12" t="s">
        <v>28</v>
      </c>
      <c r="L274" s="12" t="s">
        <v>28</v>
      </c>
      <c r="N274" s="12" t="s">
        <v>1845</v>
      </c>
      <c r="O274" s="12" t="s">
        <v>744</v>
      </c>
      <c r="P274" s="12" t="s">
        <v>3901</v>
      </c>
      <c r="Q274" s="12" t="s">
        <v>4009</v>
      </c>
      <c r="R274" s="12" t="s">
        <v>4282</v>
      </c>
      <c r="S274" s="12" t="s">
        <v>4281</v>
      </c>
      <c r="T274" s="12" t="s">
        <v>2827</v>
      </c>
      <c r="U274" s="12" t="s">
        <v>1365</v>
      </c>
      <c r="W274" s="12" t="s">
        <v>40</v>
      </c>
      <c r="X274" s="12" t="s">
        <v>1826</v>
      </c>
      <c r="Y274" s="12" t="s">
        <v>1033</v>
      </c>
      <c r="Z274" s="12" t="s">
        <v>1033</v>
      </c>
      <c r="AA274" s="12" t="s">
        <v>1848</v>
      </c>
      <c r="AB274" s="12" t="s">
        <v>35</v>
      </c>
      <c r="AC274" s="12" t="s">
        <v>2901</v>
      </c>
      <c r="AF274" s="12" t="s">
        <v>119</v>
      </c>
      <c r="AG274" s="12">
        <v>3</v>
      </c>
    </row>
    <row r="275" spans="1:45" s="12" customFormat="1" x14ac:dyDescent="0.25">
      <c r="A275" s="12" t="s">
        <v>1842</v>
      </c>
      <c r="B275" s="12">
        <v>1994</v>
      </c>
      <c r="C275" t="str">
        <f>A275&amp;" "&amp;B275</f>
        <v>Cizek et al. 1994</v>
      </c>
      <c r="D275" s="12" t="s">
        <v>35</v>
      </c>
      <c r="E275" s="12" t="s">
        <v>25</v>
      </c>
      <c r="F275" s="12" t="s">
        <v>1850</v>
      </c>
      <c r="G275" s="12" t="s">
        <v>2901</v>
      </c>
      <c r="H275" s="12" t="s">
        <v>3504</v>
      </c>
      <c r="I275" s="12" t="s">
        <v>1844</v>
      </c>
      <c r="J275" s="12" t="s">
        <v>2117</v>
      </c>
      <c r="K275" s="12" t="s">
        <v>28</v>
      </c>
      <c r="L275" s="12" t="s">
        <v>28</v>
      </c>
      <c r="N275" s="12" t="s">
        <v>1845</v>
      </c>
      <c r="O275" s="12" t="s">
        <v>744</v>
      </c>
      <c r="P275" s="12" t="s">
        <v>3901</v>
      </c>
      <c r="Q275" s="12" t="s">
        <v>4009</v>
      </c>
      <c r="R275" s="12" t="s">
        <v>4282</v>
      </c>
      <c r="S275" s="12" t="s">
        <v>4281</v>
      </c>
      <c r="T275" s="12" t="s">
        <v>2827</v>
      </c>
      <c r="U275" s="12" t="s">
        <v>1365</v>
      </c>
      <c r="W275" s="12" t="s">
        <v>40</v>
      </c>
      <c r="X275" s="12" t="s">
        <v>1826</v>
      </c>
      <c r="Y275" s="12" t="s">
        <v>1033</v>
      </c>
      <c r="Z275" s="12" t="s">
        <v>1033</v>
      </c>
      <c r="AA275" s="12" t="s">
        <v>1848</v>
      </c>
      <c r="AB275" s="12" t="s">
        <v>35</v>
      </c>
      <c r="AC275" s="12" t="s">
        <v>2901</v>
      </c>
      <c r="AF275" s="12" t="s">
        <v>119</v>
      </c>
      <c r="AG275" s="12">
        <v>1</v>
      </c>
    </row>
    <row r="276" spans="1:45" s="12" customFormat="1" x14ac:dyDescent="0.25">
      <c r="A276" s="12" t="s">
        <v>1842</v>
      </c>
      <c r="B276" s="12">
        <v>1994</v>
      </c>
      <c r="C276" t="str">
        <f>A276&amp;" "&amp;B276</f>
        <v>Cizek et al. 1994</v>
      </c>
      <c r="D276" s="12" t="s">
        <v>35</v>
      </c>
      <c r="E276" s="12" t="s">
        <v>25</v>
      </c>
      <c r="F276" s="12" t="s">
        <v>1843</v>
      </c>
      <c r="G276" s="12" t="s">
        <v>2901</v>
      </c>
      <c r="H276" s="12" t="s">
        <v>3504</v>
      </c>
      <c r="I276" s="12" t="s">
        <v>1844</v>
      </c>
      <c r="J276" s="12" t="s">
        <v>2117</v>
      </c>
      <c r="K276" s="12" t="s">
        <v>28</v>
      </c>
      <c r="L276" s="12" t="s">
        <v>28</v>
      </c>
      <c r="N276" s="12" t="s">
        <v>1845</v>
      </c>
      <c r="O276" s="12" t="s">
        <v>744</v>
      </c>
      <c r="P276" s="12" t="s">
        <v>3901</v>
      </c>
      <c r="Q276" t="s">
        <v>4009</v>
      </c>
      <c r="R276" t="s">
        <v>4295</v>
      </c>
      <c r="S276" t="s">
        <v>4294</v>
      </c>
      <c r="T276" s="12" t="s">
        <v>1369</v>
      </c>
      <c r="U276" s="12" t="s">
        <v>1370</v>
      </c>
      <c r="W276" s="12" t="s">
        <v>40</v>
      </c>
      <c r="X276" s="12" t="s">
        <v>1826</v>
      </c>
      <c r="Y276" s="12" t="s">
        <v>1033</v>
      </c>
      <c r="Z276" s="12" t="s">
        <v>1033</v>
      </c>
      <c r="AA276" s="12" t="s">
        <v>1848</v>
      </c>
      <c r="AB276" s="12" t="s">
        <v>35</v>
      </c>
      <c r="AC276" s="12" t="s">
        <v>2901</v>
      </c>
      <c r="AF276" s="12" t="s">
        <v>119</v>
      </c>
      <c r="AG276" s="12">
        <v>61</v>
      </c>
    </row>
    <row r="277" spans="1:45" s="12" customFormat="1" x14ac:dyDescent="0.25">
      <c r="A277" s="12" t="s">
        <v>1842</v>
      </c>
      <c r="B277" s="12">
        <v>1994</v>
      </c>
      <c r="C277" t="str">
        <f>A277&amp;" "&amp;B277</f>
        <v>Cizek et al. 1994</v>
      </c>
      <c r="D277" s="12" t="s">
        <v>35</v>
      </c>
      <c r="E277" s="12" t="s">
        <v>25</v>
      </c>
      <c r="F277" s="12" t="s">
        <v>1850</v>
      </c>
      <c r="G277" s="12" t="s">
        <v>2901</v>
      </c>
      <c r="H277" s="12" t="s">
        <v>3504</v>
      </c>
      <c r="I277" s="12" t="s">
        <v>1844</v>
      </c>
      <c r="J277" s="12" t="s">
        <v>2117</v>
      </c>
      <c r="K277" s="12" t="s">
        <v>28</v>
      </c>
      <c r="L277" s="12" t="s">
        <v>28</v>
      </c>
      <c r="N277" s="12" t="s">
        <v>1845</v>
      </c>
      <c r="O277" s="12" t="s">
        <v>744</v>
      </c>
      <c r="P277" s="12" t="s">
        <v>3901</v>
      </c>
      <c r="Q277" t="s">
        <v>4009</v>
      </c>
      <c r="R277" t="s">
        <v>4295</v>
      </c>
      <c r="S277" t="s">
        <v>4294</v>
      </c>
      <c r="T277" s="12" t="s">
        <v>1369</v>
      </c>
      <c r="U277" s="12" t="s">
        <v>1370</v>
      </c>
      <c r="W277" s="12" t="s">
        <v>40</v>
      </c>
      <c r="X277" s="12" t="s">
        <v>1826</v>
      </c>
      <c r="Y277" s="12" t="s">
        <v>1033</v>
      </c>
      <c r="Z277" s="12" t="s">
        <v>1033</v>
      </c>
      <c r="AA277" s="12" t="s">
        <v>1848</v>
      </c>
      <c r="AB277" s="12" t="s">
        <v>35</v>
      </c>
      <c r="AC277" s="12" t="s">
        <v>2901</v>
      </c>
      <c r="AF277" s="12" t="s">
        <v>119</v>
      </c>
      <c r="AG277" s="12">
        <v>1</v>
      </c>
    </row>
    <row r="278" spans="1:45" s="12" customFormat="1" x14ac:dyDescent="0.25">
      <c r="A278" s="12" t="s">
        <v>1842</v>
      </c>
      <c r="B278" s="12">
        <v>1994</v>
      </c>
      <c r="C278" t="str">
        <f>A278&amp;" "&amp;B278</f>
        <v>Cizek et al. 1994</v>
      </c>
      <c r="D278" s="12" t="s">
        <v>35</v>
      </c>
      <c r="E278" s="12" t="s">
        <v>25</v>
      </c>
      <c r="F278" s="12" t="s">
        <v>2015</v>
      </c>
      <c r="G278" s="12" t="s">
        <v>2901</v>
      </c>
      <c r="H278" s="12" t="s">
        <v>3504</v>
      </c>
      <c r="I278" s="12" t="s">
        <v>2120</v>
      </c>
      <c r="J278" s="12" t="s">
        <v>3626</v>
      </c>
      <c r="K278" s="12" t="s">
        <v>28</v>
      </c>
      <c r="L278" s="12" t="s">
        <v>28</v>
      </c>
      <c r="N278" s="12" t="s">
        <v>1845</v>
      </c>
      <c r="O278" s="12" t="s">
        <v>744</v>
      </c>
      <c r="P278" s="12" t="s">
        <v>3901</v>
      </c>
      <c r="Q278" t="s">
        <v>2614</v>
      </c>
      <c r="R278" t="s">
        <v>118</v>
      </c>
      <c r="S278" t="s">
        <v>3974</v>
      </c>
      <c r="T278" s="12" t="s">
        <v>1069</v>
      </c>
      <c r="U278" s="12" t="s">
        <v>1108</v>
      </c>
      <c r="W278" s="12" t="s">
        <v>40</v>
      </c>
      <c r="X278" s="12" t="s">
        <v>2031</v>
      </c>
      <c r="Y278" s="12" t="s">
        <v>3518</v>
      </c>
      <c r="Z278" s="12" t="s">
        <v>3608</v>
      </c>
      <c r="AA278" s="12" t="s">
        <v>1856</v>
      </c>
      <c r="AB278" s="12" t="s">
        <v>35</v>
      </c>
      <c r="AC278" s="12" t="s">
        <v>2901</v>
      </c>
      <c r="AF278" s="12">
        <v>2</v>
      </c>
      <c r="AG278" s="12">
        <v>96</v>
      </c>
      <c r="AS278" s="12" t="s">
        <v>1861</v>
      </c>
    </row>
    <row r="279" spans="1:45" s="12" customFormat="1" x14ac:dyDescent="0.25">
      <c r="A279" s="12" t="s">
        <v>1842</v>
      </c>
      <c r="B279" s="12">
        <v>1994</v>
      </c>
      <c r="C279" t="str">
        <f>A279&amp;" "&amp;B279</f>
        <v>Cizek et al. 1994</v>
      </c>
      <c r="D279" s="12" t="s">
        <v>35</v>
      </c>
      <c r="E279" s="12" t="s">
        <v>25</v>
      </c>
      <c r="F279" s="12" t="s">
        <v>2014</v>
      </c>
      <c r="G279" s="12" t="s">
        <v>2901</v>
      </c>
      <c r="H279" s="12" t="s">
        <v>3504</v>
      </c>
      <c r="I279" s="12" t="s">
        <v>2120</v>
      </c>
      <c r="J279" s="12" t="s">
        <v>3626</v>
      </c>
      <c r="K279" s="12" t="s">
        <v>28</v>
      </c>
      <c r="L279" s="12" t="s">
        <v>28</v>
      </c>
      <c r="N279" s="12" t="s">
        <v>1845</v>
      </c>
      <c r="O279" s="12" t="s">
        <v>744</v>
      </c>
      <c r="P279" s="12" t="s">
        <v>3901</v>
      </c>
      <c r="Q279" t="s">
        <v>4009</v>
      </c>
      <c r="R279" t="s">
        <v>4120</v>
      </c>
      <c r="S279" t="s">
        <v>4119</v>
      </c>
      <c r="T279" s="12" t="s">
        <v>346</v>
      </c>
      <c r="U279" s="12" t="s">
        <v>347</v>
      </c>
      <c r="W279" s="12" t="s">
        <v>40</v>
      </c>
      <c r="X279" s="12" t="s">
        <v>2097</v>
      </c>
      <c r="Y279" s="12" t="s">
        <v>3669</v>
      </c>
      <c r="Z279" s="12" t="s">
        <v>3608</v>
      </c>
      <c r="AA279" s="12" t="s">
        <v>1848</v>
      </c>
      <c r="AB279" s="12" t="s">
        <v>35</v>
      </c>
      <c r="AC279" s="12" t="s">
        <v>2901</v>
      </c>
      <c r="AF279" s="12">
        <v>7</v>
      </c>
      <c r="AG279" s="12">
        <v>30</v>
      </c>
    </row>
    <row r="280" spans="1:45" s="12" customFormat="1" x14ac:dyDescent="0.25">
      <c r="A280" s="12" t="s">
        <v>1842</v>
      </c>
      <c r="B280" s="12">
        <v>1994</v>
      </c>
      <c r="C280" t="str">
        <f>A280&amp;" "&amp;B280</f>
        <v>Cizek et al. 1994</v>
      </c>
      <c r="D280" s="12" t="s">
        <v>35</v>
      </c>
      <c r="E280" s="12" t="s">
        <v>25</v>
      </c>
      <c r="F280" s="12" t="s">
        <v>2014</v>
      </c>
      <c r="G280" s="12" t="s">
        <v>2901</v>
      </c>
      <c r="H280" s="12" t="s">
        <v>3504</v>
      </c>
      <c r="I280" s="12" t="s">
        <v>2120</v>
      </c>
      <c r="J280" s="12" t="s">
        <v>3626</v>
      </c>
      <c r="K280" s="12" t="s">
        <v>28</v>
      </c>
      <c r="L280" s="12" t="s">
        <v>28</v>
      </c>
      <c r="N280" s="12" t="s">
        <v>1845</v>
      </c>
      <c r="O280" s="12" t="s">
        <v>744</v>
      </c>
      <c r="P280" s="12" t="s">
        <v>3901</v>
      </c>
      <c r="Q280" t="s">
        <v>4009</v>
      </c>
      <c r="R280" t="s">
        <v>4011</v>
      </c>
      <c r="S280" t="s">
        <v>4388</v>
      </c>
      <c r="T280" t="s">
        <v>3490</v>
      </c>
      <c r="U280" s="12" t="s">
        <v>1854</v>
      </c>
      <c r="W280" s="12" t="s">
        <v>40</v>
      </c>
      <c r="X280" s="12" t="s">
        <v>2097</v>
      </c>
      <c r="Y280" s="12" t="s">
        <v>3669</v>
      </c>
      <c r="Z280" s="12" t="s">
        <v>3608</v>
      </c>
      <c r="AA280" s="12" t="s">
        <v>1848</v>
      </c>
      <c r="AB280" s="12" t="s">
        <v>35</v>
      </c>
      <c r="AC280" s="12" t="s">
        <v>2901</v>
      </c>
      <c r="AF280" s="12">
        <v>1</v>
      </c>
      <c r="AG280" s="12">
        <v>1</v>
      </c>
    </row>
    <row r="281" spans="1:45" s="12" customFormat="1" x14ac:dyDescent="0.25">
      <c r="A281" s="12" t="s">
        <v>1842</v>
      </c>
      <c r="B281" s="12">
        <v>1994</v>
      </c>
      <c r="C281" t="str">
        <f>A281&amp;" "&amp;B281</f>
        <v>Cizek et al. 1994</v>
      </c>
      <c r="D281" s="12" t="s">
        <v>35</v>
      </c>
      <c r="E281" s="12" t="s">
        <v>25</v>
      </c>
      <c r="F281" s="12" t="s">
        <v>1843</v>
      </c>
      <c r="G281" s="12" t="s">
        <v>2901</v>
      </c>
      <c r="H281" s="12" t="s">
        <v>3504</v>
      </c>
      <c r="I281" s="12" t="s">
        <v>2120</v>
      </c>
      <c r="J281" s="12" t="s">
        <v>3626</v>
      </c>
      <c r="K281" s="12" t="s">
        <v>28</v>
      </c>
      <c r="L281" s="12" t="s">
        <v>28</v>
      </c>
      <c r="N281" s="12" t="s">
        <v>1845</v>
      </c>
      <c r="O281" s="12" t="s">
        <v>744</v>
      </c>
      <c r="P281" s="12" t="s">
        <v>3901</v>
      </c>
      <c r="Q281" t="s">
        <v>3993</v>
      </c>
      <c r="R281" t="s">
        <v>4023</v>
      </c>
      <c r="S281" t="s">
        <v>3983</v>
      </c>
      <c r="T281" s="12" t="s">
        <v>625</v>
      </c>
      <c r="U281" s="12" t="s">
        <v>736</v>
      </c>
      <c r="W281" s="12" t="s">
        <v>40</v>
      </c>
      <c r="X281" s="12" t="s">
        <v>2978</v>
      </c>
      <c r="Y281" s="12" t="s">
        <v>3588</v>
      </c>
      <c r="Z281" s="12" t="s">
        <v>3608</v>
      </c>
      <c r="AA281" s="12" t="s">
        <v>1848</v>
      </c>
      <c r="AB281" s="12" t="s">
        <v>35</v>
      </c>
      <c r="AC281" s="12" t="s">
        <v>2901</v>
      </c>
      <c r="AF281" s="12">
        <v>2</v>
      </c>
      <c r="AG281" s="12">
        <v>432</v>
      </c>
    </row>
    <row r="282" spans="1:45" s="12" customFormat="1" x14ac:dyDescent="0.25">
      <c r="A282" s="12" t="s">
        <v>1842</v>
      </c>
      <c r="B282" s="12">
        <v>1994</v>
      </c>
      <c r="C282" t="str">
        <f>A282&amp;" "&amp;B282</f>
        <v>Cizek et al. 1994</v>
      </c>
      <c r="D282" s="12" t="s">
        <v>35</v>
      </c>
      <c r="E282" s="12" t="s">
        <v>25</v>
      </c>
      <c r="F282" s="12" t="s">
        <v>1867</v>
      </c>
      <c r="G282" s="12" t="s">
        <v>2901</v>
      </c>
      <c r="H282" s="12" t="s">
        <v>3504</v>
      </c>
      <c r="I282" s="12" t="s">
        <v>2120</v>
      </c>
      <c r="J282" s="12" t="s">
        <v>3626</v>
      </c>
      <c r="K282" s="12" t="s">
        <v>28</v>
      </c>
      <c r="L282" s="12" t="s">
        <v>28</v>
      </c>
      <c r="N282" s="12" t="s">
        <v>1845</v>
      </c>
      <c r="O282" s="12" t="s">
        <v>744</v>
      </c>
      <c r="P282" s="12" t="s">
        <v>3901</v>
      </c>
      <c r="Q282" t="s">
        <v>2614</v>
      </c>
      <c r="R282" t="s">
        <v>118</v>
      </c>
      <c r="S282" s="56" t="s">
        <v>3980</v>
      </c>
      <c r="T282" s="12" t="s">
        <v>1071</v>
      </c>
      <c r="U282" s="12" t="s">
        <v>106</v>
      </c>
      <c r="W282" s="12" t="s">
        <v>40</v>
      </c>
      <c r="X282" s="12" t="s">
        <v>3555</v>
      </c>
      <c r="Y282" s="12" t="s">
        <v>3702</v>
      </c>
      <c r="Z282" s="12" t="s">
        <v>3517</v>
      </c>
      <c r="AA282" s="12" t="s">
        <v>1848</v>
      </c>
      <c r="AB282" s="12" t="s">
        <v>35</v>
      </c>
      <c r="AC282" s="12" t="s">
        <v>2901</v>
      </c>
      <c r="AF282" s="12">
        <v>1</v>
      </c>
      <c r="AG282" s="12">
        <v>35</v>
      </c>
    </row>
    <row r="283" spans="1:45" s="12" customFormat="1" x14ac:dyDescent="0.25">
      <c r="A283" s="12" t="s">
        <v>1066</v>
      </c>
      <c r="B283" s="12">
        <v>1983</v>
      </c>
      <c r="C283" t="str">
        <f>A283&amp;" "&amp;B283</f>
        <v>Coulson et al. 1983</v>
      </c>
      <c r="D283" s="12" t="s">
        <v>1062</v>
      </c>
      <c r="E283" s="12" t="s">
        <v>25</v>
      </c>
      <c r="F283" s="12" t="s">
        <v>1067</v>
      </c>
      <c r="G283" s="12" t="s">
        <v>2901</v>
      </c>
      <c r="H283" s="12" t="s">
        <v>3504</v>
      </c>
      <c r="I283" s="12" t="s">
        <v>1068</v>
      </c>
      <c r="J283" s="12" t="s">
        <v>2117</v>
      </c>
      <c r="K283" s="12" t="s">
        <v>28</v>
      </c>
      <c r="L283" s="12" t="s">
        <v>28</v>
      </c>
      <c r="N283" s="12" t="s">
        <v>485</v>
      </c>
      <c r="O283" s="12" t="s">
        <v>744</v>
      </c>
      <c r="P283" s="12" t="s">
        <v>3901</v>
      </c>
      <c r="Q283" t="s">
        <v>2614</v>
      </c>
      <c r="R283" t="s">
        <v>118</v>
      </c>
      <c r="S283" t="s">
        <v>3974</v>
      </c>
      <c r="T283" s="12" t="s">
        <v>1069</v>
      </c>
      <c r="U283" s="12" t="s">
        <v>1108</v>
      </c>
      <c r="W283" s="12" t="s">
        <v>40</v>
      </c>
      <c r="X283" s="12" t="s">
        <v>1033</v>
      </c>
      <c r="Y283" s="12" t="s">
        <v>1033</v>
      </c>
      <c r="Z283" s="12" t="s">
        <v>1033</v>
      </c>
      <c r="AA283" s="12" t="s">
        <v>403</v>
      </c>
      <c r="AB283" s="12" t="s">
        <v>35</v>
      </c>
      <c r="AC283" s="12" t="s">
        <v>2901</v>
      </c>
      <c r="AF283" s="12">
        <v>12</v>
      </c>
      <c r="AG283" s="12">
        <v>416</v>
      </c>
      <c r="AJ283" s="16"/>
      <c r="AK283" s="16"/>
      <c r="AN283" s="16"/>
      <c r="AO283" s="16"/>
      <c r="AS283" s="12" t="s">
        <v>1070</v>
      </c>
    </row>
    <row r="284" spans="1:45" s="12" customFormat="1" x14ac:dyDescent="0.25">
      <c r="A284" s="12" t="s">
        <v>1066</v>
      </c>
      <c r="B284" s="12">
        <v>1983</v>
      </c>
      <c r="C284" t="str">
        <f>A284&amp;" "&amp;B284</f>
        <v>Coulson et al. 1983</v>
      </c>
      <c r="D284" s="12" t="s">
        <v>1062</v>
      </c>
      <c r="E284" s="12" t="s">
        <v>25</v>
      </c>
      <c r="F284" s="12" t="s">
        <v>1067</v>
      </c>
      <c r="G284" s="12" t="s">
        <v>2901</v>
      </c>
      <c r="H284" s="12" t="s">
        <v>3504</v>
      </c>
      <c r="I284" s="12" t="s">
        <v>1068</v>
      </c>
      <c r="J284" s="12" t="s">
        <v>2117</v>
      </c>
      <c r="K284" s="12" t="s">
        <v>28</v>
      </c>
      <c r="L284" s="12" t="s">
        <v>28</v>
      </c>
      <c r="N284" s="12" t="s">
        <v>485</v>
      </c>
      <c r="O284" s="12" t="s">
        <v>744</v>
      </c>
      <c r="P284" s="12" t="s">
        <v>3901</v>
      </c>
      <c r="Q284" t="s">
        <v>2614</v>
      </c>
      <c r="R284" t="s">
        <v>118</v>
      </c>
      <c r="S284" s="56" t="s">
        <v>3980</v>
      </c>
      <c r="T284" s="12" t="s">
        <v>1072</v>
      </c>
      <c r="U284" s="12" t="s">
        <v>1073</v>
      </c>
      <c r="W284" s="12" t="s">
        <v>40</v>
      </c>
      <c r="X284" s="12" t="s">
        <v>1033</v>
      </c>
      <c r="Y284" s="12" t="s">
        <v>1033</v>
      </c>
      <c r="Z284" s="12" t="s">
        <v>1033</v>
      </c>
      <c r="AA284" s="12" t="s">
        <v>403</v>
      </c>
      <c r="AB284" s="12" t="s">
        <v>35</v>
      </c>
      <c r="AC284" s="12" t="s">
        <v>2901</v>
      </c>
      <c r="AF284" s="12">
        <v>0</v>
      </c>
      <c r="AG284" s="12">
        <v>29</v>
      </c>
      <c r="AJ284" s="16"/>
      <c r="AK284" s="16"/>
      <c r="AN284" s="16"/>
      <c r="AO284" s="16"/>
      <c r="AS284" s="12" t="s">
        <v>1070</v>
      </c>
    </row>
    <row r="285" spans="1:45" s="12" customFormat="1" x14ac:dyDescent="0.25">
      <c r="A285" s="12" t="s">
        <v>1066</v>
      </c>
      <c r="B285" s="12">
        <v>1983</v>
      </c>
      <c r="C285" t="str">
        <f>A285&amp;" "&amp;B285</f>
        <v>Coulson et al. 1983</v>
      </c>
      <c r="D285" s="12" t="s">
        <v>1062</v>
      </c>
      <c r="E285" s="12" t="s">
        <v>25</v>
      </c>
      <c r="F285" s="12" t="s">
        <v>1067</v>
      </c>
      <c r="G285" s="12" t="s">
        <v>2901</v>
      </c>
      <c r="H285" s="12" t="s">
        <v>3504</v>
      </c>
      <c r="I285" s="12" t="s">
        <v>1068</v>
      </c>
      <c r="J285" s="12" t="s">
        <v>2117</v>
      </c>
      <c r="K285" s="12" t="s">
        <v>28</v>
      </c>
      <c r="L285" s="12" t="s">
        <v>28</v>
      </c>
      <c r="N285" s="12" t="s">
        <v>485</v>
      </c>
      <c r="O285" s="12" t="s">
        <v>744</v>
      </c>
      <c r="P285" s="12" t="s">
        <v>3901</v>
      </c>
      <c r="Q285" t="s">
        <v>2614</v>
      </c>
      <c r="R285" t="s">
        <v>118</v>
      </c>
      <c r="S285" t="s">
        <v>3980</v>
      </c>
      <c r="T285" s="12" t="s">
        <v>373</v>
      </c>
      <c r="U285" s="12" t="s">
        <v>108</v>
      </c>
      <c r="W285" s="12" t="s">
        <v>40</v>
      </c>
      <c r="X285" s="12" t="s">
        <v>1033</v>
      </c>
      <c r="Y285" s="12" t="s">
        <v>1033</v>
      </c>
      <c r="Z285" s="12" t="s">
        <v>1033</v>
      </c>
      <c r="AA285" s="12" t="s">
        <v>403</v>
      </c>
      <c r="AB285" s="12" t="s">
        <v>35</v>
      </c>
      <c r="AC285" s="12" t="s">
        <v>2901</v>
      </c>
      <c r="AF285" s="12">
        <v>170</v>
      </c>
      <c r="AG285" s="12">
        <v>4036</v>
      </c>
      <c r="AJ285" s="16"/>
      <c r="AK285" s="16"/>
      <c r="AN285" s="16"/>
      <c r="AO285" s="16"/>
      <c r="AS285" s="12" t="s">
        <v>1070</v>
      </c>
    </row>
    <row r="286" spans="1:45" s="12" customFormat="1" x14ac:dyDescent="0.25">
      <c r="A286" s="12" t="s">
        <v>1066</v>
      </c>
      <c r="B286" s="12">
        <v>1983</v>
      </c>
      <c r="C286" t="str">
        <f>A286&amp;" "&amp;B286</f>
        <v>Coulson et al. 1983</v>
      </c>
      <c r="D286" s="12" t="s">
        <v>1062</v>
      </c>
      <c r="E286" s="12" t="s">
        <v>25</v>
      </c>
      <c r="F286" s="12" t="s">
        <v>1067</v>
      </c>
      <c r="G286" s="12" t="s">
        <v>2901</v>
      </c>
      <c r="H286" s="12" t="s">
        <v>3504</v>
      </c>
      <c r="I286" s="12" t="s">
        <v>1068</v>
      </c>
      <c r="J286" s="12" t="s">
        <v>2117</v>
      </c>
      <c r="K286" s="12" t="s">
        <v>28</v>
      </c>
      <c r="L286" s="12" t="s">
        <v>28</v>
      </c>
      <c r="N286" s="12" t="s">
        <v>485</v>
      </c>
      <c r="O286" s="12" t="s">
        <v>744</v>
      </c>
      <c r="P286" s="12" t="s">
        <v>3901</v>
      </c>
      <c r="Q286" t="s">
        <v>2614</v>
      </c>
      <c r="R286" t="s">
        <v>118</v>
      </c>
      <c r="S286" t="s">
        <v>3980</v>
      </c>
      <c r="T286" s="12" t="s">
        <v>109</v>
      </c>
      <c r="U286" s="12" t="s">
        <v>110</v>
      </c>
      <c r="W286" s="12" t="s">
        <v>40</v>
      </c>
      <c r="X286" s="12" t="s">
        <v>1033</v>
      </c>
      <c r="Y286" s="12" t="s">
        <v>1033</v>
      </c>
      <c r="Z286" s="12" t="s">
        <v>1033</v>
      </c>
      <c r="AA286" s="12" t="s">
        <v>403</v>
      </c>
      <c r="AB286" s="12" t="s">
        <v>35</v>
      </c>
      <c r="AC286" s="12" t="s">
        <v>2901</v>
      </c>
      <c r="AF286" s="12">
        <v>6</v>
      </c>
      <c r="AG286" s="12">
        <v>50</v>
      </c>
      <c r="AJ286" s="16"/>
      <c r="AK286" s="16"/>
      <c r="AN286" s="16"/>
      <c r="AO286" s="16"/>
      <c r="AS286" s="12" t="s">
        <v>1070</v>
      </c>
    </row>
    <row r="287" spans="1:45" s="12" customFormat="1" x14ac:dyDescent="0.25">
      <c r="A287" s="12" t="s">
        <v>1066</v>
      </c>
      <c r="B287" s="12">
        <v>1983</v>
      </c>
      <c r="C287" t="str">
        <f>A287&amp;" "&amp;B287</f>
        <v>Coulson et al. 1983</v>
      </c>
      <c r="D287" s="12" t="s">
        <v>1062</v>
      </c>
      <c r="E287" s="12" t="s">
        <v>25</v>
      </c>
      <c r="F287" s="12" t="s">
        <v>1067</v>
      </c>
      <c r="G287" s="12" t="s">
        <v>2901</v>
      </c>
      <c r="H287" s="12" t="s">
        <v>3504</v>
      </c>
      <c r="I287" s="12" t="s">
        <v>1068</v>
      </c>
      <c r="J287" s="12" t="s">
        <v>2117</v>
      </c>
      <c r="K287" s="12" t="s">
        <v>28</v>
      </c>
      <c r="L287" s="12" t="s">
        <v>28</v>
      </c>
      <c r="N287" s="12" t="s">
        <v>485</v>
      </c>
      <c r="O287" s="12" t="s">
        <v>744</v>
      </c>
      <c r="P287" s="12" t="s">
        <v>3901</v>
      </c>
      <c r="Q287" t="s">
        <v>2614</v>
      </c>
      <c r="R287" t="s">
        <v>118</v>
      </c>
      <c r="S287" s="56" t="s">
        <v>3980</v>
      </c>
      <c r="T287" s="12" t="s">
        <v>1071</v>
      </c>
      <c r="U287" s="12" t="s">
        <v>106</v>
      </c>
      <c r="W287" s="12" t="s">
        <v>40</v>
      </c>
      <c r="X287" s="12" t="s">
        <v>1033</v>
      </c>
      <c r="Y287" s="12" t="s">
        <v>1033</v>
      </c>
      <c r="Z287" s="12" t="s">
        <v>1033</v>
      </c>
      <c r="AA287" s="12" t="s">
        <v>403</v>
      </c>
      <c r="AB287" s="12" t="s">
        <v>35</v>
      </c>
      <c r="AC287" s="12" t="s">
        <v>2901</v>
      </c>
      <c r="AF287" s="12">
        <v>0</v>
      </c>
      <c r="AG287" s="12">
        <v>33</v>
      </c>
      <c r="AJ287" s="16"/>
      <c r="AK287" s="16"/>
      <c r="AN287" s="16"/>
      <c r="AO287" s="16"/>
      <c r="AS287" s="12" t="s">
        <v>1070</v>
      </c>
    </row>
    <row r="288" spans="1:45" s="12" customFormat="1" x14ac:dyDescent="0.25">
      <c r="A288" s="12" t="s">
        <v>1066</v>
      </c>
      <c r="B288" s="12">
        <v>1983</v>
      </c>
      <c r="C288" t="str">
        <f>A288&amp;" "&amp;B288</f>
        <v>Coulson et al. 1983</v>
      </c>
      <c r="D288" s="12" t="s">
        <v>1062</v>
      </c>
      <c r="E288" s="12" t="s">
        <v>25</v>
      </c>
      <c r="F288" s="12" t="s">
        <v>1067</v>
      </c>
      <c r="G288" s="12" t="s">
        <v>2901</v>
      </c>
      <c r="H288" s="12" t="s">
        <v>3504</v>
      </c>
      <c r="I288" s="12" t="s">
        <v>2121</v>
      </c>
      <c r="J288" s="12" t="s">
        <v>3626</v>
      </c>
      <c r="K288" s="12" t="s">
        <v>28</v>
      </c>
      <c r="L288" s="12" t="s">
        <v>28</v>
      </c>
      <c r="N288" s="12" t="s">
        <v>485</v>
      </c>
      <c r="O288" s="12" t="s">
        <v>744</v>
      </c>
      <c r="P288" s="12" t="s">
        <v>3901</v>
      </c>
      <c r="Q288" t="s">
        <v>2614</v>
      </c>
      <c r="R288" t="s">
        <v>118</v>
      </c>
      <c r="S288" t="s">
        <v>3974</v>
      </c>
      <c r="T288" s="12" t="s">
        <v>1069</v>
      </c>
      <c r="U288" s="12" t="s">
        <v>1108</v>
      </c>
      <c r="W288" s="12" t="s">
        <v>40</v>
      </c>
      <c r="X288" s="12" t="s">
        <v>1765</v>
      </c>
      <c r="Y288" s="12" t="s">
        <v>3667</v>
      </c>
      <c r="Z288" s="12" t="s">
        <v>3517</v>
      </c>
      <c r="AA288" s="12" t="s">
        <v>403</v>
      </c>
      <c r="AB288" s="12" t="s">
        <v>35</v>
      </c>
      <c r="AC288" s="12" t="s">
        <v>2901</v>
      </c>
      <c r="AF288" s="12">
        <v>1</v>
      </c>
      <c r="AG288" s="12">
        <v>416</v>
      </c>
      <c r="AJ288" s="16"/>
      <c r="AK288" s="16"/>
      <c r="AN288" s="16"/>
      <c r="AO288" s="16"/>
      <c r="AS288" s="12" t="s">
        <v>1070</v>
      </c>
    </row>
    <row r="289" spans="1:46" s="12" customFormat="1" x14ac:dyDescent="0.25">
      <c r="A289" s="12" t="s">
        <v>1066</v>
      </c>
      <c r="B289" s="12">
        <v>1983</v>
      </c>
      <c r="C289" t="str">
        <f>A289&amp;" "&amp;B289</f>
        <v>Coulson et al. 1983</v>
      </c>
      <c r="D289" s="12" t="s">
        <v>1062</v>
      </c>
      <c r="E289" s="12" t="s">
        <v>25</v>
      </c>
      <c r="F289" s="12" t="s">
        <v>1067</v>
      </c>
      <c r="G289" s="12" t="s">
        <v>2901</v>
      </c>
      <c r="H289" s="12" t="s">
        <v>3504</v>
      </c>
      <c r="I289" s="12" t="s">
        <v>2121</v>
      </c>
      <c r="J289" s="12" t="s">
        <v>3626</v>
      </c>
      <c r="K289" s="12" t="s">
        <v>28</v>
      </c>
      <c r="L289" s="12" t="s">
        <v>28</v>
      </c>
      <c r="N289" s="12" t="s">
        <v>485</v>
      </c>
      <c r="O289" s="12" t="s">
        <v>744</v>
      </c>
      <c r="P289" s="12" t="s">
        <v>3901</v>
      </c>
      <c r="Q289" t="s">
        <v>2614</v>
      </c>
      <c r="R289" t="s">
        <v>118</v>
      </c>
      <c r="S289" s="56" t="s">
        <v>3980</v>
      </c>
      <c r="T289" s="12" t="s">
        <v>1072</v>
      </c>
      <c r="U289" s="12" t="s">
        <v>1073</v>
      </c>
      <c r="W289" s="12" t="s">
        <v>40</v>
      </c>
      <c r="X289" s="12" t="s">
        <v>1765</v>
      </c>
      <c r="Y289" s="12" t="s">
        <v>3667</v>
      </c>
      <c r="Z289" s="12" t="s">
        <v>3517</v>
      </c>
      <c r="AA289" s="12" t="s">
        <v>403</v>
      </c>
      <c r="AB289" s="12" t="s">
        <v>35</v>
      </c>
      <c r="AC289" s="12" t="s">
        <v>2901</v>
      </c>
      <c r="AF289" s="12">
        <v>0</v>
      </c>
      <c r="AG289" s="12">
        <v>29</v>
      </c>
      <c r="AJ289" s="16"/>
      <c r="AK289" s="16"/>
      <c r="AN289" s="16"/>
      <c r="AO289" s="16"/>
      <c r="AS289" s="12" t="s">
        <v>1070</v>
      </c>
    </row>
    <row r="290" spans="1:46" s="12" customFormat="1" x14ac:dyDescent="0.25">
      <c r="A290" s="12" t="s">
        <v>1066</v>
      </c>
      <c r="B290" s="12">
        <v>1983</v>
      </c>
      <c r="C290" t="str">
        <f>A290&amp;" "&amp;B290</f>
        <v>Coulson et al. 1983</v>
      </c>
      <c r="D290" s="12" t="s">
        <v>1062</v>
      </c>
      <c r="E290" s="12" t="s">
        <v>25</v>
      </c>
      <c r="F290" s="12" t="s">
        <v>1067</v>
      </c>
      <c r="G290" s="12" t="s">
        <v>2901</v>
      </c>
      <c r="H290" s="12" t="s">
        <v>3504</v>
      </c>
      <c r="I290" s="12" t="s">
        <v>2121</v>
      </c>
      <c r="J290" s="12" t="s">
        <v>3626</v>
      </c>
      <c r="K290" s="12" t="s">
        <v>28</v>
      </c>
      <c r="L290" s="12" t="s">
        <v>28</v>
      </c>
      <c r="N290" s="12" t="s">
        <v>485</v>
      </c>
      <c r="O290" s="12" t="s">
        <v>744</v>
      </c>
      <c r="P290" s="12" t="s">
        <v>3901</v>
      </c>
      <c r="Q290" t="s">
        <v>2614</v>
      </c>
      <c r="R290" t="s">
        <v>118</v>
      </c>
      <c r="S290" t="s">
        <v>3980</v>
      </c>
      <c r="T290" s="12" t="s">
        <v>373</v>
      </c>
      <c r="U290" s="12" t="s">
        <v>108</v>
      </c>
      <c r="W290" s="12" t="s">
        <v>40</v>
      </c>
      <c r="X290" s="12" t="s">
        <v>1765</v>
      </c>
      <c r="Y290" s="12" t="s">
        <v>3667</v>
      </c>
      <c r="Z290" s="12" t="s">
        <v>3517</v>
      </c>
      <c r="AA290" s="12" t="s">
        <v>403</v>
      </c>
      <c r="AB290" s="12" t="s">
        <v>35</v>
      </c>
      <c r="AC290" s="12" t="s">
        <v>2901</v>
      </c>
      <c r="AF290" s="12">
        <v>8</v>
      </c>
      <c r="AG290" s="12">
        <v>4036</v>
      </c>
      <c r="AJ290" s="16"/>
      <c r="AK290" s="16"/>
      <c r="AN290" s="16"/>
      <c r="AO290" s="16"/>
      <c r="AS290" s="12" t="s">
        <v>1070</v>
      </c>
    </row>
    <row r="291" spans="1:46" s="12" customFormat="1" x14ac:dyDescent="0.25">
      <c r="A291" s="12" t="s">
        <v>1066</v>
      </c>
      <c r="B291" s="12">
        <v>1983</v>
      </c>
      <c r="C291" t="str">
        <f>A291&amp;" "&amp;B291</f>
        <v>Coulson et al. 1983</v>
      </c>
      <c r="D291" s="12" t="s">
        <v>1062</v>
      </c>
      <c r="E291" s="12" t="s">
        <v>25</v>
      </c>
      <c r="F291" s="12" t="s">
        <v>1067</v>
      </c>
      <c r="G291" s="12" t="s">
        <v>2901</v>
      </c>
      <c r="H291" s="12" t="s">
        <v>3504</v>
      </c>
      <c r="I291" s="12" t="s">
        <v>2121</v>
      </c>
      <c r="J291" s="12" t="s">
        <v>3626</v>
      </c>
      <c r="K291" s="12" t="s">
        <v>28</v>
      </c>
      <c r="L291" s="12" t="s">
        <v>28</v>
      </c>
      <c r="N291" s="12" t="s">
        <v>485</v>
      </c>
      <c r="O291" s="12" t="s">
        <v>744</v>
      </c>
      <c r="P291" s="12" t="s">
        <v>3901</v>
      </c>
      <c r="Q291" t="s">
        <v>2614</v>
      </c>
      <c r="R291" t="s">
        <v>118</v>
      </c>
      <c r="S291" t="s">
        <v>3980</v>
      </c>
      <c r="T291" s="12" t="s">
        <v>109</v>
      </c>
      <c r="U291" s="12" t="s">
        <v>110</v>
      </c>
      <c r="W291" s="12" t="s">
        <v>40</v>
      </c>
      <c r="X291" s="12" t="s">
        <v>1765</v>
      </c>
      <c r="Y291" s="12" t="s">
        <v>3667</v>
      </c>
      <c r="Z291" s="12" t="s">
        <v>3517</v>
      </c>
      <c r="AA291" s="12" t="s">
        <v>403</v>
      </c>
      <c r="AB291" s="12" t="s">
        <v>35</v>
      </c>
      <c r="AC291" s="12" t="s">
        <v>2901</v>
      </c>
      <c r="AF291" s="12">
        <v>0</v>
      </c>
      <c r="AG291" s="12">
        <v>50</v>
      </c>
      <c r="AJ291" s="16"/>
      <c r="AK291" s="16"/>
      <c r="AN291" s="16"/>
      <c r="AO291" s="16"/>
      <c r="AS291" s="12" t="s">
        <v>1070</v>
      </c>
    </row>
    <row r="292" spans="1:46" s="12" customFormat="1" x14ac:dyDescent="0.25">
      <c r="A292" s="12" t="s">
        <v>1066</v>
      </c>
      <c r="B292" s="12">
        <v>1983</v>
      </c>
      <c r="C292" t="str">
        <f>A292&amp;" "&amp;B292</f>
        <v>Coulson et al. 1983</v>
      </c>
      <c r="D292" s="12" t="s">
        <v>1062</v>
      </c>
      <c r="E292" s="12" t="s">
        <v>25</v>
      </c>
      <c r="F292" s="12" t="s">
        <v>1067</v>
      </c>
      <c r="G292" s="12" t="s">
        <v>2901</v>
      </c>
      <c r="H292" s="12" t="s">
        <v>3504</v>
      </c>
      <c r="I292" s="12" t="s">
        <v>2121</v>
      </c>
      <c r="J292" s="12" t="s">
        <v>3626</v>
      </c>
      <c r="K292" s="12" t="s">
        <v>28</v>
      </c>
      <c r="L292" s="12" t="s">
        <v>28</v>
      </c>
      <c r="N292" s="12" t="s">
        <v>485</v>
      </c>
      <c r="O292" s="12" t="s">
        <v>744</v>
      </c>
      <c r="P292" s="12" t="s">
        <v>3901</v>
      </c>
      <c r="Q292" t="s">
        <v>2614</v>
      </c>
      <c r="R292" t="s">
        <v>118</v>
      </c>
      <c r="S292" s="56" t="s">
        <v>3980</v>
      </c>
      <c r="T292" s="12" t="s">
        <v>1071</v>
      </c>
      <c r="U292" s="12" t="s">
        <v>106</v>
      </c>
      <c r="W292" s="12" t="s">
        <v>40</v>
      </c>
      <c r="X292" s="12" t="s">
        <v>1765</v>
      </c>
      <c r="Y292" s="12" t="s">
        <v>3667</v>
      </c>
      <c r="Z292" s="12" t="s">
        <v>3517</v>
      </c>
      <c r="AA292" s="12" t="s">
        <v>403</v>
      </c>
      <c r="AB292" s="12" t="s">
        <v>35</v>
      </c>
      <c r="AC292" s="12" t="s">
        <v>2901</v>
      </c>
      <c r="AF292" s="12">
        <v>0</v>
      </c>
      <c r="AG292" s="12">
        <v>33</v>
      </c>
      <c r="AJ292" s="16"/>
      <c r="AK292" s="16"/>
      <c r="AN292" s="16"/>
      <c r="AO292" s="16"/>
      <c r="AS292" s="12" t="s">
        <v>1070</v>
      </c>
    </row>
    <row r="293" spans="1:46" s="12" customFormat="1" x14ac:dyDescent="0.25">
      <c r="A293" s="12" t="s">
        <v>1888</v>
      </c>
      <c r="B293" s="12">
        <v>2000</v>
      </c>
      <c r="C293" t="str">
        <f>A293&amp;" "&amp;B293</f>
        <v>Craven et al. 2000</v>
      </c>
      <c r="D293" s="12" t="s">
        <v>35</v>
      </c>
      <c r="E293" s="12" t="s">
        <v>25</v>
      </c>
      <c r="F293" s="12" t="s">
        <v>1889</v>
      </c>
      <c r="G293" s="12" t="s">
        <v>35</v>
      </c>
      <c r="H293" s="12" t="s">
        <v>3503</v>
      </c>
      <c r="I293" s="12" t="s">
        <v>2098</v>
      </c>
      <c r="J293" s="12" t="s">
        <v>2117</v>
      </c>
      <c r="K293" s="12" t="s">
        <v>28</v>
      </c>
      <c r="L293" s="12" t="s">
        <v>28</v>
      </c>
      <c r="N293" s="12" t="s">
        <v>28</v>
      </c>
      <c r="O293" s="12" t="s">
        <v>744</v>
      </c>
      <c r="P293" s="12" t="s">
        <v>3901</v>
      </c>
      <c r="Q293"/>
      <c r="R293"/>
      <c r="S293"/>
      <c r="V293" s="12" t="s">
        <v>2826</v>
      </c>
      <c r="W293" s="12" t="s">
        <v>40</v>
      </c>
      <c r="X293" s="12" t="s">
        <v>1826</v>
      </c>
      <c r="Y293" s="12" t="s">
        <v>1033</v>
      </c>
      <c r="Z293" s="12" t="s">
        <v>1033</v>
      </c>
      <c r="AA293" s="12" t="s">
        <v>304</v>
      </c>
      <c r="AB293" s="12" t="s">
        <v>35</v>
      </c>
      <c r="AC293" s="12" t="s">
        <v>2901</v>
      </c>
      <c r="AF293" s="12" t="s">
        <v>119</v>
      </c>
      <c r="AG293" s="12">
        <v>2</v>
      </c>
      <c r="AH293" s="18"/>
      <c r="AI293" s="18"/>
    </row>
    <row r="294" spans="1:46" s="12" customFormat="1" x14ac:dyDescent="0.25">
      <c r="A294" s="12" t="s">
        <v>1888</v>
      </c>
      <c r="B294" s="12">
        <v>2000</v>
      </c>
      <c r="C294" t="str">
        <f>A294&amp;" "&amp;B294</f>
        <v>Craven et al. 2000</v>
      </c>
      <c r="D294" s="12" t="s">
        <v>35</v>
      </c>
      <c r="E294" s="12" t="s">
        <v>25</v>
      </c>
      <c r="F294" s="12" t="s">
        <v>1889</v>
      </c>
      <c r="G294" s="12" t="s">
        <v>35</v>
      </c>
      <c r="H294" s="12" t="s">
        <v>3503</v>
      </c>
      <c r="I294" s="12" t="s">
        <v>2098</v>
      </c>
      <c r="J294" s="12" t="s">
        <v>2117</v>
      </c>
      <c r="K294" s="12" t="s">
        <v>28</v>
      </c>
      <c r="L294" s="12" t="s">
        <v>28</v>
      </c>
      <c r="N294" s="12" t="s">
        <v>28</v>
      </c>
      <c r="O294" s="12" t="s">
        <v>744</v>
      </c>
      <c r="P294" s="12" t="s">
        <v>3901</v>
      </c>
      <c r="Q294"/>
      <c r="R294"/>
      <c r="S294"/>
      <c r="V294" s="12" t="s">
        <v>2649</v>
      </c>
      <c r="W294" s="12" t="s">
        <v>40</v>
      </c>
      <c r="X294" s="12" t="s">
        <v>1826</v>
      </c>
      <c r="Y294" s="12" t="s">
        <v>1033</v>
      </c>
      <c r="Z294" s="12" t="s">
        <v>1033</v>
      </c>
      <c r="AA294" s="12" t="s">
        <v>1891</v>
      </c>
      <c r="AB294" s="12" t="s">
        <v>35</v>
      </c>
      <c r="AC294" s="12" t="s">
        <v>2901</v>
      </c>
      <c r="AF294" s="12">
        <v>3</v>
      </c>
      <c r="AG294" s="12">
        <v>5</v>
      </c>
      <c r="AH294" s="18"/>
      <c r="AI294" s="18"/>
    </row>
    <row r="295" spans="1:46" s="12" customFormat="1" x14ac:dyDescent="0.25">
      <c r="A295" s="12" t="s">
        <v>1888</v>
      </c>
      <c r="B295" s="12">
        <v>2000</v>
      </c>
      <c r="C295" t="str">
        <f>A295&amp;" "&amp;B295</f>
        <v>Craven et al. 2000</v>
      </c>
      <c r="D295" s="12" t="s">
        <v>35</v>
      </c>
      <c r="E295" s="12" t="s">
        <v>25</v>
      </c>
      <c r="F295" s="12" t="s">
        <v>1889</v>
      </c>
      <c r="G295" s="12" t="s">
        <v>35</v>
      </c>
      <c r="H295" s="12" t="s">
        <v>3503</v>
      </c>
      <c r="I295" s="12" t="s">
        <v>2098</v>
      </c>
      <c r="J295" s="12" t="s">
        <v>2117</v>
      </c>
      <c r="K295" s="12" t="s">
        <v>28</v>
      </c>
      <c r="L295" s="12" t="s">
        <v>28</v>
      </c>
      <c r="N295" s="12" t="s">
        <v>28</v>
      </c>
      <c r="O295" s="12" t="s">
        <v>744</v>
      </c>
      <c r="P295" s="12" t="s">
        <v>3901</v>
      </c>
      <c r="Q295"/>
      <c r="R295"/>
      <c r="S295"/>
      <c r="V295" s="12" t="s">
        <v>2649</v>
      </c>
      <c r="W295" s="12" t="s">
        <v>40</v>
      </c>
      <c r="X295" s="12" t="s">
        <v>1826</v>
      </c>
      <c r="Y295" s="12" t="s">
        <v>1033</v>
      </c>
      <c r="Z295" s="12" t="s">
        <v>1033</v>
      </c>
      <c r="AA295" s="12" t="s">
        <v>1890</v>
      </c>
      <c r="AB295" s="12" t="s">
        <v>35</v>
      </c>
      <c r="AC295" s="12" t="s">
        <v>2901</v>
      </c>
      <c r="AF295" s="12">
        <v>10</v>
      </c>
      <c r="AG295" s="12">
        <v>117</v>
      </c>
      <c r="AH295" s="18"/>
      <c r="AI295" s="18"/>
    </row>
    <row r="296" spans="1:46" s="12" customFormat="1" x14ac:dyDescent="0.25">
      <c r="A296" s="12" t="s">
        <v>1888</v>
      </c>
      <c r="B296" s="12">
        <v>2000</v>
      </c>
      <c r="C296" t="str">
        <f>A296&amp;" "&amp;B296</f>
        <v>Craven et al. 2000</v>
      </c>
      <c r="D296" s="12" t="s">
        <v>35</v>
      </c>
      <c r="E296" s="12" t="s">
        <v>25</v>
      </c>
      <c r="F296" s="12" t="s">
        <v>1889</v>
      </c>
      <c r="G296" s="12" t="s">
        <v>35</v>
      </c>
      <c r="H296" s="12" t="s">
        <v>3503</v>
      </c>
      <c r="I296" s="12" t="s">
        <v>2098</v>
      </c>
      <c r="J296" s="12" t="s">
        <v>2117</v>
      </c>
      <c r="K296" s="12" t="s">
        <v>28</v>
      </c>
      <c r="L296" s="12" t="s">
        <v>28</v>
      </c>
      <c r="N296" s="12" t="s">
        <v>28</v>
      </c>
      <c r="O296" s="12" t="s">
        <v>744</v>
      </c>
      <c r="P296" s="12" t="s">
        <v>3901</v>
      </c>
      <c r="R296"/>
      <c r="S296"/>
      <c r="V296" s="12" t="s">
        <v>2649</v>
      </c>
      <c r="W296" s="12" t="s">
        <v>40</v>
      </c>
      <c r="X296" s="12" t="s">
        <v>1826</v>
      </c>
      <c r="Y296" s="12" t="s">
        <v>1033</v>
      </c>
      <c r="Z296" s="12" t="s">
        <v>1033</v>
      </c>
      <c r="AA296" s="12" t="s">
        <v>1593</v>
      </c>
      <c r="AB296" s="12" t="s">
        <v>35</v>
      </c>
      <c r="AC296" s="12" t="s">
        <v>2901</v>
      </c>
      <c r="AF296" s="12">
        <v>12</v>
      </c>
      <c r="AG296" s="12">
        <v>124</v>
      </c>
      <c r="AH296" s="18">
        <v>0.1</v>
      </c>
      <c r="AI296" s="18"/>
    </row>
    <row r="297" spans="1:46" s="12" customFormat="1" x14ac:dyDescent="0.25">
      <c r="A297" s="12" t="s">
        <v>1074</v>
      </c>
      <c r="B297" s="12">
        <v>1949</v>
      </c>
      <c r="C297" t="str">
        <f>A297&amp;" "&amp;B297</f>
        <v>Cruickshank et al. 1949</v>
      </c>
      <c r="D297" s="12" t="s">
        <v>35</v>
      </c>
      <c r="E297" s="12" t="s">
        <v>25</v>
      </c>
      <c r="F297" s="12" t="s">
        <v>1075</v>
      </c>
      <c r="G297" s="12" t="s">
        <v>2901</v>
      </c>
      <c r="H297" s="12" t="s">
        <v>3504</v>
      </c>
      <c r="I297" s="12" t="s">
        <v>1076</v>
      </c>
      <c r="J297" s="12" t="s">
        <v>2117</v>
      </c>
      <c r="K297" s="12" t="s">
        <v>28</v>
      </c>
      <c r="L297" s="12" t="s">
        <v>28</v>
      </c>
      <c r="N297" s="12" t="s">
        <v>28</v>
      </c>
      <c r="O297" s="12" t="s">
        <v>744</v>
      </c>
      <c r="P297" s="12" t="s">
        <v>3901</v>
      </c>
      <c r="Q297" t="s">
        <v>3993</v>
      </c>
      <c r="R297" t="s">
        <v>4023</v>
      </c>
      <c r="S297" t="s">
        <v>3983</v>
      </c>
      <c r="T297" s="12" t="s">
        <v>625</v>
      </c>
      <c r="W297" s="12" t="s">
        <v>1077</v>
      </c>
      <c r="X297" s="12" t="s">
        <v>1033</v>
      </c>
      <c r="Y297" s="12" t="s">
        <v>1033</v>
      </c>
      <c r="Z297" s="12" t="s">
        <v>1033</v>
      </c>
      <c r="AA297" s="12" t="s">
        <v>748</v>
      </c>
      <c r="AB297" s="12" t="s">
        <v>35</v>
      </c>
      <c r="AC297" s="12" t="s">
        <v>2901</v>
      </c>
      <c r="AF297" s="12">
        <v>3</v>
      </c>
      <c r="AG297" s="12">
        <v>133</v>
      </c>
    </row>
    <row r="298" spans="1:46" s="12" customFormat="1" x14ac:dyDescent="0.25">
      <c r="A298" s="12" t="s">
        <v>1074</v>
      </c>
      <c r="B298" s="12">
        <v>1949</v>
      </c>
      <c r="C298" t="str">
        <f>A298&amp;" "&amp;B298</f>
        <v>Cruickshank et al. 1949</v>
      </c>
      <c r="D298" s="12" t="s">
        <v>35</v>
      </c>
      <c r="E298" s="12" t="s">
        <v>25</v>
      </c>
      <c r="F298" s="12" t="s">
        <v>1075</v>
      </c>
      <c r="G298" s="12" t="s">
        <v>2901</v>
      </c>
      <c r="H298" s="12" t="s">
        <v>3504</v>
      </c>
      <c r="I298" s="12" t="s">
        <v>1076</v>
      </c>
      <c r="J298" s="12" t="s">
        <v>3626</v>
      </c>
      <c r="K298" s="12" t="s">
        <v>28</v>
      </c>
      <c r="L298" s="12" t="s">
        <v>28</v>
      </c>
      <c r="N298" s="12" t="s">
        <v>28</v>
      </c>
      <c r="O298" s="12" t="s">
        <v>744</v>
      </c>
      <c r="P298" s="12" t="s">
        <v>3901</v>
      </c>
      <c r="Q298" t="s">
        <v>3993</v>
      </c>
      <c r="R298" t="s">
        <v>4023</v>
      </c>
      <c r="S298" t="s">
        <v>3983</v>
      </c>
      <c r="T298" s="12" t="s">
        <v>625</v>
      </c>
      <c r="W298" s="12" t="s">
        <v>1077</v>
      </c>
      <c r="X298" s="12" t="s">
        <v>2031</v>
      </c>
      <c r="Y298" s="12" t="s">
        <v>3518</v>
      </c>
      <c r="Z298" s="12" t="s">
        <v>3608</v>
      </c>
      <c r="AA298" s="12" t="s">
        <v>748</v>
      </c>
      <c r="AB298" s="12" t="s">
        <v>35</v>
      </c>
      <c r="AC298" s="12" t="s">
        <v>2901</v>
      </c>
      <c r="AF298" s="12">
        <v>3</v>
      </c>
      <c r="AG298" s="12">
        <v>133</v>
      </c>
    </row>
    <row r="299" spans="1:46" s="12" customFormat="1" x14ac:dyDescent="0.25">
      <c r="A299" s="12" t="s">
        <v>1078</v>
      </c>
      <c r="B299" s="12">
        <v>2021</v>
      </c>
      <c r="C299" t="str">
        <f>A299&amp;" "&amp;B299</f>
        <v>Cummings et al. 2021</v>
      </c>
      <c r="D299" s="12" t="s">
        <v>35</v>
      </c>
      <c r="E299" s="12" t="s">
        <v>226</v>
      </c>
      <c r="F299" s="12" t="s">
        <v>3515</v>
      </c>
      <c r="G299" s="12" t="s">
        <v>35</v>
      </c>
      <c r="H299" s="12" t="s">
        <v>3503</v>
      </c>
      <c r="I299" s="12" t="s">
        <v>2099</v>
      </c>
      <c r="J299" s="12" t="s">
        <v>2117</v>
      </c>
      <c r="K299" s="12" t="s">
        <v>28</v>
      </c>
      <c r="L299" s="12" t="s">
        <v>28</v>
      </c>
      <c r="N299" s="12" t="s">
        <v>277</v>
      </c>
      <c r="O299" s="12" t="s">
        <v>744</v>
      </c>
      <c r="P299" s="12" t="s">
        <v>3901</v>
      </c>
      <c r="Q299" t="s">
        <v>4026</v>
      </c>
      <c r="R299" t="s">
        <v>4052</v>
      </c>
      <c r="S299" t="s">
        <v>4203</v>
      </c>
      <c r="T299" s="12" t="s">
        <v>4305</v>
      </c>
      <c r="U299" s="12" t="s">
        <v>1079</v>
      </c>
      <c r="W299" s="12" t="s">
        <v>40</v>
      </c>
      <c r="X299" s="12" t="s">
        <v>1033</v>
      </c>
      <c r="Y299" s="12" t="s">
        <v>1033</v>
      </c>
      <c r="Z299" s="12" t="s">
        <v>1033</v>
      </c>
      <c r="AA299" s="12" t="s">
        <v>1080</v>
      </c>
      <c r="AB299" s="12" t="s">
        <v>35</v>
      </c>
      <c r="AC299" s="12" t="s">
        <v>2901</v>
      </c>
      <c r="AF299" s="12" t="s">
        <v>119</v>
      </c>
      <c r="AG299" s="12">
        <v>15</v>
      </c>
      <c r="AH299" s="15"/>
      <c r="AI299" s="15"/>
    </row>
    <row r="300" spans="1:46" s="12" customFormat="1" x14ac:dyDescent="0.25">
      <c r="A300" s="12" t="s">
        <v>1078</v>
      </c>
      <c r="B300" s="12">
        <v>2021</v>
      </c>
      <c r="C300" t="str">
        <f>A300&amp;" "&amp;B300</f>
        <v>Cummings et al. 2021</v>
      </c>
      <c r="D300" s="12" t="s">
        <v>35</v>
      </c>
      <c r="E300" s="12" t="s">
        <v>226</v>
      </c>
      <c r="F300" s="12" t="s">
        <v>3515</v>
      </c>
      <c r="G300" s="12" t="s">
        <v>35</v>
      </c>
      <c r="H300" s="12" t="s">
        <v>3503</v>
      </c>
      <c r="I300" s="12" t="s">
        <v>2099</v>
      </c>
      <c r="J300" s="12" t="s">
        <v>2117</v>
      </c>
      <c r="K300" s="12" t="s">
        <v>28</v>
      </c>
      <c r="L300" s="12" t="s">
        <v>28</v>
      </c>
      <c r="N300" s="12" t="s">
        <v>277</v>
      </c>
      <c r="O300" s="12" t="s">
        <v>744</v>
      </c>
      <c r="P300" s="12" t="s">
        <v>3901</v>
      </c>
      <c r="Q300" t="s">
        <v>3993</v>
      </c>
      <c r="R300" t="s">
        <v>4023</v>
      </c>
      <c r="S300" t="s">
        <v>4137</v>
      </c>
      <c r="T300" s="12" t="s">
        <v>515</v>
      </c>
      <c r="U300" s="12" t="s">
        <v>449</v>
      </c>
      <c r="W300" s="12" t="s">
        <v>40</v>
      </c>
      <c r="X300" s="12" t="s">
        <v>1033</v>
      </c>
      <c r="Y300" s="12" t="s">
        <v>1033</v>
      </c>
      <c r="Z300" s="12" t="s">
        <v>1033</v>
      </c>
      <c r="AA300" s="12" t="s">
        <v>1080</v>
      </c>
      <c r="AB300" s="12" t="s">
        <v>35</v>
      </c>
      <c r="AC300" s="12" t="s">
        <v>2901</v>
      </c>
      <c r="AF300" s="12" t="s">
        <v>119</v>
      </c>
      <c r="AG300" s="12">
        <v>15</v>
      </c>
      <c r="AH300" s="15"/>
      <c r="AI300" s="15"/>
    </row>
    <row r="301" spans="1:46" s="12" customFormat="1" x14ac:dyDescent="0.25">
      <c r="A301" s="12" t="s">
        <v>1078</v>
      </c>
      <c r="B301" s="12">
        <v>2021</v>
      </c>
      <c r="C301" t="str">
        <f>A301&amp;" "&amp;B301</f>
        <v>Cummings et al. 2021</v>
      </c>
      <c r="D301" s="12" t="s">
        <v>35</v>
      </c>
      <c r="E301" s="12" t="s">
        <v>226</v>
      </c>
      <c r="F301" s="12" t="s">
        <v>3515</v>
      </c>
      <c r="G301" s="12" t="s">
        <v>35</v>
      </c>
      <c r="H301" s="12" t="s">
        <v>3503</v>
      </c>
      <c r="I301" s="12" t="s">
        <v>2099</v>
      </c>
      <c r="J301" s="12" t="s">
        <v>3626</v>
      </c>
      <c r="K301" s="12" t="s">
        <v>28</v>
      </c>
      <c r="L301" s="12" t="s">
        <v>28</v>
      </c>
      <c r="N301" s="12" t="s">
        <v>277</v>
      </c>
      <c r="O301" s="12" t="s">
        <v>744</v>
      </c>
      <c r="P301" s="12" t="s">
        <v>3901</v>
      </c>
      <c r="Q301" t="s">
        <v>3993</v>
      </c>
      <c r="R301" t="s">
        <v>4023</v>
      </c>
      <c r="S301" t="s">
        <v>3983</v>
      </c>
      <c r="T301" s="12" t="s">
        <v>625</v>
      </c>
      <c r="U301" s="12" t="s">
        <v>195</v>
      </c>
      <c r="W301" s="12" t="s">
        <v>40</v>
      </c>
      <c r="X301" s="12" t="s">
        <v>1033</v>
      </c>
      <c r="Y301" s="12" t="s">
        <v>1033</v>
      </c>
      <c r="Z301" s="12" t="s">
        <v>1033</v>
      </c>
      <c r="AA301" s="12" t="s">
        <v>1080</v>
      </c>
      <c r="AB301" s="12" t="s">
        <v>35</v>
      </c>
      <c r="AC301" s="12" t="s">
        <v>2901</v>
      </c>
      <c r="AF301" s="12">
        <v>2</v>
      </c>
      <c r="AG301" s="12">
        <v>35</v>
      </c>
      <c r="AH301" s="15"/>
      <c r="AI301" s="15"/>
      <c r="AT301" s="12" t="s">
        <v>2917</v>
      </c>
    </row>
    <row r="302" spans="1:46" s="12" customFormat="1" x14ac:dyDescent="0.25">
      <c r="A302" s="12" t="s">
        <v>1078</v>
      </c>
      <c r="B302" s="12">
        <v>2021</v>
      </c>
      <c r="C302" t="str">
        <f>A302&amp;" "&amp;B302</f>
        <v>Cummings et al. 2021</v>
      </c>
      <c r="D302" s="12" t="s">
        <v>35</v>
      </c>
      <c r="E302" s="12" t="s">
        <v>226</v>
      </c>
      <c r="F302" s="12" t="s">
        <v>3515</v>
      </c>
      <c r="G302" s="12" t="s">
        <v>35</v>
      </c>
      <c r="H302" s="12" t="s">
        <v>3503</v>
      </c>
      <c r="I302" s="12" t="s">
        <v>2099</v>
      </c>
      <c r="J302" s="12" t="s">
        <v>2117</v>
      </c>
      <c r="K302" s="12" t="s">
        <v>28</v>
      </c>
      <c r="L302" s="12" t="s">
        <v>28</v>
      </c>
      <c r="N302" s="12" t="s">
        <v>277</v>
      </c>
      <c r="O302" s="12" t="s">
        <v>744</v>
      </c>
      <c r="P302" s="12" t="s">
        <v>3901</v>
      </c>
      <c r="Q302" t="s">
        <v>4159</v>
      </c>
      <c r="R302" t="s">
        <v>4158</v>
      </c>
      <c r="S302" t="s">
        <v>4157</v>
      </c>
      <c r="T302" s="12" t="s">
        <v>2800</v>
      </c>
      <c r="U302" s="12" t="s">
        <v>1081</v>
      </c>
      <c r="W302" s="12" t="s">
        <v>40</v>
      </c>
      <c r="X302" s="12" t="s">
        <v>1033</v>
      </c>
      <c r="Y302" s="12" t="s">
        <v>1033</v>
      </c>
      <c r="Z302" s="12" t="s">
        <v>1033</v>
      </c>
      <c r="AA302" s="12" t="s">
        <v>1080</v>
      </c>
      <c r="AB302" s="12" t="s">
        <v>35</v>
      </c>
      <c r="AC302" s="12" t="s">
        <v>2901</v>
      </c>
      <c r="AF302" s="12" t="s">
        <v>119</v>
      </c>
      <c r="AG302" s="12">
        <v>25</v>
      </c>
      <c r="AH302" s="15"/>
      <c r="AI302" s="15"/>
    </row>
    <row r="303" spans="1:46" s="12" customFormat="1" x14ac:dyDescent="0.25">
      <c r="A303" s="12" t="s">
        <v>1078</v>
      </c>
      <c r="B303" s="12">
        <v>2021</v>
      </c>
      <c r="C303" t="str">
        <f>A303&amp;" "&amp;B303</f>
        <v>Cummings et al. 2021</v>
      </c>
      <c r="D303" s="12" t="s">
        <v>35</v>
      </c>
      <c r="E303" s="12" t="s">
        <v>226</v>
      </c>
      <c r="F303" s="12" t="s">
        <v>3515</v>
      </c>
      <c r="G303" s="12" t="s">
        <v>35</v>
      </c>
      <c r="H303" s="12" t="s">
        <v>3503</v>
      </c>
      <c r="I303" s="12" t="s">
        <v>2099</v>
      </c>
      <c r="J303" s="12" t="s">
        <v>3626</v>
      </c>
      <c r="K303" s="12" t="s">
        <v>28</v>
      </c>
      <c r="L303" s="12" t="s">
        <v>28</v>
      </c>
      <c r="N303" s="12" t="s">
        <v>277</v>
      </c>
      <c r="O303" s="12" t="s">
        <v>744</v>
      </c>
      <c r="P303" s="12" t="s">
        <v>3901</v>
      </c>
      <c r="Q303" t="s">
        <v>3993</v>
      </c>
      <c r="R303" t="s">
        <v>4023</v>
      </c>
      <c r="S303" t="s">
        <v>3983</v>
      </c>
      <c r="T303" s="12" t="s">
        <v>625</v>
      </c>
      <c r="U303" s="12" t="s">
        <v>195</v>
      </c>
      <c r="W303" s="12" t="s">
        <v>40</v>
      </c>
      <c r="X303" s="12" t="s">
        <v>2933</v>
      </c>
      <c r="Y303" s="12" t="s">
        <v>3698</v>
      </c>
      <c r="Z303" s="12" t="s">
        <v>3517</v>
      </c>
      <c r="AA303" s="12" t="s">
        <v>1080</v>
      </c>
      <c r="AB303" s="12" t="s">
        <v>35</v>
      </c>
      <c r="AC303" s="12" t="s">
        <v>2901</v>
      </c>
      <c r="AF303" s="12">
        <v>1</v>
      </c>
      <c r="AG303" s="12">
        <v>35</v>
      </c>
      <c r="AH303" s="15"/>
      <c r="AI303" s="15"/>
    </row>
    <row r="304" spans="1:46" s="12" customFormat="1" x14ac:dyDescent="0.25">
      <c r="A304" s="12" t="s">
        <v>1078</v>
      </c>
      <c r="B304" s="12">
        <v>2021</v>
      </c>
      <c r="C304" t="str">
        <f>A304&amp;" "&amp;B304</f>
        <v>Cummings et al. 2021</v>
      </c>
      <c r="D304" s="12" t="s">
        <v>35</v>
      </c>
      <c r="E304" s="12" t="s">
        <v>226</v>
      </c>
      <c r="F304" s="12" t="s">
        <v>3515</v>
      </c>
      <c r="G304" s="12" t="s">
        <v>35</v>
      </c>
      <c r="H304" s="12" t="s">
        <v>3503</v>
      </c>
      <c r="I304" s="12" t="s">
        <v>2099</v>
      </c>
      <c r="J304" s="12" t="s">
        <v>3626</v>
      </c>
      <c r="K304" s="12" t="s">
        <v>28</v>
      </c>
      <c r="L304" s="12" t="s">
        <v>28</v>
      </c>
      <c r="N304" s="12" t="s">
        <v>277</v>
      </c>
      <c r="O304" s="12" t="s">
        <v>744</v>
      </c>
      <c r="P304" s="12" t="s">
        <v>3901</v>
      </c>
      <c r="Q304" t="s">
        <v>3993</v>
      </c>
      <c r="R304" t="s">
        <v>4023</v>
      </c>
      <c r="S304" t="s">
        <v>3983</v>
      </c>
      <c r="T304" s="12" t="s">
        <v>625</v>
      </c>
      <c r="U304" s="12" t="s">
        <v>195</v>
      </c>
      <c r="W304" s="12" t="s">
        <v>40</v>
      </c>
      <c r="X304" s="12" t="s">
        <v>2934</v>
      </c>
      <c r="Y304" s="12" t="s">
        <v>3567</v>
      </c>
      <c r="Z304" s="12" t="s">
        <v>3517</v>
      </c>
      <c r="AA304" s="12" t="s">
        <v>1080</v>
      </c>
      <c r="AB304" s="12" t="s">
        <v>35</v>
      </c>
      <c r="AC304" s="12" t="s">
        <v>2901</v>
      </c>
      <c r="AF304" s="12">
        <v>1</v>
      </c>
      <c r="AG304" s="12">
        <v>35</v>
      </c>
      <c r="AH304" s="15"/>
      <c r="AI304" s="15"/>
    </row>
    <row r="305" spans="1:46" s="12" customFormat="1" x14ac:dyDescent="0.25">
      <c r="A305" s="12" t="s">
        <v>2063</v>
      </c>
      <c r="B305" s="12">
        <v>2019</v>
      </c>
      <c r="C305" t="str">
        <f>A305&amp;" "&amp;B305</f>
        <v>Dadam et al. 2019</v>
      </c>
      <c r="D305" s="12" t="s">
        <v>35</v>
      </c>
      <c r="E305" s="12" t="s">
        <v>25</v>
      </c>
      <c r="F305" s="12" t="s">
        <v>1075</v>
      </c>
      <c r="G305" s="12" t="s">
        <v>2901</v>
      </c>
      <c r="H305" s="12" t="s">
        <v>3504</v>
      </c>
      <c r="I305" s="12" t="s">
        <v>2064</v>
      </c>
      <c r="J305" s="12" t="s">
        <v>2117</v>
      </c>
      <c r="K305" s="12" t="s">
        <v>28</v>
      </c>
      <c r="L305" s="12" t="s">
        <v>28</v>
      </c>
      <c r="N305" s="12" t="s">
        <v>277</v>
      </c>
      <c r="O305" s="12" t="s">
        <v>744</v>
      </c>
      <c r="P305" s="12" t="s">
        <v>3901</v>
      </c>
      <c r="Q305" t="s">
        <v>4009</v>
      </c>
      <c r="R305" t="s">
        <v>4120</v>
      </c>
      <c r="S305" t="s">
        <v>4119</v>
      </c>
      <c r="T305" s="12" t="s">
        <v>346</v>
      </c>
      <c r="U305" s="12" t="s">
        <v>347</v>
      </c>
      <c r="W305" s="12" t="s">
        <v>40</v>
      </c>
      <c r="X305" s="12" t="s">
        <v>1033</v>
      </c>
      <c r="Y305" s="12" t="s">
        <v>1033</v>
      </c>
      <c r="Z305" s="12" t="s">
        <v>1033</v>
      </c>
      <c r="AA305" s="12" t="s">
        <v>304</v>
      </c>
      <c r="AB305" s="12" t="s">
        <v>35</v>
      </c>
      <c r="AC305" s="12" t="s">
        <v>2901</v>
      </c>
      <c r="AF305" s="12">
        <v>1</v>
      </c>
      <c r="AG305" s="12">
        <v>271</v>
      </c>
      <c r="AS305" s="12" t="s">
        <v>433</v>
      </c>
    </row>
    <row r="306" spans="1:46" s="12" customFormat="1" x14ac:dyDescent="0.25">
      <c r="A306" s="12" t="s">
        <v>2063</v>
      </c>
      <c r="B306" s="12">
        <v>2019</v>
      </c>
      <c r="C306" t="str">
        <f>A306&amp;" "&amp;B306</f>
        <v>Dadam et al. 2019</v>
      </c>
      <c r="D306" s="12" t="s">
        <v>35</v>
      </c>
      <c r="E306" s="12" t="s">
        <v>25</v>
      </c>
      <c r="F306" s="12" t="s">
        <v>1075</v>
      </c>
      <c r="G306" s="12" t="s">
        <v>2901</v>
      </c>
      <c r="H306" s="12" t="s">
        <v>3504</v>
      </c>
      <c r="I306" s="12" t="s">
        <v>2064</v>
      </c>
      <c r="J306" s="12" t="s">
        <v>2117</v>
      </c>
      <c r="K306" s="12" t="s">
        <v>28</v>
      </c>
      <c r="L306" s="12" t="s">
        <v>28</v>
      </c>
      <c r="N306" s="12" t="s">
        <v>277</v>
      </c>
      <c r="O306" s="12" t="s">
        <v>744</v>
      </c>
      <c r="P306" s="12" t="s">
        <v>3901</v>
      </c>
      <c r="Q306" t="s">
        <v>4009</v>
      </c>
      <c r="R306" t="s">
        <v>4120</v>
      </c>
      <c r="S306" t="s">
        <v>4119</v>
      </c>
      <c r="T306" s="12" t="s">
        <v>346</v>
      </c>
      <c r="U306" s="12" t="s">
        <v>347</v>
      </c>
      <c r="W306" s="12" t="s">
        <v>40</v>
      </c>
      <c r="X306" s="12" t="s">
        <v>2976</v>
      </c>
      <c r="Y306" s="12" t="s">
        <v>3602</v>
      </c>
      <c r="Z306" s="12" t="s">
        <v>3608</v>
      </c>
      <c r="AA306" s="12" t="s">
        <v>304</v>
      </c>
      <c r="AB306" s="12" t="s">
        <v>35</v>
      </c>
      <c r="AC306" s="12" t="s">
        <v>2901</v>
      </c>
      <c r="AF306" s="12">
        <v>1</v>
      </c>
      <c r="AG306" s="12">
        <v>271</v>
      </c>
      <c r="AS306" s="12" t="s">
        <v>433</v>
      </c>
    </row>
    <row r="307" spans="1:46" s="12" customFormat="1" x14ac:dyDescent="0.25">
      <c r="A307" s="12" t="s">
        <v>1638</v>
      </c>
      <c r="B307" s="12">
        <v>2000</v>
      </c>
      <c r="C307" t="str">
        <f>A307&amp;" "&amp;B307</f>
        <v>Daoust et al.  2000</v>
      </c>
      <c r="D307" s="12" t="s">
        <v>35</v>
      </c>
      <c r="E307" s="12" t="s">
        <v>25</v>
      </c>
      <c r="F307" s="12" t="s">
        <v>1639</v>
      </c>
      <c r="G307" s="12" t="s">
        <v>2901</v>
      </c>
      <c r="H307" s="12" t="s">
        <v>3513</v>
      </c>
      <c r="I307" s="12" t="s">
        <v>1640</v>
      </c>
      <c r="J307" s="12" t="s">
        <v>2117</v>
      </c>
      <c r="K307" s="12" t="s">
        <v>28</v>
      </c>
      <c r="L307" s="12" t="s">
        <v>28</v>
      </c>
      <c r="N307" s="12" t="s">
        <v>28</v>
      </c>
      <c r="O307" t="s">
        <v>744</v>
      </c>
      <c r="P307" t="s">
        <v>3901</v>
      </c>
      <c r="Q307" t="s">
        <v>4009</v>
      </c>
      <c r="R307" t="s">
        <v>4011</v>
      </c>
      <c r="S307"/>
      <c r="U307" s="12" t="s">
        <v>1641</v>
      </c>
      <c r="V307" s="12" t="s">
        <v>2674</v>
      </c>
      <c r="W307" s="12" t="s">
        <v>40</v>
      </c>
      <c r="X307" s="12" t="s">
        <v>1826</v>
      </c>
      <c r="Y307" s="12" t="s">
        <v>1033</v>
      </c>
      <c r="Z307" s="12" t="s">
        <v>1033</v>
      </c>
      <c r="AA307" s="12" t="s">
        <v>1642</v>
      </c>
      <c r="AB307" s="12" t="s">
        <v>35</v>
      </c>
      <c r="AC307" s="12" t="s">
        <v>2901</v>
      </c>
      <c r="AF307" s="12">
        <v>35</v>
      </c>
      <c r="AG307" s="12">
        <v>263</v>
      </c>
      <c r="AH307" s="18"/>
      <c r="AI307" s="18"/>
      <c r="AS307" s="12" t="s">
        <v>433</v>
      </c>
      <c r="AT307" s="12" t="s">
        <v>1643</v>
      </c>
    </row>
    <row r="308" spans="1:46" s="12" customFormat="1" x14ac:dyDescent="0.25">
      <c r="A308" s="12" t="s">
        <v>1638</v>
      </c>
      <c r="B308" s="12">
        <v>2000</v>
      </c>
      <c r="C308" t="str">
        <f>A308&amp;" "&amp;B308</f>
        <v>Daoust et al.  2000</v>
      </c>
      <c r="D308" s="12" t="s">
        <v>35</v>
      </c>
      <c r="E308" s="12" t="s">
        <v>25</v>
      </c>
      <c r="F308" s="12" t="s">
        <v>1639</v>
      </c>
      <c r="G308" s="12" t="s">
        <v>2901</v>
      </c>
      <c r="H308" s="12" t="s">
        <v>3513</v>
      </c>
      <c r="I308" s="12" t="s">
        <v>2129</v>
      </c>
      <c r="J308" s="12" t="s">
        <v>3626</v>
      </c>
      <c r="K308" s="12" t="s">
        <v>28</v>
      </c>
      <c r="L308" s="12" t="s">
        <v>28</v>
      </c>
      <c r="N308" s="12" t="s">
        <v>28</v>
      </c>
      <c r="O308" s="12" t="s">
        <v>744</v>
      </c>
      <c r="P308" s="12" t="s">
        <v>3901</v>
      </c>
      <c r="Q308" t="s">
        <v>4009</v>
      </c>
      <c r="R308" t="s">
        <v>4011</v>
      </c>
      <c r="S308"/>
      <c r="U308" s="12" t="s">
        <v>1641</v>
      </c>
      <c r="V308" s="12" t="s">
        <v>2674</v>
      </c>
      <c r="W308" s="12" t="s">
        <v>40</v>
      </c>
      <c r="X308" s="12" t="s">
        <v>2031</v>
      </c>
      <c r="Y308" s="12" t="s">
        <v>3518</v>
      </c>
      <c r="Z308" s="12" t="s">
        <v>3608</v>
      </c>
      <c r="AA308" s="12" t="s">
        <v>1642</v>
      </c>
      <c r="AB308" s="12" t="s">
        <v>35</v>
      </c>
      <c r="AC308" s="12" t="s">
        <v>2901</v>
      </c>
      <c r="AF308" s="12">
        <v>1</v>
      </c>
      <c r="AG308" s="12">
        <v>263</v>
      </c>
      <c r="AH308" s="18"/>
      <c r="AI308" s="18"/>
      <c r="AS308" s="12" t="s">
        <v>433</v>
      </c>
      <c r="AT308" s="12" t="s">
        <v>1643</v>
      </c>
    </row>
    <row r="309" spans="1:46" s="12" customFormat="1" x14ac:dyDescent="0.25">
      <c r="A309" s="12" t="s">
        <v>1638</v>
      </c>
      <c r="B309" s="12">
        <v>2000</v>
      </c>
      <c r="C309" t="str">
        <f>A309&amp;" "&amp;B309</f>
        <v>Daoust et al.  2000</v>
      </c>
      <c r="D309" s="12" t="s">
        <v>35</v>
      </c>
      <c r="E309" s="12" t="s">
        <v>25</v>
      </c>
      <c r="F309" s="12" t="s">
        <v>1639</v>
      </c>
      <c r="G309" s="12" t="s">
        <v>2901</v>
      </c>
      <c r="H309" s="12" t="s">
        <v>3513</v>
      </c>
      <c r="I309" s="12" t="s">
        <v>2129</v>
      </c>
      <c r="J309" s="12" t="s">
        <v>3626</v>
      </c>
      <c r="K309" s="12" t="s">
        <v>28</v>
      </c>
      <c r="L309" s="12" t="s">
        <v>28</v>
      </c>
      <c r="N309" s="12" t="s">
        <v>28</v>
      </c>
      <c r="O309" s="12" t="s">
        <v>744</v>
      </c>
      <c r="P309" s="12" t="s">
        <v>3901</v>
      </c>
      <c r="Q309" t="s">
        <v>4009</v>
      </c>
      <c r="R309" t="s">
        <v>4011</v>
      </c>
      <c r="S309"/>
      <c r="U309" s="12" t="s">
        <v>1641</v>
      </c>
      <c r="V309" s="12" t="s">
        <v>2674</v>
      </c>
      <c r="W309" s="12" t="s">
        <v>40</v>
      </c>
      <c r="X309" s="12" t="s">
        <v>2067</v>
      </c>
      <c r="Y309" s="12" t="s">
        <v>3669</v>
      </c>
      <c r="Z309" s="12" t="s">
        <v>3608</v>
      </c>
      <c r="AA309" s="12" t="s">
        <v>1642</v>
      </c>
      <c r="AB309" s="12" t="s">
        <v>35</v>
      </c>
      <c r="AC309" s="12" t="s">
        <v>2901</v>
      </c>
      <c r="AF309" s="12">
        <v>20</v>
      </c>
      <c r="AG309" s="12">
        <v>263</v>
      </c>
      <c r="AH309" s="18"/>
      <c r="AI309" s="18"/>
      <c r="AS309" s="12" t="s">
        <v>433</v>
      </c>
      <c r="AT309" s="12" t="s">
        <v>1643</v>
      </c>
    </row>
    <row r="310" spans="1:46" s="12" customFormat="1" x14ac:dyDescent="0.25">
      <c r="A310" s="12" t="s">
        <v>1638</v>
      </c>
      <c r="B310" s="12">
        <v>2000</v>
      </c>
      <c r="C310" t="str">
        <f>A310&amp;" "&amp;B310</f>
        <v>Daoust et al.  2000</v>
      </c>
      <c r="D310" s="12" t="s">
        <v>35</v>
      </c>
      <c r="E310" s="12" t="s">
        <v>25</v>
      </c>
      <c r="F310" s="12" t="s">
        <v>1639</v>
      </c>
      <c r="G310" s="12" t="s">
        <v>2901</v>
      </c>
      <c r="H310" s="12" t="s">
        <v>3513</v>
      </c>
      <c r="I310" s="12" t="s">
        <v>2129</v>
      </c>
      <c r="J310" s="12" t="s">
        <v>3626</v>
      </c>
      <c r="K310" s="12" t="s">
        <v>28</v>
      </c>
      <c r="L310" s="12" t="s">
        <v>28</v>
      </c>
      <c r="N310" s="12" t="s">
        <v>28</v>
      </c>
      <c r="O310" s="12" t="s">
        <v>744</v>
      </c>
      <c r="P310" s="12" t="s">
        <v>3901</v>
      </c>
      <c r="Q310" t="s">
        <v>4009</v>
      </c>
      <c r="R310" t="s">
        <v>4011</v>
      </c>
      <c r="S310"/>
      <c r="U310" s="12" t="s">
        <v>1641</v>
      </c>
      <c r="V310" s="12" t="s">
        <v>2674</v>
      </c>
      <c r="W310" s="12" t="s">
        <v>40</v>
      </c>
      <c r="X310" s="12" t="s">
        <v>3522</v>
      </c>
      <c r="Y310" s="12" t="s">
        <v>3669</v>
      </c>
      <c r="Z310" s="12" t="s">
        <v>3608</v>
      </c>
      <c r="AA310" s="12" t="s">
        <v>1642</v>
      </c>
      <c r="AB310" s="12" t="s">
        <v>35</v>
      </c>
      <c r="AC310" s="12" t="s">
        <v>2901</v>
      </c>
      <c r="AF310" s="12">
        <v>8</v>
      </c>
      <c r="AG310" s="12">
        <v>263</v>
      </c>
      <c r="AH310" s="18"/>
      <c r="AI310" s="18"/>
      <c r="AS310" s="12" t="s">
        <v>433</v>
      </c>
      <c r="AT310" s="12" t="s">
        <v>1643</v>
      </c>
    </row>
    <row r="311" spans="1:46" s="12" customFormat="1" x14ac:dyDescent="0.25">
      <c r="A311" s="12" t="s">
        <v>1709</v>
      </c>
      <c r="B311" s="12">
        <v>2010</v>
      </c>
      <c r="C311" t="str">
        <f>A311&amp;" "&amp;B311</f>
        <v>de Sousa et al. 2010</v>
      </c>
      <c r="D311" s="12" t="s">
        <v>35</v>
      </c>
      <c r="E311" s="12" t="s">
        <v>158</v>
      </c>
      <c r="F311" s="12" t="s">
        <v>1710</v>
      </c>
      <c r="G311" s="12" t="s">
        <v>2901</v>
      </c>
      <c r="H311" s="12" t="s">
        <v>3506</v>
      </c>
      <c r="I311" s="12" t="s">
        <v>1711</v>
      </c>
      <c r="J311" s="12" t="s">
        <v>2117</v>
      </c>
      <c r="K311" s="12" t="s">
        <v>28</v>
      </c>
      <c r="L311" s="12" t="s">
        <v>28</v>
      </c>
      <c r="N311" s="12" t="s">
        <v>1712</v>
      </c>
      <c r="O311" s="12" t="s">
        <v>744</v>
      </c>
      <c r="P311" s="12" t="s">
        <v>3901</v>
      </c>
      <c r="Q311" t="s">
        <v>3993</v>
      </c>
      <c r="R311" t="s">
        <v>4023</v>
      </c>
      <c r="S311" t="s">
        <v>3983</v>
      </c>
      <c r="T311" s="12" t="s">
        <v>625</v>
      </c>
      <c r="U311" s="12" t="s">
        <v>195</v>
      </c>
      <c r="W311" s="12" t="s">
        <v>40</v>
      </c>
      <c r="X311" s="12" t="s">
        <v>1826</v>
      </c>
      <c r="Y311" s="12" t="s">
        <v>1033</v>
      </c>
      <c r="Z311" s="12" t="s">
        <v>1033</v>
      </c>
      <c r="AA311" s="12" t="s">
        <v>1894</v>
      </c>
      <c r="AB311" s="12" t="s">
        <v>35</v>
      </c>
      <c r="AC311" s="12" t="s">
        <v>2901</v>
      </c>
      <c r="AF311" s="12">
        <v>2</v>
      </c>
      <c r="AG311" s="12">
        <v>10</v>
      </c>
    </row>
    <row r="312" spans="1:46" s="12" customFormat="1" x14ac:dyDescent="0.25">
      <c r="A312" s="12" t="s">
        <v>1709</v>
      </c>
      <c r="B312" s="12">
        <v>2010</v>
      </c>
      <c r="C312" t="str">
        <f>A312&amp;" "&amp;B312</f>
        <v>de Sousa et al. 2010</v>
      </c>
      <c r="D312" s="12" t="s">
        <v>35</v>
      </c>
      <c r="E312" s="12" t="s">
        <v>158</v>
      </c>
      <c r="F312" s="12" t="s">
        <v>1710</v>
      </c>
      <c r="G312" s="12" t="s">
        <v>2901</v>
      </c>
      <c r="H312" s="12" t="s">
        <v>3506</v>
      </c>
      <c r="I312" s="12" t="s">
        <v>1892</v>
      </c>
      <c r="J312" s="12" t="s">
        <v>2117</v>
      </c>
      <c r="K312" s="12" t="s">
        <v>28</v>
      </c>
      <c r="L312" s="12" t="s">
        <v>28</v>
      </c>
      <c r="N312" s="12" t="s">
        <v>1712</v>
      </c>
      <c r="O312" s="12" t="s">
        <v>744</v>
      </c>
      <c r="P312" s="12" t="s">
        <v>3901</v>
      </c>
      <c r="Q312" t="s">
        <v>3993</v>
      </c>
      <c r="R312" t="s">
        <v>4023</v>
      </c>
      <c r="S312" t="s">
        <v>3983</v>
      </c>
      <c r="T312" s="12" t="s">
        <v>625</v>
      </c>
      <c r="U312" s="12" t="s">
        <v>195</v>
      </c>
      <c r="W312" s="12" t="s">
        <v>40</v>
      </c>
      <c r="X312" s="12" t="s">
        <v>1826</v>
      </c>
      <c r="Y312" s="12" t="s">
        <v>1033</v>
      </c>
      <c r="Z312" s="12" t="s">
        <v>1033</v>
      </c>
      <c r="AA312" s="12" t="s">
        <v>1893</v>
      </c>
      <c r="AB312" s="12" t="s">
        <v>35</v>
      </c>
      <c r="AC312" s="12" t="s">
        <v>2901</v>
      </c>
      <c r="AF312" s="12">
        <v>10</v>
      </c>
      <c r="AG312" s="12">
        <v>126</v>
      </c>
    </row>
    <row r="313" spans="1:46" s="12" customFormat="1" x14ac:dyDescent="0.25">
      <c r="A313" s="12" t="s">
        <v>1709</v>
      </c>
      <c r="B313" s="12">
        <v>2010</v>
      </c>
      <c r="C313" t="str">
        <f>A313&amp;" "&amp;B313</f>
        <v>de Sousa et al. 2010</v>
      </c>
      <c r="D313" s="12" t="s">
        <v>35</v>
      </c>
      <c r="E313" s="12" t="s">
        <v>158</v>
      </c>
      <c r="F313" s="12" t="s">
        <v>1710</v>
      </c>
      <c r="G313" s="12" t="s">
        <v>2901</v>
      </c>
      <c r="H313" s="12" t="s">
        <v>3506</v>
      </c>
      <c r="I313" s="12" t="s">
        <v>2131</v>
      </c>
      <c r="J313" s="12" t="s">
        <v>3626</v>
      </c>
      <c r="K313" s="12" t="s">
        <v>28</v>
      </c>
      <c r="L313" s="12" t="s">
        <v>28</v>
      </c>
      <c r="N313" s="12" t="s">
        <v>1712</v>
      </c>
      <c r="O313" s="12" t="s">
        <v>744</v>
      </c>
      <c r="P313" s="12" t="s">
        <v>3901</v>
      </c>
      <c r="Q313" t="s">
        <v>3993</v>
      </c>
      <c r="R313" t="s">
        <v>4023</v>
      </c>
      <c r="S313" t="s">
        <v>3983</v>
      </c>
      <c r="T313" s="12" t="s">
        <v>625</v>
      </c>
      <c r="U313" s="12" t="s">
        <v>195</v>
      </c>
      <c r="W313" s="12" t="s">
        <v>40</v>
      </c>
      <c r="X313" s="12" t="s">
        <v>2957</v>
      </c>
      <c r="Y313" s="12" t="s">
        <v>3528</v>
      </c>
      <c r="Z313" s="12" t="s">
        <v>3517</v>
      </c>
      <c r="AA313" s="12" t="s">
        <v>1713</v>
      </c>
      <c r="AB313" s="12" t="s">
        <v>35</v>
      </c>
      <c r="AC313" s="12" t="s">
        <v>2901</v>
      </c>
      <c r="AF313" s="12">
        <v>1</v>
      </c>
      <c r="AG313" s="12">
        <v>126</v>
      </c>
    </row>
    <row r="314" spans="1:46" s="12" customFormat="1" x14ac:dyDescent="0.25">
      <c r="A314" s="12" t="s">
        <v>1709</v>
      </c>
      <c r="B314" s="12">
        <v>2010</v>
      </c>
      <c r="C314" t="str">
        <f>A314&amp;" "&amp;B314</f>
        <v>de Sousa et al. 2010</v>
      </c>
      <c r="D314" s="12" t="s">
        <v>35</v>
      </c>
      <c r="E314" s="12" t="s">
        <v>158</v>
      </c>
      <c r="F314" s="12" t="s">
        <v>1710</v>
      </c>
      <c r="G314" s="12" t="s">
        <v>2901</v>
      </c>
      <c r="H314" s="12" t="s">
        <v>3506</v>
      </c>
      <c r="I314" s="12" t="s">
        <v>2131</v>
      </c>
      <c r="J314" s="12" t="s">
        <v>3626</v>
      </c>
      <c r="K314" s="12" t="s">
        <v>28</v>
      </c>
      <c r="L314" s="12" t="s">
        <v>28</v>
      </c>
      <c r="N314" s="12" t="s">
        <v>1712</v>
      </c>
      <c r="O314" s="12" t="s">
        <v>744</v>
      </c>
      <c r="P314" s="12" t="s">
        <v>3901</v>
      </c>
      <c r="Q314" t="s">
        <v>3993</v>
      </c>
      <c r="R314" t="s">
        <v>4023</v>
      </c>
      <c r="S314" t="s">
        <v>3983</v>
      </c>
      <c r="T314" s="12" t="s">
        <v>625</v>
      </c>
      <c r="U314" s="12" t="s">
        <v>195</v>
      </c>
      <c r="W314" s="12" t="s">
        <v>40</v>
      </c>
      <c r="X314" s="12" t="s">
        <v>2958</v>
      </c>
      <c r="Y314" s="12" t="s">
        <v>3690</v>
      </c>
      <c r="Z314" s="12" t="s">
        <v>3517</v>
      </c>
      <c r="AA314" s="12" t="s">
        <v>1713</v>
      </c>
      <c r="AB314" s="12" t="s">
        <v>35</v>
      </c>
      <c r="AC314" s="12" t="s">
        <v>2901</v>
      </c>
      <c r="AF314" s="12">
        <v>1</v>
      </c>
      <c r="AG314" s="12">
        <v>126</v>
      </c>
    </row>
    <row r="315" spans="1:46" s="12" customFormat="1" x14ac:dyDescent="0.25">
      <c r="A315" s="12" t="s">
        <v>1709</v>
      </c>
      <c r="B315" s="12">
        <v>2010</v>
      </c>
      <c r="C315" t="str">
        <f>A315&amp;" "&amp;B315</f>
        <v>de Sousa et al. 2010</v>
      </c>
      <c r="D315" s="12" t="s">
        <v>35</v>
      </c>
      <c r="E315" s="12" t="s">
        <v>158</v>
      </c>
      <c r="F315" s="12" t="s">
        <v>1710</v>
      </c>
      <c r="G315" s="12" t="s">
        <v>2901</v>
      </c>
      <c r="H315" s="12" t="s">
        <v>3506</v>
      </c>
      <c r="I315" s="12" t="s">
        <v>2131</v>
      </c>
      <c r="J315" s="12" t="s">
        <v>3626</v>
      </c>
      <c r="K315" s="12" t="s">
        <v>28</v>
      </c>
      <c r="L315" s="12" t="s">
        <v>28</v>
      </c>
      <c r="N315" s="12" t="s">
        <v>1712</v>
      </c>
      <c r="O315" s="12" t="s">
        <v>744</v>
      </c>
      <c r="P315" s="12" t="s">
        <v>3901</v>
      </c>
      <c r="Q315" t="s">
        <v>3993</v>
      </c>
      <c r="R315" t="s">
        <v>4023</v>
      </c>
      <c r="S315" t="s">
        <v>3983</v>
      </c>
      <c r="T315" s="12" t="s">
        <v>625</v>
      </c>
      <c r="U315" s="12" t="s">
        <v>195</v>
      </c>
      <c r="W315" s="12" t="s">
        <v>40</v>
      </c>
      <c r="X315" s="12" t="s">
        <v>2031</v>
      </c>
      <c r="Y315" s="12" t="s">
        <v>3518</v>
      </c>
      <c r="Z315" s="12" t="s">
        <v>3608</v>
      </c>
      <c r="AA315" s="12" t="s">
        <v>1713</v>
      </c>
      <c r="AB315" s="12" t="s">
        <v>35</v>
      </c>
      <c r="AC315" s="12" t="s">
        <v>2901</v>
      </c>
      <c r="AF315" s="12">
        <v>8</v>
      </c>
      <c r="AG315" s="12">
        <v>126</v>
      </c>
    </row>
    <row r="316" spans="1:46" s="12" customFormat="1" x14ac:dyDescent="0.25">
      <c r="A316" s="12" t="s">
        <v>1569</v>
      </c>
      <c r="B316" s="12">
        <v>2003</v>
      </c>
      <c r="C316" t="str">
        <f>A316&amp;" "&amp;B316</f>
        <v>Dobeic, M. 2003</v>
      </c>
      <c r="D316" s="12" t="s">
        <v>35</v>
      </c>
      <c r="E316" s="12" t="s">
        <v>25</v>
      </c>
      <c r="F316" s="12" t="s">
        <v>1570</v>
      </c>
      <c r="G316" s="12" t="s">
        <v>2901</v>
      </c>
      <c r="H316" s="12" t="s">
        <v>3504</v>
      </c>
      <c r="I316" s="12" t="s">
        <v>1571</v>
      </c>
      <c r="J316" s="12" t="s">
        <v>2117</v>
      </c>
      <c r="K316" s="12" t="s">
        <v>28</v>
      </c>
      <c r="L316" s="12" t="s">
        <v>28</v>
      </c>
      <c r="N316" s="12" t="s">
        <v>28</v>
      </c>
      <c r="O316" s="12" t="s">
        <v>744</v>
      </c>
      <c r="P316" s="12" t="s">
        <v>3901</v>
      </c>
      <c r="Q316" t="s">
        <v>3993</v>
      </c>
      <c r="R316" t="s">
        <v>4023</v>
      </c>
      <c r="S316" t="s">
        <v>3983</v>
      </c>
      <c r="T316" s="12" t="s">
        <v>625</v>
      </c>
      <c r="U316" s="12" t="s">
        <v>1572</v>
      </c>
      <c r="W316" s="12" t="s">
        <v>40</v>
      </c>
      <c r="X316" s="12" t="s">
        <v>1470</v>
      </c>
      <c r="Y316" s="12" t="s">
        <v>1033</v>
      </c>
      <c r="Z316" s="12" t="s">
        <v>1033</v>
      </c>
      <c r="AA316" s="12" t="s">
        <v>304</v>
      </c>
      <c r="AB316" s="12" t="s">
        <v>35</v>
      </c>
      <c r="AC316" s="12" t="s">
        <v>2901</v>
      </c>
      <c r="AF316" s="12">
        <v>6</v>
      </c>
      <c r="AG316" s="12">
        <v>293</v>
      </c>
      <c r="AH316" s="15"/>
      <c r="AI316" s="15"/>
      <c r="AS316" s="12" t="s">
        <v>1573</v>
      </c>
    </row>
    <row r="317" spans="1:46" s="12" customFormat="1" x14ac:dyDescent="0.25">
      <c r="A317" s="12" t="s">
        <v>1569</v>
      </c>
      <c r="B317" s="12">
        <v>2003</v>
      </c>
      <c r="C317" t="str">
        <f>A317&amp;" "&amp;B317</f>
        <v>Dobeic, M. 2003</v>
      </c>
      <c r="D317" s="12" t="s">
        <v>35</v>
      </c>
      <c r="E317" s="12" t="s">
        <v>25</v>
      </c>
      <c r="F317" s="12" t="s">
        <v>1570</v>
      </c>
      <c r="G317" s="12" t="s">
        <v>2901</v>
      </c>
      <c r="H317" s="12" t="s">
        <v>3504</v>
      </c>
      <c r="I317" s="12" t="s">
        <v>1571</v>
      </c>
      <c r="J317" s="12" t="s">
        <v>3626</v>
      </c>
      <c r="K317" s="12" t="s">
        <v>28</v>
      </c>
      <c r="L317" s="12" t="s">
        <v>28</v>
      </c>
      <c r="N317" s="12" t="s">
        <v>28</v>
      </c>
      <c r="O317" s="12" t="s">
        <v>744</v>
      </c>
      <c r="P317" s="12" t="s">
        <v>3901</v>
      </c>
      <c r="Q317" t="s">
        <v>3993</v>
      </c>
      <c r="R317" t="s">
        <v>4023</v>
      </c>
      <c r="S317" t="s">
        <v>3983</v>
      </c>
      <c r="T317" s="12" t="s">
        <v>625</v>
      </c>
      <c r="U317" s="12" t="s">
        <v>1572</v>
      </c>
      <c r="W317" s="12" t="s">
        <v>40</v>
      </c>
      <c r="X317" s="12" t="s">
        <v>2031</v>
      </c>
      <c r="Y317" s="12" t="s">
        <v>3518</v>
      </c>
      <c r="Z317" s="12" t="s">
        <v>3608</v>
      </c>
      <c r="AA317" s="12" t="s">
        <v>304</v>
      </c>
      <c r="AB317" s="12" t="s">
        <v>35</v>
      </c>
      <c r="AC317" s="12" t="s">
        <v>2901</v>
      </c>
      <c r="AF317" s="12">
        <v>1</v>
      </c>
      <c r="AG317" s="12">
        <v>293</v>
      </c>
      <c r="AH317" s="15"/>
      <c r="AI317" s="15"/>
    </row>
    <row r="318" spans="1:46" s="12" customFormat="1" x14ac:dyDescent="0.25">
      <c r="A318" s="12" t="s">
        <v>1994</v>
      </c>
      <c r="B318" s="12">
        <v>2021</v>
      </c>
      <c r="C318" t="str">
        <f>A318&amp;" "&amp;B318</f>
        <v>Ebani et al. 2021</v>
      </c>
      <c r="D318" s="12" t="s">
        <v>35</v>
      </c>
      <c r="E318" s="12" t="s">
        <v>158</v>
      </c>
      <c r="F318" s="12" t="s">
        <v>1995</v>
      </c>
      <c r="G318" s="12" t="s">
        <v>2901</v>
      </c>
      <c r="H318" s="12" t="s">
        <v>3504</v>
      </c>
      <c r="I318" s="12" t="s">
        <v>1844</v>
      </c>
      <c r="J318" s="12" t="s">
        <v>2117</v>
      </c>
      <c r="K318" s="12" t="s">
        <v>28</v>
      </c>
      <c r="L318" s="12" t="s">
        <v>28</v>
      </c>
      <c r="N318" s="12" t="s">
        <v>1996</v>
      </c>
      <c r="O318" s="12" t="s">
        <v>744</v>
      </c>
      <c r="P318" s="12" t="s">
        <v>3901</v>
      </c>
      <c r="Q318" t="s">
        <v>4013</v>
      </c>
      <c r="R318" t="s">
        <v>4012</v>
      </c>
      <c r="S318" t="s">
        <v>3953</v>
      </c>
      <c r="T318" s="12" t="s">
        <v>2785</v>
      </c>
      <c r="U318" s="12" t="s">
        <v>2694</v>
      </c>
      <c r="W318" s="12" t="s">
        <v>40</v>
      </c>
      <c r="X318" s="12" t="s">
        <v>1826</v>
      </c>
      <c r="Y318" s="12" t="s">
        <v>1033</v>
      </c>
      <c r="Z318" s="12" t="s">
        <v>1033</v>
      </c>
      <c r="AA318" s="12" t="s">
        <v>80</v>
      </c>
      <c r="AB318" s="12" t="s">
        <v>35</v>
      </c>
      <c r="AC318" s="12" t="s">
        <v>2901</v>
      </c>
      <c r="AF318" s="12">
        <v>0</v>
      </c>
      <c r="AG318" s="12">
        <v>3</v>
      </c>
    </row>
    <row r="319" spans="1:46" s="12" customFormat="1" x14ac:dyDescent="0.25">
      <c r="A319" s="12" t="s">
        <v>1994</v>
      </c>
      <c r="B319" s="12">
        <v>2021</v>
      </c>
      <c r="C319" t="str">
        <f>A319&amp;" "&amp;B319</f>
        <v>Ebani et al. 2021</v>
      </c>
      <c r="D319" s="12" t="s">
        <v>35</v>
      </c>
      <c r="E319" s="12" t="s">
        <v>158</v>
      </c>
      <c r="F319" s="12" t="s">
        <v>1995</v>
      </c>
      <c r="G319" s="12" t="s">
        <v>2901</v>
      </c>
      <c r="H319" s="12" t="s">
        <v>3504</v>
      </c>
      <c r="I319" s="12" t="s">
        <v>1844</v>
      </c>
      <c r="J319" s="12" t="s">
        <v>2117</v>
      </c>
      <c r="K319" s="12" t="s">
        <v>28</v>
      </c>
      <c r="L319" s="12" t="s">
        <v>28</v>
      </c>
      <c r="N319" s="12" t="s">
        <v>1996</v>
      </c>
      <c r="O319" s="12" t="s">
        <v>744</v>
      </c>
      <c r="P319" s="12" t="s">
        <v>3901</v>
      </c>
      <c r="Q319" t="s">
        <v>3919</v>
      </c>
      <c r="R319" t="s">
        <v>2600</v>
      </c>
      <c r="S319" t="s">
        <v>3998</v>
      </c>
      <c r="T319" s="12" t="s">
        <v>2470</v>
      </c>
      <c r="U319" s="12" t="s">
        <v>1998</v>
      </c>
      <c r="W319" s="12" t="s">
        <v>40</v>
      </c>
      <c r="X319" s="12" t="s">
        <v>1826</v>
      </c>
      <c r="Y319" s="12" t="s">
        <v>1033</v>
      </c>
      <c r="Z319" s="12" t="s">
        <v>1033</v>
      </c>
      <c r="AA319" s="12" t="s">
        <v>80</v>
      </c>
      <c r="AB319" s="12" t="s">
        <v>35</v>
      </c>
      <c r="AC319" s="12" t="s">
        <v>2901</v>
      </c>
      <c r="AF319" s="12">
        <v>0</v>
      </c>
      <c r="AG319" s="12">
        <v>3</v>
      </c>
    </row>
    <row r="320" spans="1:46" s="12" customFormat="1" x14ac:dyDescent="0.25">
      <c r="A320" s="12" t="s">
        <v>1994</v>
      </c>
      <c r="B320" s="12">
        <v>2021</v>
      </c>
      <c r="C320" t="str">
        <f>A320&amp;" "&amp;B320</f>
        <v>Ebani et al. 2021</v>
      </c>
      <c r="D320" s="12" t="s">
        <v>35</v>
      </c>
      <c r="E320" s="12" t="s">
        <v>158</v>
      </c>
      <c r="F320" s="12" t="s">
        <v>1995</v>
      </c>
      <c r="G320" s="12" t="s">
        <v>2901</v>
      </c>
      <c r="H320" s="12" t="s">
        <v>3504</v>
      </c>
      <c r="I320" s="12" t="s">
        <v>1844</v>
      </c>
      <c r="J320" s="12" t="s">
        <v>2117</v>
      </c>
      <c r="K320" s="12" t="s">
        <v>28</v>
      </c>
      <c r="L320" s="12" t="s">
        <v>28</v>
      </c>
      <c r="N320" s="12" t="s">
        <v>1996</v>
      </c>
      <c r="O320" s="12" t="s">
        <v>744</v>
      </c>
      <c r="P320" s="12" t="s">
        <v>3901</v>
      </c>
      <c r="Q320" t="s">
        <v>3993</v>
      </c>
      <c r="R320" t="s">
        <v>3992</v>
      </c>
      <c r="S320" t="s">
        <v>3983</v>
      </c>
      <c r="T320" s="12" t="s">
        <v>2829</v>
      </c>
      <c r="U320" s="12" t="s">
        <v>1951</v>
      </c>
      <c r="W320" s="12" t="s">
        <v>40</v>
      </c>
      <c r="X320" s="12" t="s">
        <v>1826</v>
      </c>
      <c r="Y320" s="12" t="s">
        <v>1033</v>
      </c>
      <c r="Z320" s="12" t="s">
        <v>1033</v>
      </c>
      <c r="AA320" s="12" t="s">
        <v>80</v>
      </c>
      <c r="AB320" s="12" t="s">
        <v>35</v>
      </c>
      <c r="AC320" s="12" t="s">
        <v>2901</v>
      </c>
      <c r="AF320" s="12">
        <v>0</v>
      </c>
      <c r="AG320" s="12">
        <v>1</v>
      </c>
    </row>
    <row r="321" spans="1:33" s="12" customFormat="1" x14ac:dyDescent="0.25">
      <c r="A321" s="12" t="s">
        <v>1994</v>
      </c>
      <c r="B321" s="12">
        <v>2021</v>
      </c>
      <c r="C321" t="str">
        <f>A321&amp;" "&amp;B321</f>
        <v>Ebani et al. 2021</v>
      </c>
      <c r="D321" s="12" t="s">
        <v>35</v>
      </c>
      <c r="E321" s="12" t="s">
        <v>158</v>
      </c>
      <c r="F321" s="12" t="s">
        <v>1995</v>
      </c>
      <c r="G321" s="12" t="s">
        <v>2901</v>
      </c>
      <c r="H321" s="12" t="s">
        <v>3504</v>
      </c>
      <c r="I321" s="12" t="s">
        <v>1844</v>
      </c>
      <c r="J321" s="12" t="s">
        <v>2117</v>
      </c>
      <c r="K321" s="12" t="s">
        <v>28</v>
      </c>
      <c r="L321" s="12" t="s">
        <v>28</v>
      </c>
      <c r="N321" s="12" t="s">
        <v>1996</v>
      </c>
      <c r="O321" s="12" t="s">
        <v>744</v>
      </c>
      <c r="P321" s="12" t="s">
        <v>3901</v>
      </c>
      <c r="Q321" t="s">
        <v>4007</v>
      </c>
      <c r="R321" t="s">
        <v>4006</v>
      </c>
      <c r="S321" t="s">
        <v>4005</v>
      </c>
      <c r="T321" s="12" t="s">
        <v>1999</v>
      </c>
      <c r="U321" s="12" t="s">
        <v>2000</v>
      </c>
      <c r="W321" s="12" t="s">
        <v>40</v>
      </c>
      <c r="X321" s="12" t="s">
        <v>1826</v>
      </c>
      <c r="Y321" s="12" t="s">
        <v>1033</v>
      </c>
      <c r="Z321" s="12" t="s">
        <v>1033</v>
      </c>
      <c r="AA321" s="12" t="s">
        <v>80</v>
      </c>
      <c r="AB321" s="12" t="s">
        <v>35</v>
      </c>
      <c r="AC321" s="12" t="s">
        <v>2901</v>
      </c>
      <c r="AF321" s="12">
        <v>0</v>
      </c>
      <c r="AG321" s="12">
        <v>1</v>
      </c>
    </row>
    <row r="322" spans="1:33" s="12" customFormat="1" x14ac:dyDescent="0.25">
      <c r="A322" s="12" t="s">
        <v>1994</v>
      </c>
      <c r="B322" s="12">
        <v>2021</v>
      </c>
      <c r="C322" t="str">
        <f>A322&amp;" "&amp;B322</f>
        <v>Ebani et al. 2021</v>
      </c>
      <c r="D322" s="12" t="s">
        <v>35</v>
      </c>
      <c r="E322" s="12" t="s">
        <v>158</v>
      </c>
      <c r="F322" s="12" t="s">
        <v>1995</v>
      </c>
      <c r="G322" s="12" t="s">
        <v>2901</v>
      </c>
      <c r="H322" s="12" t="s">
        <v>3504</v>
      </c>
      <c r="I322" s="12" t="s">
        <v>1844</v>
      </c>
      <c r="J322" s="12" t="s">
        <v>2117</v>
      </c>
      <c r="K322" s="12" t="s">
        <v>28</v>
      </c>
      <c r="L322" s="12" t="s">
        <v>28</v>
      </c>
      <c r="N322" s="12" t="s">
        <v>1996</v>
      </c>
      <c r="O322" s="12" t="s">
        <v>744</v>
      </c>
      <c r="P322" s="12" t="s">
        <v>3901</v>
      </c>
      <c r="Q322" t="s">
        <v>4159</v>
      </c>
      <c r="R322" t="s">
        <v>4158</v>
      </c>
      <c r="S322" t="s">
        <v>4173</v>
      </c>
      <c r="T322" s="12" t="s">
        <v>2703</v>
      </c>
      <c r="U322" s="12" t="s">
        <v>1420</v>
      </c>
      <c r="W322" s="12" t="s">
        <v>40</v>
      </c>
      <c r="X322" s="12" t="s">
        <v>1826</v>
      </c>
      <c r="Y322" s="12" t="s">
        <v>1033</v>
      </c>
      <c r="Z322" s="12" t="s">
        <v>1033</v>
      </c>
      <c r="AA322" s="12" t="s">
        <v>80</v>
      </c>
      <c r="AB322" s="12" t="s">
        <v>35</v>
      </c>
      <c r="AC322" s="12" t="s">
        <v>2901</v>
      </c>
      <c r="AF322" s="12">
        <v>0</v>
      </c>
      <c r="AG322" s="12">
        <v>1</v>
      </c>
    </row>
    <row r="323" spans="1:33" s="12" customFormat="1" x14ac:dyDescent="0.25">
      <c r="A323" s="12" t="s">
        <v>1994</v>
      </c>
      <c r="B323" s="12">
        <v>2021</v>
      </c>
      <c r="C323" t="str">
        <f>A323&amp;" "&amp;B323</f>
        <v>Ebani et al. 2021</v>
      </c>
      <c r="D323" s="12" t="s">
        <v>35</v>
      </c>
      <c r="E323" s="12" t="s">
        <v>158</v>
      </c>
      <c r="F323" s="12" t="s">
        <v>1995</v>
      </c>
      <c r="G323" s="12" t="s">
        <v>2901</v>
      </c>
      <c r="H323" s="12" t="s">
        <v>3504</v>
      </c>
      <c r="I323" s="12" t="s">
        <v>1844</v>
      </c>
      <c r="J323" s="12" t="s">
        <v>2117</v>
      </c>
      <c r="K323" s="12" t="s">
        <v>28</v>
      </c>
      <c r="L323" s="12" t="s">
        <v>28</v>
      </c>
      <c r="N323" s="12" t="s">
        <v>1996</v>
      </c>
      <c r="O323" s="12" t="s">
        <v>744</v>
      </c>
      <c r="P323" s="12" t="s">
        <v>3901</v>
      </c>
      <c r="Q323" s="61" t="s">
        <v>3919</v>
      </c>
      <c r="R323" s="61" t="s">
        <v>2600</v>
      </c>
      <c r="S323" s="61" t="s">
        <v>3982</v>
      </c>
      <c r="T323" s="12" t="s">
        <v>2814</v>
      </c>
      <c r="U323" s="12" t="s">
        <v>1159</v>
      </c>
      <c r="W323" s="12" t="s">
        <v>40</v>
      </c>
      <c r="X323" s="12" t="s">
        <v>1826</v>
      </c>
      <c r="Y323" s="12" t="s">
        <v>1033</v>
      </c>
      <c r="Z323" s="12" t="s">
        <v>1033</v>
      </c>
      <c r="AA323" s="12" t="s">
        <v>80</v>
      </c>
      <c r="AB323" s="12" t="s">
        <v>35</v>
      </c>
      <c r="AC323" s="12" t="s">
        <v>2901</v>
      </c>
      <c r="AF323" s="12">
        <v>0</v>
      </c>
      <c r="AG323" s="12">
        <v>22</v>
      </c>
    </row>
    <row r="324" spans="1:33" s="12" customFormat="1" x14ac:dyDescent="0.25">
      <c r="A324" s="12" t="s">
        <v>1994</v>
      </c>
      <c r="B324" s="12">
        <v>2021</v>
      </c>
      <c r="C324" t="str">
        <f>A324&amp;" "&amp;B324</f>
        <v>Ebani et al. 2021</v>
      </c>
      <c r="D324" s="12" t="s">
        <v>35</v>
      </c>
      <c r="E324" s="12" t="s">
        <v>158</v>
      </c>
      <c r="F324" s="12" t="s">
        <v>1995</v>
      </c>
      <c r="G324" s="12" t="s">
        <v>2901</v>
      </c>
      <c r="H324" s="12" t="s">
        <v>3504</v>
      </c>
      <c r="I324" s="12" t="s">
        <v>1844</v>
      </c>
      <c r="J324" s="12" t="s">
        <v>2117</v>
      </c>
      <c r="K324" s="12" t="s">
        <v>28</v>
      </c>
      <c r="L324" s="12" t="s">
        <v>28</v>
      </c>
      <c r="N324" s="12" t="s">
        <v>1996</v>
      </c>
      <c r="O324" s="12" t="s">
        <v>744</v>
      </c>
      <c r="P324" s="12" t="s">
        <v>3901</v>
      </c>
      <c r="Q324" t="s">
        <v>3919</v>
      </c>
      <c r="R324" t="s">
        <v>2600</v>
      </c>
      <c r="S324" t="s">
        <v>4222</v>
      </c>
      <c r="T324" s="12" t="s">
        <v>3635</v>
      </c>
      <c r="U324" s="12" t="s">
        <v>2001</v>
      </c>
      <c r="W324" s="12" t="s">
        <v>40</v>
      </c>
      <c r="X324" s="12" t="s">
        <v>1826</v>
      </c>
      <c r="Y324" s="12" t="s">
        <v>1033</v>
      </c>
      <c r="Z324" s="12" t="s">
        <v>1033</v>
      </c>
      <c r="AA324" s="12" t="s">
        <v>80</v>
      </c>
      <c r="AB324" s="12" t="s">
        <v>35</v>
      </c>
      <c r="AC324" s="12" t="s">
        <v>2901</v>
      </c>
      <c r="AF324" s="12">
        <v>0</v>
      </c>
      <c r="AG324" s="12">
        <v>11</v>
      </c>
    </row>
    <row r="325" spans="1:33" s="12" customFormat="1" x14ac:dyDescent="0.25">
      <c r="A325" s="12" t="s">
        <v>1994</v>
      </c>
      <c r="B325" s="12">
        <v>2021</v>
      </c>
      <c r="C325" t="str">
        <f>A325&amp;" "&amp;B325</f>
        <v>Ebani et al. 2021</v>
      </c>
      <c r="D325" s="12" t="s">
        <v>35</v>
      </c>
      <c r="E325" s="12" t="s">
        <v>158</v>
      </c>
      <c r="F325" s="12" t="s">
        <v>1995</v>
      </c>
      <c r="G325" s="12" t="s">
        <v>2901</v>
      </c>
      <c r="H325" s="12" t="s">
        <v>3504</v>
      </c>
      <c r="I325" s="12" t="s">
        <v>1844</v>
      </c>
      <c r="J325" s="12" t="s">
        <v>2117</v>
      </c>
      <c r="K325" s="12" t="s">
        <v>28</v>
      </c>
      <c r="L325" s="12" t="s">
        <v>28</v>
      </c>
      <c r="N325" s="12" t="s">
        <v>1996</v>
      </c>
      <c r="O325" s="12" t="s">
        <v>744</v>
      </c>
      <c r="P325" s="12" t="s">
        <v>3901</v>
      </c>
      <c r="Q325" t="s">
        <v>4041</v>
      </c>
      <c r="R325" t="s">
        <v>4066</v>
      </c>
      <c r="S325" t="s">
        <v>4276</v>
      </c>
      <c r="T325" s="12" t="s">
        <v>2894</v>
      </c>
      <c r="U325" s="12" t="s">
        <v>2002</v>
      </c>
      <c r="W325" s="12" t="s">
        <v>40</v>
      </c>
      <c r="X325" s="12" t="s">
        <v>1826</v>
      </c>
      <c r="Y325" s="12" t="s">
        <v>1033</v>
      </c>
      <c r="Z325" s="12" t="s">
        <v>1033</v>
      </c>
      <c r="AA325" s="12" t="s">
        <v>80</v>
      </c>
      <c r="AB325" s="12" t="s">
        <v>35</v>
      </c>
      <c r="AC325" s="12" t="s">
        <v>2901</v>
      </c>
      <c r="AF325" s="12">
        <v>0</v>
      </c>
      <c r="AG325" s="12">
        <v>2</v>
      </c>
    </row>
    <row r="326" spans="1:33" s="12" customFormat="1" x14ac:dyDescent="0.25">
      <c r="A326" s="12" t="s">
        <v>1994</v>
      </c>
      <c r="B326" s="12">
        <v>2021</v>
      </c>
      <c r="C326" t="str">
        <f>A326&amp;" "&amp;B326</f>
        <v>Ebani et al. 2021</v>
      </c>
      <c r="D326" s="12" t="s">
        <v>35</v>
      </c>
      <c r="E326" s="12" t="s">
        <v>158</v>
      </c>
      <c r="F326" s="12" t="s">
        <v>1995</v>
      </c>
      <c r="G326" s="12" t="s">
        <v>2901</v>
      </c>
      <c r="H326" s="12" t="s">
        <v>3504</v>
      </c>
      <c r="I326" s="12" t="s">
        <v>1844</v>
      </c>
      <c r="J326" s="12" t="s">
        <v>2117</v>
      </c>
      <c r="K326" s="12" t="s">
        <v>28</v>
      </c>
      <c r="L326" s="12" t="s">
        <v>28</v>
      </c>
      <c r="N326" s="12" t="s">
        <v>1996</v>
      </c>
      <c r="O326" s="12" t="s">
        <v>744</v>
      </c>
      <c r="P326" s="12" t="s">
        <v>3901</v>
      </c>
      <c r="Q326" t="s">
        <v>4026</v>
      </c>
      <c r="R326" t="s">
        <v>4052</v>
      </c>
      <c r="S326" t="s">
        <v>4051</v>
      </c>
      <c r="T326" s="12" t="s">
        <v>1403</v>
      </c>
      <c r="U326" s="12" t="s">
        <v>2003</v>
      </c>
      <c r="W326" s="12" t="s">
        <v>40</v>
      </c>
      <c r="X326" s="12" t="s">
        <v>1826</v>
      </c>
      <c r="Y326" s="12" t="s">
        <v>1033</v>
      </c>
      <c r="Z326" s="12" t="s">
        <v>1033</v>
      </c>
      <c r="AA326" s="12" t="s">
        <v>80</v>
      </c>
      <c r="AB326" s="12" t="s">
        <v>35</v>
      </c>
      <c r="AC326" s="12" t="s">
        <v>2901</v>
      </c>
      <c r="AF326" s="12">
        <v>0</v>
      </c>
      <c r="AG326" s="12">
        <v>1</v>
      </c>
    </row>
    <row r="327" spans="1:33" s="12" customFormat="1" x14ac:dyDescent="0.25">
      <c r="A327" s="12" t="s">
        <v>1994</v>
      </c>
      <c r="B327" s="12">
        <v>2021</v>
      </c>
      <c r="C327" t="str">
        <f>A327&amp;" "&amp;B327</f>
        <v>Ebani et al. 2021</v>
      </c>
      <c r="D327" s="12" t="s">
        <v>35</v>
      </c>
      <c r="E327" s="12" t="s">
        <v>158</v>
      </c>
      <c r="F327" s="12" t="s">
        <v>1995</v>
      </c>
      <c r="G327" s="12" t="s">
        <v>2901</v>
      </c>
      <c r="H327" s="12" t="s">
        <v>3504</v>
      </c>
      <c r="I327" s="12" t="s">
        <v>1844</v>
      </c>
      <c r="J327" s="12" t="s">
        <v>2117</v>
      </c>
      <c r="K327" s="12" t="s">
        <v>28</v>
      </c>
      <c r="L327" s="12" t="s">
        <v>28</v>
      </c>
      <c r="N327" s="12" t="s">
        <v>1996</v>
      </c>
      <c r="O327" s="12" t="s">
        <v>744</v>
      </c>
      <c r="P327" s="12" t="s">
        <v>3901</v>
      </c>
      <c r="Q327" t="s">
        <v>3919</v>
      </c>
      <c r="R327" t="s">
        <v>2600</v>
      </c>
      <c r="S327" t="s">
        <v>3982</v>
      </c>
      <c r="T327" s="12" t="s">
        <v>1793</v>
      </c>
      <c r="U327" s="12" t="s">
        <v>1794</v>
      </c>
      <c r="W327" s="12" t="s">
        <v>40</v>
      </c>
      <c r="X327" s="12" t="s">
        <v>1826</v>
      </c>
      <c r="Y327" s="12" t="s">
        <v>1033</v>
      </c>
      <c r="Z327" s="12" t="s">
        <v>1033</v>
      </c>
      <c r="AA327" s="12" t="s">
        <v>80</v>
      </c>
      <c r="AB327" s="12" t="s">
        <v>35</v>
      </c>
      <c r="AC327" s="12" t="s">
        <v>2901</v>
      </c>
      <c r="AF327" s="12">
        <v>0</v>
      </c>
      <c r="AG327" s="12">
        <v>15</v>
      </c>
    </row>
    <row r="328" spans="1:33" s="12" customFormat="1" x14ac:dyDescent="0.25">
      <c r="A328" s="12" t="s">
        <v>1994</v>
      </c>
      <c r="B328" s="12">
        <v>2021</v>
      </c>
      <c r="C328" t="str">
        <f>A328&amp;" "&amp;B328</f>
        <v>Ebani et al. 2021</v>
      </c>
      <c r="D328" s="12" t="s">
        <v>35</v>
      </c>
      <c r="E328" s="12" t="s">
        <v>158</v>
      </c>
      <c r="F328" s="12" t="s">
        <v>1995</v>
      </c>
      <c r="G328" s="12" t="s">
        <v>2901</v>
      </c>
      <c r="H328" s="12" t="s">
        <v>3504</v>
      </c>
      <c r="I328" s="12" t="s">
        <v>1844</v>
      </c>
      <c r="J328" s="12" t="s">
        <v>2117</v>
      </c>
      <c r="K328" s="12" t="s">
        <v>28</v>
      </c>
      <c r="L328" s="12" t="s">
        <v>28</v>
      </c>
      <c r="N328" s="12" t="s">
        <v>1996</v>
      </c>
      <c r="O328" s="12" t="s">
        <v>744</v>
      </c>
      <c r="P328" s="12" t="s">
        <v>3901</v>
      </c>
      <c r="Q328" s="61" t="s">
        <v>3919</v>
      </c>
      <c r="R328" s="61" t="s">
        <v>2600</v>
      </c>
      <c r="S328" t="s">
        <v>4250</v>
      </c>
      <c r="T328" s="12" t="s">
        <v>2483</v>
      </c>
      <c r="U328" s="12" t="s">
        <v>1162</v>
      </c>
      <c r="W328" s="12" t="s">
        <v>40</v>
      </c>
      <c r="X328" s="12" t="s">
        <v>1826</v>
      </c>
      <c r="Y328" s="12" t="s">
        <v>1033</v>
      </c>
      <c r="Z328" s="12" t="s">
        <v>1033</v>
      </c>
      <c r="AA328" s="12" t="s">
        <v>80</v>
      </c>
      <c r="AB328" s="12" t="s">
        <v>35</v>
      </c>
      <c r="AC328" s="12" t="s">
        <v>2901</v>
      </c>
      <c r="AF328" s="12">
        <v>0</v>
      </c>
      <c r="AG328" s="12">
        <v>3</v>
      </c>
    </row>
    <row r="329" spans="1:33" s="12" customFormat="1" x14ac:dyDescent="0.25">
      <c r="A329" s="12" t="s">
        <v>1994</v>
      </c>
      <c r="B329" s="12">
        <v>2021</v>
      </c>
      <c r="C329" t="str">
        <f>A329&amp;" "&amp;B329</f>
        <v>Ebani et al. 2021</v>
      </c>
      <c r="D329" s="12" t="s">
        <v>35</v>
      </c>
      <c r="E329" s="12" t="s">
        <v>158</v>
      </c>
      <c r="F329" s="12" t="s">
        <v>1995</v>
      </c>
      <c r="G329" s="12" t="s">
        <v>2901</v>
      </c>
      <c r="H329" s="12" t="s">
        <v>3504</v>
      </c>
      <c r="I329" s="12" t="s">
        <v>1844</v>
      </c>
      <c r="J329" s="12" t="s">
        <v>2117</v>
      </c>
      <c r="K329" s="12" t="s">
        <v>28</v>
      </c>
      <c r="L329" s="12" t="s">
        <v>28</v>
      </c>
      <c r="N329" s="12" t="s">
        <v>1996</v>
      </c>
      <c r="O329" s="12" t="s">
        <v>744</v>
      </c>
      <c r="P329" s="12" t="s">
        <v>3901</v>
      </c>
      <c r="Q329" t="s">
        <v>4013</v>
      </c>
      <c r="R329" t="s">
        <v>4012</v>
      </c>
      <c r="S329" t="s">
        <v>3953</v>
      </c>
      <c r="T329" s="12" t="s">
        <v>3660</v>
      </c>
      <c r="U329" s="12" t="s">
        <v>1413</v>
      </c>
      <c r="W329" s="12" t="s">
        <v>40</v>
      </c>
      <c r="X329" s="12" t="s">
        <v>1826</v>
      </c>
      <c r="Y329" s="12" t="s">
        <v>1033</v>
      </c>
      <c r="Z329" s="12" t="s">
        <v>1033</v>
      </c>
      <c r="AA329" s="12" t="s">
        <v>80</v>
      </c>
      <c r="AB329" s="12" t="s">
        <v>35</v>
      </c>
      <c r="AC329" s="12" t="s">
        <v>2901</v>
      </c>
      <c r="AF329" s="12">
        <v>0</v>
      </c>
      <c r="AG329" s="12">
        <v>1</v>
      </c>
    </row>
    <row r="330" spans="1:33" s="12" customFormat="1" x14ac:dyDescent="0.25">
      <c r="A330" s="12" t="s">
        <v>1994</v>
      </c>
      <c r="B330" s="12">
        <v>2021</v>
      </c>
      <c r="C330" t="str">
        <f>A330&amp;" "&amp;B330</f>
        <v>Ebani et al. 2021</v>
      </c>
      <c r="D330" s="12" t="s">
        <v>35</v>
      </c>
      <c r="E330" s="12" t="s">
        <v>158</v>
      </c>
      <c r="F330" s="12" t="s">
        <v>1995</v>
      </c>
      <c r="G330" s="12" t="s">
        <v>2901</v>
      </c>
      <c r="H330" s="12" t="s">
        <v>3504</v>
      </c>
      <c r="I330" s="12" t="s">
        <v>1844</v>
      </c>
      <c r="J330" s="12" t="s">
        <v>2117</v>
      </c>
      <c r="K330" s="12" t="s">
        <v>28</v>
      </c>
      <c r="L330" s="12" t="s">
        <v>28</v>
      </c>
      <c r="N330" s="12" t="s">
        <v>1996</v>
      </c>
      <c r="O330" s="12" t="s">
        <v>744</v>
      </c>
      <c r="P330" s="12" t="s">
        <v>3901</v>
      </c>
      <c r="Q330" t="s">
        <v>3993</v>
      </c>
      <c r="R330" t="s">
        <v>4023</v>
      </c>
      <c r="S330" t="s">
        <v>3983</v>
      </c>
      <c r="T330" s="12" t="s">
        <v>625</v>
      </c>
      <c r="U330" s="12" t="s">
        <v>195</v>
      </c>
      <c r="W330" s="12" t="s">
        <v>40</v>
      </c>
      <c r="X330" s="12" t="s">
        <v>1826</v>
      </c>
      <c r="Y330" s="12" t="s">
        <v>1033</v>
      </c>
      <c r="Z330" s="12" t="s">
        <v>1033</v>
      </c>
      <c r="AA330" s="12" t="s">
        <v>80</v>
      </c>
      <c r="AB330" s="12" t="s">
        <v>35</v>
      </c>
      <c r="AC330" s="12" t="s">
        <v>2901</v>
      </c>
      <c r="AF330" s="12">
        <v>0</v>
      </c>
      <c r="AG330" s="12">
        <v>21</v>
      </c>
    </row>
    <row r="331" spans="1:33" s="12" customFormat="1" x14ac:dyDescent="0.25">
      <c r="A331" s="12" t="s">
        <v>1994</v>
      </c>
      <c r="B331" s="12">
        <v>2021</v>
      </c>
      <c r="C331" t="str">
        <f>A331&amp;" "&amp;B331</f>
        <v>Ebani et al. 2021</v>
      </c>
      <c r="D331" s="12" t="s">
        <v>35</v>
      </c>
      <c r="E331" s="12" t="s">
        <v>158</v>
      </c>
      <c r="F331" s="12" t="s">
        <v>1995</v>
      </c>
      <c r="G331" s="12" t="s">
        <v>2901</v>
      </c>
      <c r="H331" s="12" t="s">
        <v>3504</v>
      </c>
      <c r="I331" s="12" t="s">
        <v>1844</v>
      </c>
      <c r="J331" s="12" t="s">
        <v>2117</v>
      </c>
      <c r="K331" s="12" t="s">
        <v>28</v>
      </c>
      <c r="L331" s="12" t="s">
        <v>28</v>
      </c>
      <c r="N331" s="12" t="s">
        <v>1996</v>
      </c>
      <c r="O331" s="12" t="s">
        <v>744</v>
      </c>
      <c r="P331" s="12" t="s">
        <v>3901</v>
      </c>
      <c r="Q331" s="61" t="s">
        <v>3919</v>
      </c>
      <c r="R331" s="61" t="s">
        <v>2600</v>
      </c>
      <c r="S331" s="61" t="s">
        <v>3982</v>
      </c>
      <c r="T331" s="61" t="s">
        <v>2873</v>
      </c>
      <c r="U331" s="12" t="s">
        <v>1161</v>
      </c>
      <c r="W331" s="12" t="s">
        <v>40</v>
      </c>
      <c r="X331" s="12" t="s">
        <v>1826</v>
      </c>
      <c r="Y331" s="12" t="s">
        <v>1033</v>
      </c>
      <c r="Z331" s="12" t="s">
        <v>1033</v>
      </c>
      <c r="AA331" s="12" t="s">
        <v>80</v>
      </c>
      <c r="AB331" s="12" t="s">
        <v>35</v>
      </c>
      <c r="AC331" s="12" t="s">
        <v>2901</v>
      </c>
      <c r="AF331" s="12">
        <v>0</v>
      </c>
      <c r="AG331" s="12">
        <v>1</v>
      </c>
    </row>
    <row r="332" spans="1:33" s="12" customFormat="1" x14ac:dyDescent="0.25">
      <c r="A332" s="12" t="s">
        <v>1994</v>
      </c>
      <c r="B332" s="12">
        <v>2021</v>
      </c>
      <c r="C332" t="str">
        <f>A332&amp;" "&amp;B332</f>
        <v>Ebani et al. 2021</v>
      </c>
      <c r="D332" s="12" t="s">
        <v>35</v>
      </c>
      <c r="E332" s="12" t="s">
        <v>158</v>
      </c>
      <c r="F332" s="12" t="s">
        <v>1995</v>
      </c>
      <c r="G332" s="12" t="s">
        <v>2901</v>
      </c>
      <c r="H332" s="12" t="s">
        <v>3504</v>
      </c>
      <c r="I332" s="12" t="s">
        <v>1844</v>
      </c>
      <c r="J332" s="12" t="s">
        <v>2117</v>
      </c>
      <c r="K332" s="12" t="s">
        <v>28</v>
      </c>
      <c r="L332" s="12" t="s">
        <v>28</v>
      </c>
      <c r="N332" s="12" t="s">
        <v>1996</v>
      </c>
      <c r="O332" s="12" t="s">
        <v>744</v>
      </c>
      <c r="P332" s="12" t="s">
        <v>3901</v>
      </c>
      <c r="Q332" t="s">
        <v>2614</v>
      </c>
      <c r="R332" t="s">
        <v>118</v>
      </c>
      <c r="S332" t="s">
        <v>3980</v>
      </c>
      <c r="T332" s="12" t="s">
        <v>3462</v>
      </c>
      <c r="U332" s="12" t="s">
        <v>1291</v>
      </c>
      <c r="W332" s="12" t="s">
        <v>40</v>
      </c>
      <c r="X332" s="12" t="s">
        <v>1826</v>
      </c>
      <c r="Y332" s="12" t="s">
        <v>1033</v>
      </c>
      <c r="Z332" s="12" t="s">
        <v>1033</v>
      </c>
      <c r="AA332" s="12" t="s">
        <v>80</v>
      </c>
      <c r="AB332" s="12" t="s">
        <v>35</v>
      </c>
      <c r="AC332" s="12" t="s">
        <v>2901</v>
      </c>
      <c r="AF332" s="12">
        <v>1</v>
      </c>
      <c r="AG332" s="12">
        <v>35</v>
      </c>
    </row>
    <row r="333" spans="1:33" s="12" customFormat="1" x14ac:dyDescent="0.25">
      <c r="A333" s="12" t="s">
        <v>1994</v>
      </c>
      <c r="B333" s="12">
        <v>2021</v>
      </c>
      <c r="C333" t="str">
        <f>A333&amp;" "&amp;B333</f>
        <v>Ebani et al. 2021</v>
      </c>
      <c r="D333" s="12" t="s">
        <v>35</v>
      </c>
      <c r="E333" s="12" t="s">
        <v>158</v>
      </c>
      <c r="F333" s="12" t="s">
        <v>1995</v>
      </c>
      <c r="G333" s="12" t="s">
        <v>2901</v>
      </c>
      <c r="H333" s="12" t="s">
        <v>3504</v>
      </c>
      <c r="I333" s="12" t="s">
        <v>2122</v>
      </c>
      <c r="J333" s="12" t="s">
        <v>3626</v>
      </c>
      <c r="K333" s="12" t="s">
        <v>28</v>
      </c>
      <c r="L333" s="12" t="s">
        <v>28</v>
      </c>
      <c r="N333" s="12" t="s">
        <v>1996</v>
      </c>
      <c r="O333" s="12" t="s">
        <v>744</v>
      </c>
      <c r="P333" s="12" t="s">
        <v>3901</v>
      </c>
      <c r="Q333" t="s">
        <v>2614</v>
      </c>
      <c r="R333" t="s">
        <v>118</v>
      </c>
      <c r="S333" t="s">
        <v>3980</v>
      </c>
      <c r="T333" s="12" t="s">
        <v>3462</v>
      </c>
      <c r="U333" s="12" t="s">
        <v>1291</v>
      </c>
      <c r="W333" s="12" t="s">
        <v>40</v>
      </c>
      <c r="X333" s="12" t="s">
        <v>2939</v>
      </c>
      <c r="Y333" s="12" t="s">
        <v>3525</v>
      </c>
      <c r="Z333" s="12" t="s">
        <v>3517</v>
      </c>
      <c r="AA333" s="12" t="s">
        <v>80</v>
      </c>
      <c r="AB333" s="12" t="s">
        <v>35</v>
      </c>
      <c r="AC333" s="12" t="s">
        <v>2901</v>
      </c>
      <c r="AF333" s="12">
        <v>1</v>
      </c>
      <c r="AG333" s="12">
        <v>35</v>
      </c>
    </row>
    <row r="334" spans="1:33" s="12" customFormat="1" x14ac:dyDescent="0.25">
      <c r="A334" s="12" t="s">
        <v>1082</v>
      </c>
      <c r="B334" s="12">
        <v>1966</v>
      </c>
      <c r="C334" t="str">
        <f>A334&amp;" "&amp;B334</f>
        <v>Faddoul et al. 1966</v>
      </c>
      <c r="D334" s="12" t="s">
        <v>35</v>
      </c>
      <c r="E334" s="12" t="s">
        <v>25</v>
      </c>
      <c r="F334" s="12" t="s">
        <v>1539</v>
      </c>
      <c r="G334" s="12" t="s">
        <v>35</v>
      </c>
      <c r="H334" s="12" t="s">
        <v>3503</v>
      </c>
      <c r="I334" s="12" t="s">
        <v>1084</v>
      </c>
      <c r="J334" s="12" t="s">
        <v>3626</v>
      </c>
      <c r="K334" s="12" t="s">
        <v>28</v>
      </c>
      <c r="L334" s="12" t="s">
        <v>28</v>
      </c>
      <c r="N334" s="12" t="s">
        <v>28</v>
      </c>
      <c r="O334" s="12" t="s">
        <v>744</v>
      </c>
      <c r="P334" s="12" t="s">
        <v>3901</v>
      </c>
      <c r="Q334" t="s">
        <v>2614</v>
      </c>
      <c r="R334" t="s">
        <v>118</v>
      </c>
      <c r="S334" t="s">
        <v>3980</v>
      </c>
      <c r="T334" s="12" t="s">
        <v>373</v>
      </c>
      <c r="U334" s="12" t="s">
        <v>108</v>
      </c>
      <c r="W334" s="12" t="s">
        <v>40</v>
      </c>
      <c r="X334" s="12" t="s">
        <v>1645</v>
      </c>
      <c r="Y334" s="12" t="s">
        <v>3668</v>
      </c>
      <c r="Z334" s="12" t="s">
        <v>3517</v>
      </c>
      <c r="AA334" s="12" t="s">
        <v>370</v>
      </c>
      <c r="AB334" s="12" t="s">
        <v>35</v>
      </c>
      <c r="AC334" s="12" t="s">
        <v>2901</v>
      </c>
      <c r="AF334" s="12">
        <v>1</v>
      </c>
      <c r="AG334" s="12">
        <v>10</v>
      </c>
    </row>
    <row r="335" spans="1:33" s="12" customFormat="1" x14ac:dyDescent="0.25">
      <c r="A335" s="12" t="s">
        <v>1082</v>
      </c>
      <c r="B335" s="12">
        <v>1966</v>
      </c>
      <c r="C335" t="str">
        <f>A335&amp;" "&amp;B335</f>
        <v>Faddoul et al. 1966</v>
      </c>
      <c r="D335" s="12" t="s">
        <v>35</v>
      </c>
      <c r="E335" s="12" t="s">
        <v>25</v>
      </c>
      <c r="F335" s="12" t="s">
        <v>1579</v>
      </c>
      <c r="G335" s="12" t="s">
        <v>35</v>
      </c>
      <c r="H335" s="12" t="s">
        <v>3503</v>
      </c>
      <c r="I335" s="12" t="s">
        <v>1084</v>
      </c>
      <c r="J335" s="12" t="s">
        <v>3626</v>
      </c>
      <c r="K335" s="12" t="s">
        <v>28</v>
      </c>
      <c r="L335" s="12" t="s">
        <v>28</v>
      </c>
      <c r="N335" s="12" t="s">
        <v>28</v>
      </c>
      <c r="O335" s="12" t="s">
        <v>744</v>
      </c>
      <c r="P335" s="12" t="s">
        <v>3901</v>
      </c>
      <c r="Q335" t="s">
        <v>4009</v>
      </c>
      <c r="R335" t="s">
        <v>3938</v>
      </c>
      <c r="S335" t="s">
        <v>4049</v>
      </c>
      <c r="T335" s="12" t="s">
        <v>368</v>
      </c>
      <c r="U335" s="12" t="s">
        <v>369</v>
      </c>
      <c r="W335" s="12" t="s">
        <v>40</v>
      </c>
      <c r="X335" s="12" t="s">
        <v>2031</v>
      </c>
      <c r="Y335" s="12" t="s">
        <v>3518</v>
      </c>
      <c r="Z335" s="12" t="s">
        <v>3608</v>
      </c>
      <c r="AA335" s="12" t="s">
        <v>370</v>
      </c>
      <c r="AB335" s="12" t="s">
        <v>35</v>
      </c>
      <c r="AC335" s="12" t="s">
        <v>2901</v>
      </c>
      <c r="AF335" s="12">
        <v>8</v>
      </c>
      <c r="AG335" s="12">
        <v>12</v>
      </c>
    </row>
    <row r="336" spans="1:33" s="12" customFormat="1" x14ac:dyDescent="0.25">
      <c r="A336" s="12" t="s">
        <v>1082</v>
      </c>
      <c r="B336" s="12">
        <v>1966</v>
      </c>
      <c r="C336" t="str">
        <f>A336&amp;" "&amp;B336</f>
        <v>Faddoul et al. 1966</v>
      </c>
      <c r="D336" s="12" t="s">
        <v>35</v>
      </c>
      <c r="E336" s="12" t="s">
        <v>25</v>
      </c>
      <c r="F336" s="12" t="s">
        <v>1580</v>
      </c>
      <c r="G336" s="12" t="s">
        <v>35</v>
      </c>
      <c r="H336" s="12" t="s">
        <v>3503</v>
      </c>
      <c r="I336" s="12" t="s">
        <v>1084</v>
      </c>
      <c r="J336" s="12" t="s">
        <v>3626</v>
      </c>
      <c r="K336" s="12" t="s">
        <v>28</v>
      </c>
      <c r="L336" s="12" t="s">
        <v>28</v>
      </c>
      <c r="N336" s="12" t="s">
        <v>28</v>
      </c>
      <c r="O336" s="12" t="s">
        <v>744</v>
      </c>
      <c r="P336" s="12" t="s">
        <v>3901</v>
      </c>
      <c r="Q336" t="s">
        <v>4148</v>
      </c>
      <c r="R336"/>
      <c r="S336"/>
      <c r="U336" s="12" t="s">
        <v>1581</v>
      </c>
      <c r="V336" s="12" t="s">
        <v>2778</v>
      </c>
      <c r="W336" s="12" t="s">
        <v>40</v>
      </c>
      <c r="X336" s="12" t="s">
        <v>2031</v>
      </c>
      <c r="Y336" s="12" t="s">
        <v>3518</v>
      </c>
      <c r="Z336" s="12" t="s">
        <v>3608</v>
      </c>
      <c r="AA336" s="12" t="s">
        <v>370</v>
      </c>
      <c r="AB336" s="12" t="s">
        <v>35</v>
      </c>
      <c r="AC336" s="12" t="s">
        <v>2901</v>
      </c>
      <c r="AF336" s="12">
        <v>3</v>
      </c>
      <c r="AG336" s="12">
        <v>14</v>
      </c>
    </row>
    <row r="337" spans="1:46" s="12" customFormat="1" x14ac:dyDescent="0.25">
      <c r="A337" s="12" t="s">
        <v>271</v>
      </c>
      <c r="B337" s="12">
        <v>2001</v>
      </c>
      <c r="C337" t="str">
        <f>A337&amp;" "&amp;B337</f>
        <v>Fallacara et al. 2001</v>
      </c>
      <c r="D337" s="12" t="s">
        <v>35</v>
      </c>
      <c r="E337" s="12" t="s">
        <v>25</v>
      </c>
      <c r="F337" s="12" t="s">
        <v>272</v>
      </c>
      <c r="G337" s="12" t="s">
        <v>35</v>
      </c>
      <c r="H337" s="12" t="s">
        <v>3503</v>
      </c>
      <c r="I337" s="12" t="s">
        <v>1902</v>
      </c>
      <c r="J337" s="12" t="s">
        <v>2117</v>
      </c>
      <c r="K337" s="12" t="s">
        <v>28</v>
      </c>
      <c r="L337" s="12" t="s">
        <v>28</v>
      </c>
      <c r="N337" s="12" t="s">
        <v>273</v>
      </c>
      <c r="O337" s="12" t="s">
        <v>744</v>
      </c>
      <c r="P337" s="12" t="s">
        <v>3901</v>
      </c>
      <c r="Q337"/>
      <c r="R337"/>
      <c r="S337"/>
      <c r="V337" s="12" t="s">
        <v>274</v>
      </c>
      <c r="W337" s="12" t="s">
        <v>40</v>
      </c>
      <c r="X337" s="12" t="s">
        <v>1826</v>
      </c>
      <c r="Y337" s="12" t="s">
        <v>1033</v>
      </c>
      <c r="Z337" s="12" t="s">
        <v>1033</v>
      </c>
      <c r="AA337" s="12" t="s">
        <v>80</v>
      </c>
      <c r="AB337" s="12" t="s">
        <v>35</v>
      </c>
      <c r="AC337" s="12" t="s">
        <v>2901</v>
      </c>
      <c r="AF337" s="12">
        <v>0</v>
      </c>
      <c r="AG337" s="12">
        <v>10</v>
      </c>
      <c r="AR337" s="12" t="s">
        <v>1903</v>
      </c>
    </row>
    <row r="338" spans="1:46" s="12" customFormat="1" x14ac:dyDescent="0.25">
      <c r="A338" s="12" t="s">
        <v>271</v>
      </c>
      <c r="B338" s="12">
        <v>2001</v>
      </c>
      <c r="C338" t="str">
        <f>A338&amp;" "&amp;B338</f>
        <v>Fallacara et al. 2001</v>
      </c>
      <c r="D338" s="12" t="s">
        <v>35</v>
      </c>
      <c r="E338" s="12" t="s">
        <v>25</v>
      </c>
      <c r="F338" s="12" t="s">
        <v>272</v>
      </c>
      <c r="G338" s="12" t="s">
        <v>35</v>
      </c>
      <c r="H338" s="12" t="s">
        <v>3503</v>
      </c>
      <c r="I338" s="12" t="s">
        <v>1902</v>
      </c>
      <c r="J338" s="12" t="s">
        <v>2117</v>
      </c>
      <c r="K338" s="12" t="s">
        <v>28</v>
      </c>
      <c r="L338" s="12" t="s">
        <v>28</v>
      </c>
      <c r="N338" s="12" t="s">
        <v>273</v>
      </c>
      <c r="O338" s="12" t="s">
        <v>744</v>
      </c>
      <c r="P338" s="12" t="s">
        <v>3901</v>
      </c>
      <c r="Q338" t="s">
        <v>3919</v>
      </c>
      <c r="R338" t="s">
        <v>2600</v>
      </c>
      <c r="S338" t="s">
        <v>3977</v>
      </c>
      <c r="T338" s="12" t="s">
        <v>631</v>
      </c>
      <c r="W338" s="12" t="s">
        <v>40</v>
      </c>
      <c r="X338" s="12" t="s">
        <v>1826</v>
      </c>
      <c r="Y338" s="12" t="s">
        <v>1033</v>
      </c>
      <c r="Z338" s="12" t="s">
        <v>1033</v>
      </c>
      <c r="AA338" s="12" t="s">
        <v>80</v>
      </c>
      <c r="AB338" s="12" t="s">
        <v>35</v>
      </c>
      <c r="AC338" s="12" t="s">
        <v>2901</v>
      </c>
      <c r="AF338" s="12">
        <v>0</v>
      </c>
      <c r="AG338" s="12">
        <v>357</v>
      </c>
      <c r="AR338" s="12" t="s">
        <v>1903</v>
      </c>
    </row>
    <row r="339" spans="1:46" s="12" customFormat="1" x14ac:dyDescent="0.25">
      <c r="A339" s="12" t="s">
        <v>271</v>
      </c>
      <c r="B339" s="12">
        <v>2001</v>
      </c>
      <c r="C339" t="str">
        <f>A339&amp;" "&amp;B339</f>
        <v>Fallacara et al. 2001</v>
      </c>
      <c r="D339" s="12" t="s">
        <v>35</v>
      </c>
      <c r="E339" s="12" t="s">
        <v>25</v>
      </c>
      <c r="F339" s="12" t="s">
        <v>272</v>
      </c>
      <c r="G339" s="12" t="s">
        <v>35</v>
      </c>
      <c r="H339" s="12" t="s">
        <v>3503</v>
      </c>
      <c r="I339" s="12" t="s">
        <v>1902</v>
      </c>
      <c r="J339" s="12" t="s">
        <v>2117</v>
      </c>
      <c r="K339" s="12" t="s">
        <v>28</v>
      </c>
      <c r="L339" s="12" t="s">
        <v>28</v>
      </c>
      <c r="N339" s="12" t="s">
        <v>273</v>
      </c>
      <c r="O339" s="12" t="s">
        <v>744</v>
      </c>
      <c r="P339" s="12" t="s">
        <v>3901</v>
      </c>
      <c r="Q339" t="s">
        <v>3919</v>
      </c>
      <c r="R339" t="s">
        <v>2600</v>
      </c>
      <c r="S339" t="s">
        <v>3982</v>
      </c>
      <c r="T339" s="12" t="s">
        <v>1793</v>
      </c>
      <c r="W339" s="12" t="s">
        <v>40</v>
      </c>
      <c r="X339" s="12" t="s">
        <v>1826</v>
      </c>
      <c r="Y339" s="12" t="s">
        <v>1033</v>
      </c>
      <c r="Z339" s="12" t="s">
        <v>1033</v>
      </c>
      <c r="AA339" s="12" t="s">
        <v>80</v>
      </c>
      <c r="AB339" s="12" t="s">
        <v>35</v>
      </c>
      <c r="AC339" s="12" t="s">
        <v>2901</v>
      </c>
      <c r="AF339" s="12">
        <v>1</v>
      </c>
      <c r="AG339" s="12">
        <v>82</v>
      </c>
      <c r="AR339" s="12" t="s">
        <v>1903</v>
      </c>
    </row>
    <row r="340" spans="1:46" s="12" customFormat="1" x14ac:dyDescent="0.25">
      <c r="A340" s="12" t="s">
        <v>271</v>
      </c>
      <c r="B340" s="12">
        <v>2004</v>
      </c>
      <c r="C340" t="str">
        <f>A340&amp;" "&amp;B340</f>
        <v>Fallacara et al. 2004</v>
      </c>
      <c r="D340" s="12" t="s">
        <v>35</v>
      </c>
      <c r="E340" s="12" t="s">
        <v>25</v>
      </c>
      <c r="F340" s="12" t="s">
        <v>275</v>
      </c>
      <c r="G340" s="12" t="s">
        <v>35</v>
      </c>
      <c r="H340" s="12" t="s">
        <v>3503</v>
      </c>
      <c r="I340" s="12" t="s">
        <v>2017</v>
      </c>
      <c r="J340" s="12" t="s">
        <v>2117</v>
      </c>
      <c r="K340" s="12" t="s">
        <v>28</v>
      </c>
      <c r="L340" s="12" t="s">
        <v>28</v>
      </c>
      <c r="N340" s="12" t="s">
        <v>277</v>
      </c>
      <c r="O340" s="12" t="s">
        <v>744</v>
      </c>
      <c r="P340" s="12" t="s">
        <v>3901</v>
      </c>
      <c r="Q340" t="s">
        <v>3919</v>
      </c>
      <c r="R340" t="s">
        <v>2600</v>
      </c>
      <c r="S340" t="s">
        <v>3977</v>
      </c>
      <c r="T340" s="12" t="s">
        <v>631</v>
      </c>
      <c r="W340" s="12" t="s">
        <v>40</v>
      </c>
      <c r="X340" s="12" t="s">
        <v>1826</v>
      </c>
      <c r="Y340" s="12" t="s">
        <v>1033</v>
      </c>
      <c r="Z340" s="12" t="s">
        <v>1033</v>
      </c>
      <c r="AA340" s="12" t="s">
        <v>80</v>
      </c>
      <c r="AB340" s="12" t="s">
        <v>35</v>
      </c>
      <c r="AC340" s="12" t="s">
        <v>2901</v>
      </c>
      <c r="AF340" s="12">
        <v>8</v>
      </c>
      <c r="AG340" s="12">
        <v>342</v>
      </c>
      <c r="AT340" s="12" t="s">
        <v>2918</v>
      </c>
    </row>
    <row r="341" spans="1:46" s="12" customFormat="1" x14ac:dyDescent="0.25">
      <c r="A341" s="12" t="s">
        <v>271</v>
      </c>
      <c r="B341" s="12">
        <v>2004</v>
      </c>
      <c r="C341" t="str">
        <f>A341&amp;" "&amp;B341</f>
        <v>Fallacara et al. 2004</v>
      </c>
      <c r="D341" s="12" t="s">
        <v>35</v>
      </c>
      <c r="E341" s="12" t="s">
        <v>25</v>
      </c>
      <c r="F341" s="12" t="s">
        <v>275</v>
      </c>
      <c r="G341" s="12" t="s">
        <v>35</v>
      </c>
      <c r="H341" s="12" t="s">
        <v>3503</v>
      </c>
      <c r="I341" s="12" t="s">
        <v>2017</v>
      </c>
      <c r="J341" s="12" t="s">
        <v>2117</v>
      </c>
      <c r="K341" s="12" t="s">
        <v>28</v>
      </c>
      <c r="L341" s="12" t="s">
        <v>28</v>
      </c>
      <c r="N341" s="12" t="s">
        <v>277</v>
      </c>
      <c r="O341" s="12" t="s">
        <v>744</v>
      </c>
      <c r="P341" s="12" t="s">
        <v>3901</v>
      </c>
      <c r="Q341" t="s">
        <v>3919</v>
      </c>
      <c r="R341" t="s">
        <v>2600</v>
      </c>
      <c r="S341" t="s">
        <v>3982</v>
      </c>
      <c r="T341" s="12" t="s">
        <v>1793</v>
      </c>
      <c r="W341" s="12" t="s">
        <v>40</v>
      </c>
      <c r="X341" s="12" t="s">
        <v>1826</v>
      </c>
      <c r="Y341" s="12" t="s">
        <v>1033</v>
      </c>
      <c r="Z341" s="12" t="s">
        <v>1033</v>
      </c>
      <c r="AA341" s="12" t="s">
        <v>80</v>
      </c>
      <c r="AB341" s="12" t="s">
        <v>35</v>
      </c>
      <c r="AC341" s="12" t="s">
        <v>2901</v>
      </c>
      <c r="AF341" s="12">
        <v>40</v>
      </c>
      <c r="AG341" s="12">
        <v>100</v>
      </c>
      <c r="AT341" s="12" t="s">
        <v>2918</v>
      </c>
    </row>
    <row r="342" spans="1:46" s="12" customFormat="1" x14ac:dyDescent="0.25">
      <c r="A342" s="12" t="s">
        <v>1086</v>
      </c>
      <c r="B342" s="12">
        <v>1981</v>
      </c>
      <c r="C342" t="str">
        <f>A342&amp;" "&amp;B342</f>
        <v>Fenlon et al. 1981</v>
      </c>
      <c r="D342" s="12" t="s">
        <v>1062</v>
      </c>
      <c r="E342" s="12" t="s">
        <v>25</v>
      </c>
      <c r="F342" s="12" t="s">
        <v>1087</v>
      </c>
      <c r="G342" s="12" t="s">
        <v>2901</v>
      </c>
      <c r="H342" s="12" t="s">
        <v>3504</v>
      </c>
      <c r="I342" s="12" t="s">
        <v>1088</v>
      </c>
      <c r="J342" s="12" t="s">
        <v>2117</v>
      </c>
      <c r="K342" s="12" t="s">
        <v>28</v>
      </c>
      <c r="L342" s="12" t="s">
        <v>28</v>
      </c>
      <c r="N342" s="12" t="s">
        <v>28</v>
      </c>
      <c r="O342" s="12" t="s">
        <v>744</v>
      </c>
      <c r="P342" s="12" t="s">
        <v>3901</v>
      </c>
      <c r="Q342" t="s">
        <v>2614</v>
      </c>
      <c r="R342" t="s">
        <v>118</v>
      </c>
      <c r="S342" t="s">
        <v>3980</v>
      </c>
      <c r="U342" s="12" t="s">
        <v>1089</v>
      </c>
      <c r="V342" s="12" t="s">
        <v>2769</v>
      </c>
      <c r="W342" s="12" t="s">
        <v>40</v>
      </c>
      <c r="X342" s="12" t="s">
        <v>1033</v>
      </c>
      <c r="Y342" s="12" t="s">
        <v>1033</v>
      </c>
      <c r="Z342" s="12" t="s">
        <v>1033</v>
      </c>
      <c r="AA342" s="12" t="s">
        <v>80</v>
      </c>
      <c r="AB342" s="12" t="s">
        <v>35</v>
      </c>
      <c r="AC342" s="12" t="s">
        <v>2901</v>
      </c>
      <c r="AF342" s="12">
        <v>160</v>
      </c>
      <c r="AG342" s="12">
        <v>1242</v>
      </c>
      <c r="AH342" s="15">
        <v>0.129</v>
      </c>
      <c r="AI342" s="15"/>
      <c r="AN342" s="16"/>
      <c r="AO342" s="16"/>
      <c r="AS342" s="12" t="s">
        <v>1092</v>
      </c>
    </row>
    <row r="343" spans="1:46" s="12" customFormat="1" x14ac:dyDescent="0.25">
      <c r="A343" s="12" t="s">
        <v>1086</v>
      </c>
      <c r="B343" s="12">
        <v>1981</v>
      </c>
      <c r="C343" t="str">
        <f>A343&amp;" "&amp;B343</f>
        <v>Fenlon et al. 1981</v>
      </c>
      <c r="D343" s="12" t="s">
        <v>1062</v>
      </c>
      <c r="E343" s="12" t="s">
        <v>25</v>
      </c>
      <c r="F343" s="12" t="s">
        <v>1096</v>
      </c>
      <c r="G343" s="12" t="s">
        <v>2901</v>
      </c>
      <c r="H343" s="12" t="s">
        <v>3504</v>
      </c>
      <c r="I343" s="12" t="s">
        <v>1088</v>
      </c>
      <c r="J343" s="12" t="s">
        <v>2117</v>
      </c>
      <c r="K343" s="12" t="s">
        <v>28</v>
      </c>
      <c r="L343" s="12" t="s">
        <v>28</v>
      </c>
      <c r="N343" s="12" t="s">
        <v>28</v>
      </c>
      <c r="O343" s="12" t="s">
        <v>744</v>
      </c>
      <c r="P343" s="12" t="s">
        <v>3901</v>
      </c>
      <c r="Q343" t="s">
        <v>2614</v>
      </c>
      <c r="R343" t="s">
        <v>118</v>
      </c>
      <c r="S343" t="s">
        <v>3980</v>
      </c>
      <c r="U343" s="12" t="s">
        <v>1089</v>
      </c>
      <c r="V343" s="12" t="s">
        <v>2769</v>
      </c>
      <c r="W343" s="12" t="s">
        <v>40</v>
      </c>
      <c r="X343" s="12" t="s">
        <v>1033</v>
      </c>
      <c r="Y343" s="12" t="s">
        <v>1033</v>
      </c>
      <c r="Z343" s="12" t="s">
        <v>1033</v>
      </c>
      <c r="AA343" s="12" t="s">
        <v>80</v>
      </c>
      <c r="AB343" s="12" t="s">
        <v>35</v>
      </c>
      <c r="AC343" s="12" t="s">
        <v>2901</v>
      </c>
      <c r="AF343" s="12">
        <v>2</v>
      </c>
      <c r="AG343" s="12">
        <v>95</v>
      </c>
      <c r="AH343" s="15">
        <v>2.1000000000000001E-2</v>
      </c>
      <c r="AI343" s="15"/>
      <c r="AS343" s="12" t="s">
        <v>1092</v>
      </c>
    </row>
    <row r="344" spans="1:46" s="12" customFormat="1" x14ac:dyDescent="0.25">
      <c r="A344" s="12" t="s">
        <v>1086</v>
      </c>
      <c r="B344" s="12">
        <v>1981</v>
      </c>
      <c r="C344" t="str">
        <f>A344&amp;" "&amp;B344</f>
        <v>Fenlon et al. 1981</v>
      </c>
      <c r="D344" s="12" t="s">
        <v>1062</v>
      </c>
      <c r="E344" s="12" t="s">
        <v>25</v>
      </c>
      <c r="F344" s="12" t="s">
        <v>1093</v>
      </c>
      <c r="G344" s="12" t="s">
        <v>2901</v>
      </c>
      <c r="H344" s="12" t="s">
        <v>3504</v>
      </c>
      <c r="I344" s="12" t="s">
        <v>1088</v>
      </c>
      <c r="J344" s="12" t="s">
        <v>2117</v>
      </c>
      <c r="K344" s="12" t="s">
        <v>28</v>
      </c>
      <c r="L344" s="12" t="s">
        <v>28</v>
      </c>
      <c r="N344" s="12" t="s">
        <v>28</v>
      </c>
      <c r="O344" s="12" t="s">
        <v>744</v>
      </c>
      <c r="P344" s="12" t="s">
        <v>3901</v>
      </c>
      <c r="Q344" t="s">
        <v>2614</v>
      </c>
      <c r="R344" t="s">
        <v>118</v>
      </c>
      <c r="S344" t="s">
        <v>3980</v>
      </c>
      <c r="U344" s="12" t="s">
        <v>1089</v>
      </c>
      <c r="V344" s="12" t="s">
        <v>2769</v>
      </c>
      <c r="W344" s="12" t="s">
        <v>40</v>
      </c>
      <c r="X344" s="12" t="s">
        <v>1033</v>
      </c>
      <c r="Y344" s="12" t="s">
        <v>1033</v>
      </c>
      <c r="Z344" s="12" t="s">
        <v>1033</v>
      </c>
      <c r="AA344" s="12" t="s">
        <v>80</v>
      </c>
      <c r="AB344" s="12" t="s">
        <v>35</v>
      </c>
      <c r="AC344" s="12" t="s">
        <v>2901</v>
      </c>
      <c r="AF344" s="12">
        <v>91</v>
      </c>
      <c r="AG344" s="12">
        <v>431</v>
      </c>
      <c r="AH344" s="15">
        <v>0.21099999999999999</v>
      </c>
      <c r="AI344" s="15"/>
      <c r="AS344" s="12" t="s">
        <v>1092</v>
      </c>
    </row>
    <row r="345" spans="1:46" s="12" customFormat="1" x14ac:dyDescent="0.25">
      <c r="A345" s="12" t="s">
        <v>1086</v>
      </c>
      <c r="B345" s="12">
        <v>1981</v>
      </c>
      <c r="C345" t="str">
        <f>A345&amp;" "&amp;B345</f>
        <v>Fenlon et al. 1981</v>
      </c>
      <c r="D345" s="12" t="s">
        <v>1062</v>
      </c>
      <c r="E345" s="12" t="s">
        <v>25</v>
      </c>
      <c r="F345" s="12" t="s">
        <v>1095</v>
      </c>
      <c r="G345" s="12" t="s">
        <v>2901</v>
      </c>
      <c r="H345" s="12" t="s">
        <v>3504</v>
      </c>
      <c r="I345" s="12" t="s">
        <v>1088</v>
      </c>
      <c r="J345" s="12" t="s">
        <v>2117</v>
      </c>
      <c r="K345" s="12" t="s">
        <v>28</v>
      </c>
      <c r="L345" s="12" t="s">
        <v>28</v>
      </c>
      <c r="N345" s="12" t="s">
        <v>28</v>
      </c>
      <c r="O345" s="12" t="s">
        <v>744</v>
      </c>
      <c r="P345" s="12" t="s">
        <v>3901</v>
      </c>
      <c r="Q345" t="s">
        <v>2614</v>
      </c>
      <c r="R345" t="s">
        <v>118</v>
      </c>
      <c r="S345" t="s">
        <v>3980</v>
      </c>
      <c r="U345" s="12" t="s">
        <v>1089</v>
      </c>
      <c r="V345" s="12" t="s">
        <v>2769</v>
      </c>
      <c r="W345" s="12" t="s">
        <v>40</v>
      </c>
      <c r="X345" s="12" t="s">
        <v>1033</v>
      </c>
      <c r="Y345" s="12" t="s">
        <v>1033</v>
      </c>
      <c r="Z345" s="12" t="s">
        <v>1033</v>
      </c>
      <c r="AA345" s="12" t="s">
        <v>80</v>
      </c>
      <c r="AB345" s="12" t="s">
        <v>35</v>
      </c>
      <c r="AC345" s="12" t="s">
        <v>2901</v>
      </c>
      <c r="AF345" s="12">
        <v>19</v>
      </c>
      <c r="AG345" s="12">
        <v>234</v>
      </c>
      <c r="AH345" s="15">
        <v>8.3000000000000004E-2</v>
      </c>
      <c r="AI345" s="15"/>
      <c r="AS345" s="12" t="s">
        <v>1092</v>
      </c>
    </row>
    <row r="346" spans="1:46" s="12" customFormat="1" x14ac:dyDescent="0.25">
      <c r="A346" s="12" t="s">
        <v>1086</v>
      </c>
      <c r="B346" s="12">
        <v>1981</v>
      </c>
      <c r="C346" t="str">
        <f>A346&amp;" "&amp;B346</f>
        <v>Fenlon et al. 1981</v>
      </c>
      <c r="D346" s="12" t="s">
        <v>1062</v>
      </c>
      <c r="E346" s="12" t="s">
        <v>25</v>
      </c>
      <c r="F346" s="12" t="s">
        <v>1094</v>
      </c>
      <c r="G346" s="12" t="s">
        <v>2901</v>
      </c>
      <c r="H346" s="12" t="s">
        <v>3504</v>
      </c>
      <c r="I346" s="12" t="s">
        <v>1088</v>
      </c>
      <c r="J346" s="12" t="s">
        <v>2117</v>
      </c>
      <c r="K346" s="12" t="s">
        <v>28</v>
      </c>
      <c r="L346" s="12" t="s">
        <v>28</v>
      </c>
      <c r="N346" s="12" t="s">
        <v>28</v>
      </c>
      <c r="O346" s="12" t="s">
        <v>744</v>
      </c>
      <c r="P346" s="12" t="s">
        <v>3901</v>
      </c>
      <c r="Q346" t="s">
        <v>2614</v>
      </c>
      <c r="R346" t="s">
        <v>118</v>
      </c>
      <c r="S346" t="s">
        <v>3980</v>
      </c>
      <c r="U346" s="12" t="s">
        <v>1089</v>
      </c>
      <c r="V346" s="12" t="s">
        <v>2769</v>
      </c>
      <c r="W346" s="12" t="s">
        <v>40</v>
      </c>
      <c r="X346" s="12" t="s">
        <v>1033</v>
      </c>
      <c r="Y346" s="12" t="s">
        <v>1033</v>
      </c>
      <c r="Z346" s="12" t="s">
        <v>1033</v>
      </c>
      <c r="AA346" s="12" t="s">
        <v>80</v>
      </c>
      <c r="AB346" s="12" t="s">
        <v>35</v>
      </c>
      <c r="AC346" s="12" t="s">
        <v>2901</v>
      </c>
      <c r="AF346" s="12">
        <v>19</v>
      </c>
      <c r="AG346" s="12">
        <v>299</v>
      </c>
      <c r="AH346" s="15">
        <v>6.5000000000000002E-2</v>
      </c>
      <c r="AI346" s="15"/>
      <c r="AS346" s="12" t="s">
        <v>1092</v>
      </c>
    </row>
    <row r="347" spans="1:46" s="12" customFormat="1" x14ac:dyDescent="0.25">
      <c r="A347" s="12" t="s">
        <v>1086</v>
      </c>
      <c r="B347" s="12">
        <v>1981</v>
      </c>
      <c r="C347" t="str">
        <f>A347&amp;" "&amp;B347</f>
        <v>Fenlon et al. 1981</v>
      </c>
      <c r="D347" s="12" t="s">
        <v>1062</v>
      </c>
      <c r="E347" s="12" t="s">
        <v>25</v>
      </c>
      <c r="F347" s="12" t="s">
        <v>1097</v>
      </c>
      <c r="G347" s="12" t="s">
        <v>2901</v>
      </c>
      <c r="H347" s="12" t="s">
        <v>3504</v>
      </c>
      <c r="I347" s="12" t="s">
        <v>1088</v>
      </c>
      <c r="J347" s="12" t="s">
        <v>2117</v>
      </c>
      <c r="K347" s="12" t="s">
        <v>28</v>
      </c>
      <c r="L347" s="12" t="s">
        <v>28</v>
      </c>
      <c r="N347" s="12" t="s">
        <v>28</v>
      </c>
      <c r="O347" s="12" t="s">
        <v>744</v>
      </c>
      <c r="P347" s="12" t="s">
        <v>3901</v>
      </c>
      <c r="Q347" t="s">
        <v>2614</v>
      </c>
      <c r="R347" t="s">
        <v>118</v>
      </c>
      <c r="S347" t="s">
        <v>3980</v>
      </c>
      <c r="U347" s="12" t="s">
        <v>1089</v>
      </c>
      <c r="V347" s="12" t="s">
        <v>2769</v>
      </c>
      <c r="W347" s="12" t="s">
        <v>40</v>
      </c>
      <c r="X347" s="12" t="s">
        <v>1033</v>
      </c>
      <c r="Y347" s="12" t="s">
        <v>1033</v>
      </c>
      <c r="Z347" s="12" t="s">
        <v>1033</v>
      </c>
      <c r="AA347" s="12" t="s">
        <v>80</v>
      </c>
      <c r="AB347" s="12" t="s">
        <v>35</v>
      </c>
      <c r="AC347" s="12" t="s">
        <v>2901</v>
      </c>
      <c r="AF347" s="12">
        <v>8</v>
      </c>
      <c r="AG347" s="12">
        <v>48</v>
      </c>
      <c r="AH347" s="15">
        <v>0.16700000000000001</v>
      </c>
      <c r="AI347" s="15"/>
      <c r="AS347" s="12" t="s">
        <v>1092</v>
      </c>
    </row>
    <row r="348" spans="1:46" s="12" customFormat="1" x14ac:dyDescent="0.25">
      <c r="A348" s="12" t="s">
        <v>1086</v>
      </c>
      <c r="B348" s="12">
        <v>1981</v>
      </c>
      <c r="C348" t="str">
        <f>A348&amp;" "&amp;B348</f>
        <v>Fenlon et al. 1981</v>
      </c>
      <c r="D348" s="12" t="s">
        <v>1062</v>
      </c>
      <c r="E348" s="12" t="s">
        <v>25</v>
      </c>
      <c r="F348" s="12" t="s">
        <v>1097</v>
      </c>
      <c r="G348" s="12" t="s">
        <v>2901</v>
      </c>
      <c r="H348" s="12" t="s">
        <v>3504</v>
      </c>
      <c r="I348" s="12" t="s">
        <v>1589</v>
      </c>
      <c r="J348" s="12" t="s">
        <v>3626</v>
      </c>
      <c r="K348" s="12" t="s">
        <v>28</v>
      </c>
      <c r="L348" s="12" t="s">
        <v>28</v>
      </c>
      <c r="N348" s="12" t="s">
        <v>28</v>
      </c>
      <c r="O348" s="12" t="s">
        <v>744</v>
      </c>
      <c r="P348" s="12" t="s">
        <v>3901</v>
      </c>
      <c r="Q348" t="s">
        <v>2614</v>
      </c>
      <c r="R348" t="s">
        <v>118</v>
      </c>
      <c r="S348" t="s">
        <v>3980</v>
      </c>
      <c r="U348" s="12" t="s">
        <v>1089</v>
      </c>
      <c r="V348" s="12" t="s">
        <v>2769</v>
      </c>
      <c r="W348" s="12" t="s">
        <v>40</v>
      </c>
      <c r="X348" s="12" t="s">
        <v>1590</v>
      </c>
      <c r="Y348" s="12" t="s">
        <v>3564</v>
      </c>
      <c r="Z348" s="12" t="s">
        <v>3517</v>
      </c>
      <c r="AA348" s="12" t="s">
        <v>1591</v>
      </c>
      <c r="AB348" s="12" t="s">
        <v>35</v>
      </c>
      <c r="AC348" s="12" t="s">
        <v>2901</v>
      </c>
      <c r="AF348" s="12">
        <v>1</v>
      </c>
      <c r="AG348" s="12">
        <v>1242</v>
      </c>
      <c r="AH348" s="15"/>
      <c r="AI348" s="15"/>
    </row>
    <row r="349" spans="1:46" s="12" customFormat="1" x14ac:dyDescent="0.25">
      <c r="A349" s="12" t="s">
        <v>1086</v>
      </c>
      <c r="B349" s="12">
        <v>1981</v>
      </c>
      <c r="C349" t="str">
        <f>A349&amp;" "&amp;B349</f>
        <v>Fenlon et al. 1981</v>
      </c>
      <c r="D349" s="12" t="s">
        <v>1062</v>
      </c>
      <c r="E349" s="12" t="s">
        <v>25</v>
      </c>
      <c r="F349" s="12" t="s">
        <v>1097</v>
      </c>
      <c r="G349" s="12" t="s">
        <v>2901</v>
      </c>
      <c r="H349" s="12" t="s">
        <v>3504</v>
      </c>
      <c r="I349" s="12" t="s">
        <v>1589</v>
      </c>
      <c r="J349" s="12" t="s">
        <v>3626</v>
      </c>
      <c r="K349" s="12" t="s">
        <v>28</v>
      </c>
      <c r="L349" s="12" t="s">
        <v>28</v>
      </c>
      <c r="N349" s="12" t="s">
        <v>28</v>
      </c>
      <c r="O349" s="12" t="s">
        <v>744</v>
      </c>
      <c r="P349" s="12" t="s">
        <v>3901</v>
      </c>
      <c r="Q349" t="s">
        <v>2614</v>
      </c>
      <c r="R349" t="s">
        <v>118</v>
      </c>
      <c r="S349" t="s">
        <v>3980</v>
      </c>
      <c r="U349" s="12" t="s">
        <v>1089</v>
      </c>
      <c r="V349" s="12" t="s">
        <v>2769</v>
      </c>
      <c r="W349" s="12" t="s">
        <v>40</v>
      </c>
      <c r="X349" s="12" t="s">
        <v>1597</v>
      </c>
      <c r="Y349" s="12" t="s">
        <v>3670</v>
      </c>
      <c r="Z349" s="12" t="s">
        <v>3517</v>
      </c>
      <c r="AA349" s="12" t="s">
        <v>1591</v>
      </c>
      <c r="AB349" s="12" t="s">
        <v>35</v>
      </c>
      <c r="AC349" s="12" t="s">
        <v>2901</v>
      </c>
      <c r="AF349" s="12">
        <v>25</v>
      </c>
      <c r="AG349" s="12">
        <v>1242</v>
      </c>
      <c r="AH349" s="15"/>
      <c r="AI349" s="15"/>
    </row>
    <row r="350" spans="1:46" s="12" customFormat="1" x14ac:dyDescent="0.25">
      <c r="A350" s="12" t="s">
        <v>1086</v>
      </c>
      <c r="B350" s="12">
        <v>1981</v>
      </c>
      <c r="C350" t="str">
        <f>A350&amp;" "&amp;B350</f>
        <v>Fenlon et al. 1981</v>
      </c>
      <c r="D350" s="12" t="s">
        <v>1062</v>
      </c>
      <c r="E350" s="12" t="s">
        <v>25</v>
      </c>
      <c r="F350" s="12" t="s">
        <v>1097</v>
      </c>
      <c r="G350" s="12" t="s">
        <v>2901</v>
      </c>
      <c r="H350" s="12" t="s">
        <v>3504</v>
      </c>
      <c r="I350" s="12" t="s">
        <v>1589</v>
      </c>
      <c r="J350" s="12" t="s">
        <v>3626</v>
      </c>
      <c r="K350" s="12" t="s">
        <v>28</v>
      </c>
      <c r="L350" s="12" t="s">
        <v>28</v>
      </c>
      <c r="N350" s="12" t="s">
        <v>28</v>
      </c>
      <c r="O350" s="12" t="s">
        <v>744</v>
      </c>
      <c r="P350" s="12" t="s">
        <v>3901</v>
      </c>
      <c r="Q350" t="s">
        <v>2614</v>
      </c>
      <c r="R350" t="s">
        <v>118</v>
      </c>
      <c r="S350" t="s">
        <v>3980</v>
      </c>
      <c r="U350" s="12" t="s">
        <v>1089</v>
      </c>
      <c r="V350" s="12" t="s">
        <v>2769</v>
      </c>
      <c r="W350" s="12" t="s">
        <v>40</v>
      </c>
      <c r="X350" s="12" t="s">
        <v>1607</v>
      </c>
      <c r="Y350" s="12" t="s">
        <v>3666</v>
      </c>
      <c r="Z350" s="12" t="s">
        <v>3517</v>
      </c>
      <c r="AA350" s="12" t="s">
        <v>1591</v>
      </c>
      <c r="AB350" s="12" t="s">
        <v>35</v>
      </c>
      <c r="AC350" s="12" t="s">
        <v>2901</v>
      </c>
      <c r="AF350" s="12">
        <v>3</v>
      </c>
      <c r="AG350" s="12">
        <v>1242</v>
      </c>
      <c r="AH350" s="15"/>
      <c r="AI350" s="15"/>
    </row>
    <row r="351" spans="1:46" s="12" customFormat="1" x14ac:dyDescent="0.25">
      <c r="A351" s="12" t="s">
        <v>1086</v>
      </c>
      <c r="B351" s="12">
        <v>1981</v>
      </c>
      <c r="C351" t="str">
        <f>A351&amp;" "&amp;B351</f>
        <v>Fenlon et al. 1981</v>
      </c>
      <c r="D351" s="12" t="s">
        <v>1062</v>
      </c>
      <c r="E351" s="12" t="s">
        <v>25</v>
      </c>
      <c r="F351" s="12" t="s">
        <v>1097</v>
      </c>
      <c r="G351" s="12" t="s">
        <v>2901</v>
      </c>
      <c r="H351" s="12" t="s">
        <v>3504</v>
      </c>
      <c r="I351" s="12" t="s">
        <v>1589</v>
      </c>
      <c r="J351" s="12" t="s">
        <v>3626</v>
      </c>
      <c r="K351" s="12" t="s">
        <v>28</v>
      </c>
      <c r="L351" s="12" t="s">
        <v>28</v>
      </c>
      <c r="N351" s="12" t="s">
        <v>28</v>
      </c>
      <c r="O351" s="12" t="s">
        <v>744</v>
      </c>
      <c r="P351" s="12" t="s">
        <v>3901</v>
      </c>
      <c r="Q351" t="s">
        <v>2614</v>
      </c>
      <c r="R351" t="s">
        <v>118</v>
      </c>
      <c r="S351" t="s">
        <v>3980</v>
      </c>
      <c r="U351" s="12" t="s">
        <v>1089</v>
      </c>
      <c r="V351" s="12" t="s">
        <v>2769</v>
      </c>
      <c r="W351" s="12" t="s">
        <v>40</v>
      </c>
      <c r="X351" s="12" t="s">
        <v>1629</v>
      </c>
      <c r="Y351" s="12" t="s">
        <v>3672</v>
      </c>
      <c r="Z351" s="12" t="s">
        <v>3517</v>
      </c>
      <c r="AA351" s="12" t="s">
        <v>1591</v>
      </c>
      <c r="AB351" s="12" t="s">
        <v>35</v>
      </c>
      <c r="AC351" s="12" t="s">
        <v>2901</v>
      </c>
      <c r="AF351" s="12">
        <v>1</v>
      </c>
      <c r="AG351" s="12">
        <v>1242</v>
      </c>
      <c r="AH351" s="15"/>
      <c r="AI351" s="15"/>
    </row>
    <row r="352" spans="1:46" s="12" customFormat="1" x14ac:dyDescent="0.25">
      <c r="A352" s="12" t="s">
        <v>1086</v>
      </c>
      <c r="B352" s="12">
        <v>1981</v>
      </c>
      <c r="C352" t="str">
        <f>A352&amp;" "&amp;B352</f>
        <v>Fenlon et al. 1981</v>
      </c>
      <c r="D352" s="12" t="s">
        <v>1062</v>
      </c>
      <c r="E352" s="12" t="s">
        <v>25</v>
      </c>
      <c r="F352" s="12" t="s">
        <v>1097</v>
      </c>
      <c r="G352" s="12" t="s">
        <v>2901</v>
      </c>
      <c r="H352" s="12" t="s">
        <v>3504</v>
      </c>
      <c r="I352" s="12" t="s">
        <v>1589</v>
      </c>
      <c r="J352" s="12" t="s">
        <v>3626</v>
      </c>
      <c r="K352" s="12" t="s">
        <v>28</v>
      </c>
      <c r="L352" s="12" t="s">
        <v>28</v>
      </c>
      <c r="N352" s="12" t="s">
        <v>28</v>
      </c>
      <c r="O352" s="12" t="s">
        <v>744</v>
      </c>
      <c r="P352" s="12" t="s">
        <v>3901</v>
      </c>
      <c r="Q352" t="s">
        <v>2614</v>
      </c>
      <c r="R352" t="s">
        <v>118</v>
      </c>
      <c r="S352" t="s">
        <v>3980</v>
      </c>
      <c r="U352" s="12" t="s">
        <v>1089</v>
      </c>
      <c r="V352" s="12" t="s">
        <v>2769</v>
      </c>
      <c r="W352" s="12" t="s">
        <v>40</v>
      </c>
      <c r="X352" s="12" t="s">
        <v>1630</v>
      </c>
      <c r="Y352" s="12" t="s">
        <v>3673</v>
      </c>
      <c r="Z352" s="12" t="s">
        <v>3517</v>
      </c>
      <c r="AA352" s="12" t="s">
        <v>1591</v>
      </c>
      <c r="AB352" s="12" t="s">
        <v>35</v>
      </c>
      <c r="AC352" s="12" t="s">
        <v>2901</v>
      </c>
      <c r="AF352" s="12">
        <v>3</v>
      </c>
      <c r="AG352" s="12">
        <v>1242</v>
      </c>
      <c r="AH352" s="15"/>
      <c r="AI352" s="15"/>
    </row>
    <row r="353" spans="1:35" s="12" customFormat="1" x14ac:dyDescent="0.25">
      <c r="A353" s="12" t="s">
        <v>1086</v>
      </c>
      <c r="B353" s="12">
        <v>1981</v>
      </c>
      <c r="C353" t="str">
        <f>A353&amp;" "&amp;B353</f>
        <v>Fenlon et al. 1981</v>
      </c>
      <c r="D353" s="12" t="s">
        <v>1062</v>
      </c>
      <c r="E353" s="12" t="s">
        <v>25</v>
      </c>
      <c r="F353" s="12" t="s">
        <v>1097</v>
      </c>
      <c r="G353" s="12" t="s">
        <v>2901</v>
      </c>
      <c r="H353" s="12" t="s">
        <v>3504</v>
      </c>
      <c r="I353" s="12" t="s">
        <v>1589</v>
      </c>
      <c r="J353" s="12" t="s">
        <v>3626</v>
      </c>
      <c r="K353" s="12" t="s">
        <v>28</v>
      </c>
      <c r="L353" s="12" t="s">
        <v>28</v>
      </c>
      <c r="N353" s="12" t="s">
        <v>28</v>
      </c>
      <c r="O353" s="12" t="s">
        <v>744</v>
      </c>
      <c r="P353" s="12" t="s">
        <v>3901</v>
      </c>
      <c r="Q353" t="s">
        <v>2614</v>
      </c>
      <c r="R353" t="s">
        <v>118</v>
      </c>
      <c r="S353" t="s">
        <v>3980</v>
      </c>
      <c r="U353" s="12" t="s">
        <v>1089</v>
      </c>
      <c r="V353" s="12" t="s">
        <v>2769</v>
      </c>
      <c r="W353" s="12" t="s">
        <v>40</v>
      </c>
      <c r="X353" s="12" t="s">
        <v>1634</v>
      </c>
      <c r="Y353" s="12" t="s">
        <v>3674</v>
      </c>
      <c r="Z353" s="12" t="s">
        <v>3517</v>
      </c>
      <c r="AA353" s="12" t="s">
        <v>1591</v>
      </c>
      <c r="AB353" s="12" t="s">
        <v>35</v>
      </c>
      <c r="AC353" s="12" t="s">
        <v>2901</v>
      </c>
      <c r="AF353" s="12">
        <v>2</v>
      </c>
      <c r="AG353" s="12">
        <v>1242</v>
      </c>
      <c r="AH353" s="15"/>
      <c r="AI353" s="15"/>
    </row>
    <row r="354" spans="1:35" s="12" customFormat="1" x14ac:dyDescent="0.25">
      <c r="A354" s="12" t="s">
        <v>1086</v>
      </c>
      <c r="B354" s="12">
        <v>1981</v>
      </c>
      <c r="C354" t="str">
        <f>A354&amp;" "&amp;B354</f>
        <v>Fenlon et al. 1981</v>
      </c>
      <c r="D354" s="12" t="s">
        <v>1062</v>
      </c>
      <c r="E354" s="12" t="s">
        <v>25</v>
      </c>
      <c r="F354" s="12" t="s">
        <v>1097</v>
      </c>
      <c r="G354" s="12" t="s">
        <v>2901</v>
      </c>
      <c r="H354" s="12" t="s">
        <v>3504</v>
      </c>
      <c r="I354" s="12" t="s">
        <v>1589</v>
      </c>
      <c r="J354" s="12" t="s">
        <v>3626</v>
      </c>
      <c r="K354" s="12" t="s">
        <v>28</v>
      </c>
      <c r="L354" s="12" t="s">
        <v>28</v>
      </c>
      <c r="N354" s="12" t="s">
        <v>28</v>
      </c>
      <c r="O354" s="12" t="s">
        <v>744</v>
      </c>
      <c r="P354" s="12" t="s">
        <v>3901</v>
      </c>
      <c r="Q354" t="s">
        <v>2614</v>
      </c>
      <c r="R354" t="s">
        <v>118</v>
      </c>
      <c r="S354" t="s">
        <v>3980</v>
      </c>
      <c r="U354" s="12" t="s">
        <v>1089</v>
      </c>
      <c r="V354" s="12" t="s">
        <v>2769</v>
      </c>
      <c r="W354" s="12" t="s">
        <v>40</v>
      </c>
      <c r="X354" s="12" t="s">
        <v>1637</v>
      </c>
      <c r="Y354" s="12" t="s">
        <v>3699</v>
      </c>
      <c r="Z354" s="12" t="s">
        <v>3517</v>
      </c>
      <c r="AA354" s="12" t="s">
        <v>1591</v>
      </c>
      <c r="AB354" s="12" t="s">
        <v>35</v>
      </c>
      <c r="AC354" s="12" t="s">
        <v>2901</v>
      </c>
      <c r="AF354" s="12">
        <v>2</v>
      </c>
      <c r="AG354" s="12">
        <v>1242</v>
      </c>
      <c r="AH354" s="15"/>
      <c r="AI354" s="15"/>
    </row>
    <row r="355" spans="1:35" s="12" customFormat="1" x14ac:dyDescent="0.25">
      <c r="A355" s="12" t="s">
        <v>1086</v>
      </c>
      <c r="B355" s="12">
        <v>1981</v>
      </c>
      <c r="C355" t="str">
        <f>A355&amp;" "&amp;B355</f>
        <v>Fenlon et al. 1981</v>
      </c>
      <c r="D355" s="12" t="s">
        <v>1062</v>
      </c>
      <c r="E355" s="12" t="s">
        <v>25</v>
      </c>
      <c r="F355" s="12" t="s">
        <v>1097</v>
      </c>
      <c r="G355" s="12" t="s">
        <v>2901</v>
      </c>
      <c r="H355" s="12" t="s">
        <v>3504</v>
      </c>
      <c r="I355" s="12" t="s">
        <v>1589</v>
      </c>
      <c r="J355" s="12" t="s">
        <v>3626</v>
      </c>
      <c r="K355" s="12" t="s">
        <v>28</v>
      </c>
      <c r="L355" s="12" t="s">
        <v>28</v>
      </c>
      <c r="N355" s="12" t="s">
        <v>28</v>
      </c>
      <c r="O355" s="12" t="s">
        <v>744</v>
      </c>
      <c r="P355" s="12" t="s">
        <v>3901</v>
      </c>
      <c r="Q355" t="s">
        <v>2614</v>
      </c>
      <c r="R355" t="s">
        <v>118</v>
      </c>
      <c r="S355" t="s">
        <v>3980</v>
      </c>
      <c r="U355" s="12" t="s">
        <v>1089</v>
      </c>
      <c r="V355" s="12" t="s">
        <v>2769</v>
      </c>
      <c r="W355" s="12" t="s">
        <v>40</v>
      </c>
      <c r="X355" s="12" t="s">
        <v>1644</v>
      </c>
      <c r="Y355" s="12" t="s">
        <v>3700</v>
      </c>
      <c r="Z355" s="12" t="s">
        <v>3517</v>
      </c>
      <c r="AA355" s="12" t="s">
        <v>1591</v>
      </c>
      <c r="AB355" s="12" t="s">
        <v>35</v>
      </c>
      <c r="AC355" s="12" t="s">
        <v>2901</v>
      </c>
      <c r="AF355" s="12">
        <v>2</v>
      </c>
      <c r="AG355" s="12">
        <v>1242</v>
      </c>
      <c r="AH355" s="15"/>
      <c r="AI355" s="15"/>
    </row>
    <row r="356" spans="1:35" s="12" customFormat="1" x14ac:dyDescent="0.25">
      <c r="A356" s="12" t="s">
        <v>1086</v>
      </c>
      <c r="B356" s="12">
        <v>1981</v>
      </c>
      <c r="C356" t="str">
        <f>A356&amp;" "&amp;B356</f>
        <v>Fenlon et al. 1981</v>
      </c>
      <c r="D356" s="12" t="s">
        <v>1062</v>
      </c>
      <c r="E356" s="12" t="s">
        <v>25</v>
      </c>
      <c r="F356" s="12" t="s">
        <v>1097</v>
      </c>
      <c r="G356" s="12" t="s">
        <v>2901</v>
      </c>
      <c r="H356" s="12" t="s">
        <v>3504</v>
      </c>
      <c r="I356" s="12" t="s">
        <v>1589</v>
      </c>
      <c r="J356" s="12" t="s">
        <v>3626</v>
      </c>
      <c r="K356" s="12" t="s">
        <v>28</v>
      </c>
      <c r="L356" s="12" t="s">
        <v>28</v>
      </c>
      <c r="N356" s="12" t="s">
        <v>28</v>
      </c>
      <c r="O356" s="12" t="s">
        <v>744</v>
      </c>
      <c r="P356" s="12" t="s">
        <v>3901</v>
      </c>
      <c r="Q356" t="s">
        <v>2614</v>
      </c>
      <c r="R356" t="s">
        <v>118</v>
      </c>
      <c r="S356" t="s">
        <v>3980</v>
      </c>
      <c r="U356" s="12" t="s">
        <v>1089</v>
      </c>
      <c r="V356" s="12" t="s">
        <v>2769</v>
      </c>
      <c r="W356" s="12" t="s">
        <v>40</v>
      </c>
      <c r="X356" s="12" t="s">
        <v>1645</v>
      </c>
      <c r="Y356" s="12" t="s">
        <v>3668</v>
      </c>
      <c r="Z356" s="12" t="s">
        <v>3517</v>
      </c>
      <c r="AA356" s="12" t="s">
        <v>1591</v>
      </c>
      <c r="AB356" s="12" t="s">
        <v>35</v>
      </c>
      <c r="AC356" s="12" t="s">
        <v>2901</v>
      </c>
      <c r="AF356" s="12">
        <v>6</v>
      </c>
      <c r="AG356" s="12">
        <v>1242</v>
      </c>
      <c r="AH356" s="15"/>
      <c r="AI356" s="15"/>
    </row>
    <row r="357" spans="1:35" s="12" customFormat="1" x14ac:dyDescent="0.25">
      <c r="A357" s="12" t="s">
        <v>1086</v>
      </c>
      <c r="B357" s="12">
        <v>1981</v>
      </c>
      <c r="C357" t="str">
        <f>A357&amp;" "&amp;B357</f>
        <v>Fenlon et al. 1981</v>
      </c>
      <c r="D357" s="12" t="s">
        <v>1062</v>
      </c>
      <c r="E357" s="12" t="s">
        <v>25</v>
      </c>
      <c r="F357" s="12" t="s">
        <v>1097</v>
      </c>
      <c r="G357" s="12" t="s">
        <v>2901</v>
      </c>
      <c r="H357" s="12" t="s">
        <v>3504</v>
      </c>
      <c r="I357" s="12" t="s">
        <v>1589</v>
      </c>
      <c r="J357" s="12" t="s">
        <v>3626</v>
      </c>
      <c r="K357" s="12" t="s">
        <v>28</v>
      </c>
      <c r="L357" s="12" t="s">
        <v>28</v>
      </c>
      <c r="N357" s="12" t="s">
        <v>28</v>
      </c>
      <c r="O357" s="12" t="s">
        <v>744</v>
      </c>
      <c r="P357" s="12" t="s">
        <v>3901</v>
      </c>
      <c r="Q357" t="s">
        <v>2614</v>
      </c>
      <c r="R357" t="s">
        <v>118</v>
      </c>
      <c r="S357" t="s">
        <v>3980</v>
      </c>
      <c r="U357" s="12" t="s">
        <v>1089</v>
      </c>
      <c r="V357" s="12" t="s">
        <v>2769</v>
      </c>
      <c r="W357" s="12" t="s">
        <v>40</v>
      </c>
      <c r="X357" s="12" t="s">
        <v>1732</v>
      </c>
      <c r="Y357" s="12" t="s">
        <v>3675</v>
      </c>
      <c r="Z357" s="12" t="s">
        <v>3517</v>
      </c>
      <c r="AA357" s="12" t="s">
        <v>1591</v>
      </c>
      <c r="AB357" s="12" t="s">
        <v>35</v>
      </c>
      <c r="AC357" s="12" t="s">
        <v>2901</v>
      </c>
      <c r="AF357" s="12">
        <v>2</v>
      </c>
      <c r="AG357" s="12">
        <v>1242</v>
      </c>
      <c r="AH357" s="15"/>
      <c r="AI357" s="15"/>
    </row>
    <row r="358" spans="1:35" s="12" customFormat="1" x14ac:dyDescent="0.25">
      <c r="A358" s="12" t="s">
        <v>1086</v>
      </c>
      <c r="B358" s="12">
        <v>1981</v>
      </c>
      <c r="C358" t="str">
        <f>A358&amp;" "&amp;B358</f>
        <v>Fenlon et al. 1981</v>
      </c>
      <c r="D358" s="12" t="s">
        <v>1062</v>
      </c>
      <c r="E358" s="12" t="s">
        <v>25</v>
      </c>
      <c r="F358" s="12" t="s">
        <v>1097</v>
      </c>
      <c r="G358" s="12" t="s">
        <v>2901</v>
      </c>
      <c r="H358" s="12" t="s">
        <v>3504</v>
      </c>
      <c r="I358" s="12" t="s">
        <v>1589</v>
      </c>
      <c r="J358" s="12" t="s">
        <v>3626</v>
      </c>
      <c r="K358" s="12" t="s">
        <v>28</v>
      </c>
      <c r="L358" s="12" t="s">
        <v>28</v>
      </c>
      <c r="N358" s="12" t="s">
        <v>28</v>
      </c>
      <c r="O358" s="12" t="s">
        <v>744</v>
      </c>
      <c r="P358" s="12" t="s">
        <v>3901</v>
      </c>
      <c r="Q358" t="s">
        <v>2614</v>
      </c>
      <c r="R358" t="s">
        <v>118</v>
      </c>
      <c r="S358" t="s">
        <v>3980</v>
      </c>
      <c r="U358" s="12" t="s">
        <v>1089</v>
      </c>
      <c r="V358" s="12" t="s">
        <v>2769</v>
      </c>
      <c r="W358" s="12" t="s">
        <v>40</v>
      </c>
      <c r="X358" s="12" t="s">
        <v>1733</v>
      </c>
      <c r="Y358" s="12" t="s">
        <v>3557</v>
      </c>
      <c r="Z358" s="12" t="s">
        <v>3517</v>
      </c>
      <c r="AA358" s="12" t="s">
        <v>1591</v>
      </c>
      <c r="AB358" s="12" t="s">
        <v>35</v>
      </c>
      <c r="AC358" s="12" t="s">
        <v>2901</v>
      </c>
      <c r="AF358" s="12">
        <v>1</v>
      </c>
      <c r="AG358" s="12">
        <v>1242</v>
      </c>
      <c r="AH358" s="15"/>
      <c r="AI358" s="15"/>
    </row>
    <row r="359" spans="1:35" s="12" customFormat="1" x14ac:dyDescent="0.25">
      <c r="A359" s="12" t="s">
        <v>1086</v>
      </c>
      <c r="B359" s="12">
        <v>1981</v>
      </c>
      <c r="C359" t="str">
        <f>A359&amp;" "&amp;B359</f>
        <v>Fenlon et al. 1981</v>
      </c>
      <c r="D359" s="12" t="s">
        <v>1062</v>
      </c>
      <c r="E359" s="12" t="s">
        <v>25</v>
      </c>
      <c r="F359" s="12" t="s">
        <v>1097</v>
      </c>
      <c r="G359" s="12" t="s">
        <v>2901</v>
      </c>
      <c r="H359" s="12" t="s">
        <v>3504</v>
      </c>
      <c r="I359" s="12" t="s">
        <v>1589</v>
      </c>
      <c r="J359" s="12" t="s">
        <v>3626</v>
      </c>
      <c r="K359" s="12" t="s">
        <v>28</v>
      </c>
      <c r="L359" s="12" t="s">
        <v>28</v>
      </c>
      <c r="N359" s="12" t="s">
        <v>28</v>
      </c>
      <c r="O359" s="12" t="s">
        <v>744</v>
      </c>
      <c r="P359" s="12" t="s">
        <v>3901</v>
      </c>
      <c r="Q359" t="s">
        <v>2614</v>
      </c>
      <c r="R359" t="s">
        <v>118</v>
      </c>
      <c r="S359" t="s">
        <v>3980</v>
      </c>
      <c r="U359" s="12" t="s">
        <v>1089</v>
      </c>
      <c r="V359" s="12" t="s">
        <v>2769</v>
      </c>
      <c r="W359" s="12" t="s">
        <v>40</v>
      </c>
      <c r="X359" s="12" t="s">
        <v>1734</v>
      </c>
      <c r="Y359" s="12" t="s">
        <v>3558</v>
      </c>
      <c r="Z359" s="12" t="s">
        <v>3517</v>
      </c>
      <c r="AA359" s="12" t="s">
        <v>1591</v>
      </c>
      <c r="AB359" s="12" t="s">
        <v>35</v>
      </c>
      <c r="AC359" s="12" t="s">
        <v>2901</v>
      </c>
      <c r="AF359" s="12">
        <v>3</v>
      </c>
      <c r="AG359" s="12">
        <v>1242</v>
      </c>
      <c r="AH359" s="15"/>
      <c r="AI359" s="15"/>
    </row>
    <row r="360" spans="1:35" s="12" customFormat="1" x14ac:dyDescent="0.25">
      <c r="A360" s="12" t="s">
        <v>1086</v>
      </c>
      <c r="B360" s="12">
        <v>1981</v>
      </c>
      <c r="C360" t="str">
        <f>A360&amp;" "&amp;B360</f>
        <v>Fenlon et al. 1981</v>
      </c>
      <c r="D360" s="12" t="s">
        <v>1062</v>
      </c>
      <c r="E360" s="12" t="s">
        <v>25</v>
      </c>
      <c r="F360" s="12" t="s">
        <v>1097</v>
      </c>
      <c r="G360" s="12" t="s">
        <v>2901</v>
      </c>
      <c r="H360" s="12" t="s">
        <v>3504</v>
      </c>
      <c r="I360" s="12" t="s">
        <v>1589</v>
      </c>
      <c r="J360" s="12" t="s">
        <v>3626</v>
      </c>
      <c r="K360" s="12" t="s">
        <v>28</v>
      </c>
      <c r="L360" s="12" t="s">
        <v>28</v>
      </c>
      <c r="N360" s="12" t="s">
        <v>28</v>
      </c>
      <c r="O360" s="12" t="s">
        <v>744</v>
      </c>
      <c r="P360" s="12" t="s">
        <v>3901</v>
      </c>
      <c r="Q360" t="s">
        <v>2614</v>
      </c>
      <c r="R360" t="s">
        <v>118</v>
      </c>
      <c r="S360" t="s">
        <v>3980</v>
      </c>
      <c r="U360" s="12" t="s">
        <v>1089</v>
      </c>
      <c r="V360" s="12" t="s">
        <v>2769</v>
      </c>
      <c r="W360" s="12" t="s">
        <v>40</v>
      </c>
      <c r="X360" s="12" t="s">
        <v>1736</v>
      </c>
      <c r="Y360" s="12" t="s">
        <v>3677</v>
      </c>
      <c r="Z360" s="12" t="s">
        <v>3517</v>
      </c>
      <c r="AA360" s="12" t="s">
        <v>1591</v>
      </c>
      <c r="AB360" s="12" t="s">
        <v>35</v>
      </c>
      <c r="AC360" s="12" t="s">
        <v>2901</v>
      </c>
      <c r="AF360" s="12">
        <v>10</v>
      </c>
      <c r="AG360" s="12">
        <v>1242</v>
      </c>
      <c r="AH360" s="15"/>
      <c r="AI360" s="15"/>
    </row>
    <row r="361" spans="1:35" s="12" customFormat="1" ht="13.5" customHeight="1" x14ac:dyDescent="0.25">
      <c r="A361" s="12" t="s">
        <v>1086</v>
      </c>
      <c r="B361" s="12">
        <v>1981</v>
      </c>
      <c r="C361" t="str">
        <f>A361&amp;" "&amp;B361</f>
        <v>Fenlon et al. 1981</v>
      </c>
      <c r="D361" s="12" t="s">
        <v>1062</v>
      </c>
      <c r="E361" s="12" t="s">
        <v>25</v>
      </c>
      <c r="F361" s="12" t="s">
        <v>1097</v>
      </c>
      <c r="G361" s="12" t="s">
        <v>2901</v>
      </c>
      <c r="H361" s="12" t="s">
        <v>3504</v>
      </c>
      <c r="I361" s="12" t="s">
        <v>1589</v>
      </c>
      <c r="J361" s="12" t="s">
        <v>3626</v>
      </c>
      <c r="K361" s="12" t="s">
        <v>28</v>
      </c>
      <c r="L361" s="12" t="s">
        <v>28</v>
      </c>
      <c r="N361" s="12" t="s">
        <v>28</v>
      </c>
      <c r="O361" s="12" t="s">
        <v>744</v>
      </c>
      <c r="P361" s="12" t="s">
        <v>3901</v>
      </c>
      <c r="Q361" t="s">
        <v>2614</v>
      </c>
      <c r="R361" t="s">
        <v>118</v>
      </c>
      <c r="S361" t="s">
        <v>3980</v>
      </c>
      <c r="U361" s="12" t="s">
        <v>1089</v>
      </c>
      <c r="V361" s="12" t="s">
        <v>2769</v>
      </c>
      <c r="W361" s="12" t="s">
        <v>40</v>
      </c>
      <c r="X361" s="12" t="s">
        <v>1742</v>
      </c>
      <c r="Y361" s="12" t="s">
        <v>3678</v>
      </c>
      <c r="Z361" s="12" t="s">
        <v>3517</v>
      </c>
      <c r="AA361" s="12" t="s">
        <v>1591</v>
      </c>
      <c r="AB361" s="12" t="s">
        <v>35</v>
      </c>
      <c r="AC361" s="12" t="s">
        <v>2901</v>
      </c>
      <c r="AF361" s="12">
        <v>4</v>
      </c>
      <c r="AG361" s="12">
        <v>1242</v>
      </c>
      <c r="AH361" s="15"/>
      <c r="AI361" s="15"/>
    </row>
    <row r="362" spans="1:35" s="12" customFormat="1" x14ac:dyDescent="0.25">
      <c r="A362" s="12" t="s">
        <v>1086</v>
      </c>
      <c r="B362" s="12">
        <v>1981</v>
      </c>
      <c r="C362" t="str">
        <f>A362&amp;" "&amp;B362</f>
        <v>Fenlon et al. 1981</v>
      </c>
      <c r="D362" s="12" t="s">
        <v>1062</v>
      </c>
      <c r="E362" s="12" t="s">
        <v>25</v>
      </c>
      <c r="F362" s="12" t="s">
        <v>1097</v>
      </c>
      <c r="G362" s="12" t="s">
        <v>2901</v>
      </c>
      <c r="H362" s="12" t="s">
        <v>3504</v>
      </c>
      <c r="I362" s="12" t="s">
        <v>1589</v>
      </c>
      <c r="J362" s="12" t="s">
        <v>3626</v>
      </c>
      <c r="K362" s="12" t="s">
        <v>28</v>
      </c>
      <c r="L362" s="12" t="s">
        <v>28</v>
      </c>
      <c r="N362" s="12" t="s">
        <v>28</v>
      </c>
      <c r="O362" s="12" t="s">
        <v>744</v>
      </c>
      <c r="P362" s="12" t="s">
        <v>3901</v>
      </c>
      <c r="Q362" t="s">
        <v>2614</v>
      </c>
      <c r="R362" t="s">
        <v>118</v>
      </c>
      <c r="S362" t="s">
        <v>3980</v>
      </c>
      <c r="U362" s="12" t="s">
        <v>1089</v>
      </c>
      <c r="V362" s="12" t="s">
        <v>2769</v>
      </c>
      <c r="W362" s="12" t="s">
        <v>40</v>
      </c>
      <c r="X362" s="12" t="s">
        <v>1751</v>
      </c>
      <c r="Y362" s="12" t="s">
        <v>3680</v>
      </c>
      <c r="Z362" s="12" t="s">
        <v>3517</v>
      </c>
      <c r="AA362" s="12" t="s">
        <v>1591</v>
      </c>
      <c r="AB362" s="12" t="s">
        <v>35</v>
      </c>
      <c r="AC362" s="12" t="s">
        <v>2901</v>
      </c>
      <c r="AF362" s="12">
        <v>10</v>
      </c>
      <c r="AG362" s="12">
        <v>1242</v>
      </c>
      <c r="AH362" s="15"/>
      <c r="AI362" s="15"/>
    </row>
    <row r="363" spans="1:35" s="12" customFormat="1" x14ac:dyDescent="0.25">
      <c r="A363" s="12" t="s">
        <v>1086</v>
      </c>
      <c r="B363" s="12">
        <v>1981</v>
      </c>
      <c r="C363" t="str">
        <f>A363&amp;" "&amp;B363</f>
        <v>Fenlon et al. 1981</v>
      </c>
      <c r="D363" s="12" t="s">
        <v>1062</v>
      </c>
      <c r="E363" s="12" t="s">
        <v>25</v>
      </c>
      <c r="F363" s="12" t="s">
        <v>1097</v>
      </c>
      <c r="G363" s="12" t="s">
        <v>2901</v>
      </c>
      <c r="H363" s="12" t="s">
        <v>3504</v>
      </c>
      <c r="I363" s="12" t="s">
        <v>1589</v>
      </c>
      <c r="J363" s="12" t="s">
        <v>3626</v>
      </c>
      <c r="K363" s="12" t="s">
        <v>28</v>
      </c>
      <c r="L363" s="12" t="s">
        <v>28</v>
      </c>
      <c r="N363" s="12" t="s">
        <v>28</v>
      </c>
      <c r="O363" s="12" t="s">
        <v>744</v>
      </c>
      <c r="P363" s="12" t="s">
        <v>3901</v>
      </c>
      <c r="Q363" t="s">
        <v>2614</v>
      </c>
      <c r="R363" t="s">
        <v>118</v>
      </c>
      <c r="S363" t="s">
        <v>3980</v>
      </c>
      <c r="U363" s="12" t="s">
        <v>1089</v>
      </c>
      <c r="V363" s="12" t="s">
        <v>2769</v>
      </c>
      <c r="W363" s="12" t="s">
        <v>40</v>
      </c>
      <c r="X363" s="12" t="s">
        <v>1755</v>
      </c>
      <c r="Y363" s="12" t="s">
        <v>3681</v>
      </c>
      <c r="Z363" s="12" t="s">
        <v>3517</v>
      </c>
      <c r="AA363" s="12" t="s">
        <v>1591</v>
      </c>
      <c r="AB363" s="12" t="s">
        <v>35</v>
      </c>
      <c r="AC363" s="12" t="s">
        <v>2901</v>
      </c>
      <c r="AF363" s="12">
        <v>1</v>
      </c>
      <c r="AG363" s="12">
        <v>1242</v>
      </c>
      <c r="AH363" s="15"/>
      <c r="AI363" s="15"/>
    </row>
    <row r="364" spans="1:35" s="12" customFormat="1" x14ac:dyDescent="0.25">
      <c r="A364" s="12" t="s">
        <v>1086</v>
      </c>
      <c r="B364" s="12">
        <v>1981</v>
      </c>
      <c r="C364" t="str">
        <f>A364&amp;" "&amp;B364</f>
        <v>Fenlon et al. 1981</v>
      </c>
      <c r="D364" s="12" t="s">
        <v>1062</v>
      </c>
      <c r="E364" s="12" t="s">
        <v>25</v>
      </c>
      <c r="F364" s="12" t="s">
        <v>1097</v>
      </c>
      <c r="G364" s="12" t="s">
        <v>2901</v>
      </c>
      <c r="H364" s="12" t="s">
        <v>3504</v>
      </c>
      <c r="I364" s="12" t="s">
        <v>1589</v>
      </c>
      <c r="J364" s="12" t="s">
        <v>3626</v>
      </c>
      <c r="K364" s="12" t="s">
        <v>28</v>
      </c>
      <c r="L364" s="12" t="s">
        <v>28</v>
      </c>
      <c r="N364" s="12" t="s">
        <v>28</v>
      </c>
      <c r="O364" s="12" t="s">
        <v>744</v>
      </c>
      <c r="P364" s="12" t="s">
        <v>3901</v>
      </c>
      <c r="Q364" t="s">
        <v>2614</v>
      </c>
      <c r="R364" t="s">
        <v>118</v>
      </c>
      <c r="S364" t="s">
        <v>3980</v>
      </c>
      <c r="U364" s="12" t="s">
        <v>1089</v>
      </c>
      <c r="V364" s="12" t="s">
        <v>2769</v>
      </c>
      <c r="W364" s="12" t="s">
        <v>40</v>
      </c>
      <c r="X364" s="12" t="s">
        <v>1757</v>
      </c>
      <c r="Y364" s="12" t="s">
        <v>3568</v>
      </c>
      <c r="Z364" s="12" t="s">
        <v>3517</v>
      </c>
      <c r="AA364" s="12" t="s">
        <v>1591</v>
      </c>
      <c r="AB364" s="12" t="s">
        <v>35</v>
      </c>
      <c r="AC364" s="12" t="s">
        <v>2901</v>
      </c>
      <c r="AF364" s="12">
        <v>1</v>
      </c>
      <c r="AG364" s="12">
        <v>1242</v>
      </c>
      <c r="AH364" s="15"/>
      <c r="AI364" s="15"/>
    </row>
    <row r="365" spans="1:35" s="12" customFormat="1" x14ac:dyDescent="0.25">
      <c r="A365" s="12" t="s">
        <v>1086</v>
      </c>
      <c r="B365" s="12">
        <v>1981</v>
      </c>
      <c r="C365" t="str">
        <f>A365&amp;" "&amp;B365</f>
        <v>Fenlon et al. 1981</v>
      </c>
      <c r="D365" s="12" t="s">
        <v>1062</v>
      </c>
      <c r="E365" s="12" t="s">
        <v>25</v>
      </c>
      <c r="F365" s="12" t="s">
        <v>1097</v>
      </c>
      <c r="G365" s="12" t="s">
        <v>2901</v>
      </c>
      <c r="H365" s="12" t="s">
        <v>3504</v>
      </c>
      <c r="I365" s="12" t="s">
        <v>1589</v>
      </c>
      <c r="J365" s="12" t="s">
        <v>3626</v>
      </c>
      <c r="K365" s="12" t="s">
        <v>28</v>
      </c>
      <c r="L365" s="12" t="s">
        <v>28</v>
      </c>
      <c r="N365" s="12" t="s">
        <v>28</v>
      </c>
      <c r="O365" s="12" t="s">
        <v>744</v>
      </c>
      <c r="P365" s="12" t="s">
        <v>3901</v>
      </c>
      <c r="Q365" t="s">
        <v>2614</v>
      </c>
      <c r="R365" t="s">
        <v>118</v>
      </c>
      <c r="S365" t="s">
        <v>3980</v>
      </c>
      <c r="U365" s="12" t="s">
        <v>1089</v>
      </c>
      <c r="V365" s="12" t="s">
        <v>2769</v>
      </c>
      <c r="W365" s="12" t="s">
        <v>40</v>
      </c>
      <c r="X365" s="12" t="s">
        <v>1759</v>
      </c>
      <c r="Y365" s="12" t="s">
        <v>3569</v>
      </c>
      <c r="Z365" s="12" t="s">
        <v>3517</v>
      </c>
      <c r="AA365" s="12" t="s">
        <v>1591</v>
      </c>
      <c r="AB365" s="12" t="s">
        <v>35</v>
      </c>
      <c r="AC365" s="12" t="s">
        <v>2901</v>
      </c>
      <c r="AF365" s="12">
        <v>1</v>
      </c>
      <c r="AG365" s="12">
        <v>1242</v>
      </c>
      <c r="AH365" s="15"/>
      <c r="AI365" s="15"/>
    </row>
    <row r="366" spans="1:35" s="12" customFormat="1" x14ac:dyDescent="0.25">
      <c r="A366" s="12" t="s">
        <v>1086</v>
      </c>
      <c r="B366" s="12">
        <v>1981</v>
      </c>
      <c r="C366" t="str">
        <f>A366&amp;" "&amp;B366</f>
        <v>Fenlon et al. 1981</v>
      </c>
      <c r="D366" s="12" t="s">
        <v>1062</v>
      </c>
      <c r="E366" s="12" t="s">
        <v>25</v>
      </c>
      <c r="F366" s="12" t="s">
        <v>1097</v>
      </c>
      <c r="G366" s="12" t="s">
        <v>2901</v>
      </c>
      <c r="H366" s="12" t="s">
        <v>3504</v>
      </c>
      <c r="I366" s="12" t="s">
        <v>1589</v>
      </c>
      <c r="J366" s="12" t="s">
        <v>3626</v>
      </c>
      <c r="K366" s="12" t="s">
        <v>28</v>
      </c>
      <c r="L366" s="12" t="s">
        <v>28</v>
      </c>
      <c r="N366" s="12" t="s">
        <v>28</v>
      </c>
      <c r="O366" s="12" t="s">
        <v>744</v>
      </c>
      <c r="P366" s="12" t="s">
        <v>3901</v>
      </c>
      <c r="Q366" t="s">
        <v>2614</v>
      </c>
      <c r="R366" t="s">
        <v>118</v>
      </c>
      <c r="S366" t="s">
        <v>3980</v>
      </c>
      <c r="U366" s="12" t="s">
        <v>1089</v>
      </c>
      <c r="V366" s="12" t="s">
        <v>2769</v>
      </c>
      <c r="W366" s="12" t="s">
        <v>40</v>
      </c>
      <c r="X366" s="12" t="s">
        <v>1768</v>
      </c>
      <c r="Y366" s="12" t="s">
        <v>3572</v>
      </c>
      <c r="Z366" s="12" t="s">
        <v>3517</v>
      </c>
      <c r="AA366" s="12" t="s">
        <v>1591</v>
      </c>
      <c r="AB366" s="12" t="s">
        <v>35</v>
      </c>
      <c r="AC366" s="12" t="s">
        <v>2901</v>
      </c>
      <c r="AF366" s="12">
        <v>10</v>
      </c>
      <c r="AG366" s="12">
        <v>1242</v>
      </c>
      <c r="AH366" s="15"/>
      <c r="AI366" s="15"/>
    </row>
    <row r="367" spans="1:35" s="12" customFormat="1" x14ac:dyDescent="0.25">
      <c r="A367" s="12" t="s">
        <v>1086</v>
      </c>
      <c r="B367" s="12">
        <v>1981</v>
      </c>
      <c r="C367" t="str">
        <f>A367&amp;" "&amp;B367</f>
        <v>Fenlon et al. 1981</v>
      </c>
      <c r="D367" s="12" t="s">
        <v>1062</v>
      </c>
      <c r="E367" s="12" t="s">
        <v>25</v>
      </c>
      <c r="F367" s="12" t="s">
        <v>1097</v>
      </c>
      <c r="G367" s="12" t="s">
        <v>2901</v>
      </c>
      <c r="H367" s="12" t="s">
        <v>3504</v>
      </c>
      <c r="I367" s="12" t="s">
        <v>1589</v>
      </c>
      <c r="J367" s="12" t="s">
        <v>3626</v>
      </c>
      <c r="K367" s="12" t="s">
        <v>28</v>
      </c>
      <c r="L367" s="12" t="s">
        <v>28</v>
      </c>
      <c r="N367" s="12" t="s">
        <v>28</v>
      </c>
      <c r="O367" s="12" t="s">
        <v>744</v>
      </c>
      <c r="P367" s="12" t="s">
        <v>3901</v>
      </c>
      <c r="Q367" t="s">
        <v>2614</v>
      </c>
      <c r="R367" t="s">
        <v>118</v>
      </c>
      <c r="S367" t="s">
        <v>3980</v>
      </c>
      <c r="U367" s="12" t="s">
        <v>1089</v>
      </c>
      <c r="V367" s="12" t="s">
        <v>2769</v>
      </c>
      <c r="W367" s="12" t="s">
        <v>40</v>
      </c>
      <c r="X367" s="12" t="s">
        <v>1776</v>
      </c>
      <c r="Y367" s="12" t="s">
        <v>3683</v>
      </c>
      <c r="Z367" s="12" t="s">
        <v>3517</v>
      </c>
      <c r="AA367" s="12" t="s">
        <v>1591</v>
      </c>
      <c r="AB367" s="12" t="s">
        <v>35</v>
      </c>
      <c r="AC367" s="12" t="s">
        <v>2901</v>
      </c>
      <c r="AF367" s="12">
        <v>20</v>
      </c>
      <c r="AG367" s="12">
        <v>1242</v>
      </c>
      <c r="AH367" s="15"/>
      <c r="AI367" s="15"/>
    </row>
    <row r="368" spans="1:35" s="12" customFormat="1" x14ac:dyDescent="0.25">
      <c r="A368" s="12" t="s">
        <v>1086</v>
      </c>
      <c r="B368" s="12">
        <v>1981</v>
      </c>
      <c r="C368" t="str">
        <f>A368&amp;" "&amp;B368</f>
        <v>Fenlon et al. 1981</v>
      </c>
      <c r="D368" s="12" t="s">
        <v>1062</v>
      </c>
      <c r="E368" s="12" t="s">
        <v>25</v>
      </c>
      <c r="F368" s="12" t="s">
        <v>1097</v>
      </c>
      <c r="G368" s="12" t="s">
        <v>2901</v>
      </c>
      <c r="H368" s="12" t="s">
        <v>3504</v>
      </c>
      <c r="I368" s="12" t="s">
        <v>1589</v>
      </c>
      <c r="J368" s="12" t="s">
        <v>3626</v>
      </c>
      <c r="K368" s="12" t="s">
        <v>28</v>
      </c>
      <c r="L368" s="12" t="s">
        <v>28</v>
      </c>
      <c r="N368" s="12" t="s">
        <v>28</v>
      </c>
      <c r="O368" s="12" t="s">
        <v>744</v>
      </c>
      <c r="P368" s="12" t="s">
        <v>3901</v>
      </c>
      <c r="Q368" t="s">
        <v>2614</v>
      </c>
      <c r="R368" t="s">
        <v>118</v>
      </c>
      <c r="S368" t="s">
        <v>3980</v>
      </c>
      <c r="U368" s="12" t="s">
        <v>1089</v>
      </c>
      <c r="V368" s="12" t="s">
        <v>2769</v>
      </c>
      <c r="W368" s="12" t="s">
        <v>40</v>
      </c>
      <c r="X368" s="12" t="s">
        <v>2969</v>
      </c>
      <c r="Y368" s="12" t="s">
        <v>3685</v>
      </c>
      <c r="Z368" s="12" t="s">
        <v>3517</v>
      </c>
      <c r="AA368" s="12" t="s">
        <v>1591</v>
      </c>
      <c r="AB368" s="12" t="s">
        <v>35</v>
      </c>
      <c r="AC368" s="12" t="s">
        <v>2901</v>
      </c>
      <c r="AF368" s="12">
        <v>9</v>
      </c>
      <c r="AG368" s="12">
        <v>1242</v>
      </c>
      <c r="AH368" s="15"/>
      <c r="AI368" s="15"/>
    </row>
    <row r="369" spans="1:46" s="12" customFormat="1" x14ac:dyDescent="0.25">
      <c r="A369" s="12" t="s">
        <v>1086</v>
      </c>
      <c r="B369" s="12">
        <v>1981</v>
      </c>
      <c r="C369" t="str">
        <f>A369&amp;" "&amp;B369</f>
        <v>Fenlon et al. 1981</v>
      </c>
      <c r="D369" s="12" t="s">
        <v>1062</v>
      </c>
      <c r="E369" s="12" t="s">
        <v>25</v>
      </c>
      <c r="F369" s="12" t="s">
        <v>1097</v>
      </c>
      <c r="G369" s="12" t="s">
        <v>2901</v>
      </c>
      <c r="H369" s="12" t="s">
        <v>3504</v>
      </c>
      <c r="I369" s="12" t="s">
        <v>1589</v>
      </c>
      <c r="J369" s="12" t="s">
        <v>3626</v>
      </c>
      <c r="K369" s="12" t="s">
        <v>28</v>
      </c>
      <c r="L369" s="12" t="s">
        <v>28</v>
      </c>
      <c r="N369" s="12" t="s">
        <v>28</v>
      </c>
      <c r="O369" s="12" t="s">
        <v>744</v>
      </c>
      <c r="P369" s="12" t="s">
        <v>3901</v>
      </c>
      <c r="Q369" t="s">
        <v>2614</v>
      </c>
      <c r="R369" t="s">
        <v>118</v>
      </c>
      <c r="S369" t="s">
        <v>3980</v>
      </c>
      <c r="U369" s="12" t="s">
        <v>1089</v>
      </c>
      <c r="V369" s="12" t="s">
        <v>2769</v>
      </c>
      <c r="W369" s="12" t="s">
        <v>40</v>
      </c>
      <c r="X369" s="12" t="s">
        <v>1803</v>
      </c>
      <c r="Y369" s="12" t="s">
        <v>3581</v>
      </c>
      <c r="Z369" s="12" t="s">
        <v>3517</v>
      </c>
      <c r="AA369" s="12" t="s">
        <v>1591</v>
      </c>
      <c r="AB369" s="12" t="s">
        <v>35</v>
      </c>
      <c r="AC369" s="12" t="s">
        <v>2901</v>
      </c>
      <c r="AF369" s="12">
        <v>4</v>
      </c>
      <c r="AG369" s="12">
        <v>1242</v>
      </c>
      <c r="AH369" s="15"/>
      <c r="AI369" s="15"/>
    </row>
    <row r="370" spans="1:46" s="12" customFormat="1" x14ac:dyDescent="0.25">
      <c r="A370" s="12" t="s">
        <v>1086</v>
      </c>
      <c r="B370" s="12">
        <v>1981</v>
      </c>
      <c r="C370" t="str">
        <f>A370&amp;" "&amp;B370</f>
        <v>Fenlon et al. 1981</v>
      </c>
      <c r="D370" s="12" t="s">
        <v>1062</v>
      </c>
      <c r="E370" s="12" t="s">
        <v>25</v>
      </c>
      <c r="F370" s="12" t="s">
        <v>1097</v>
      </c>
      <c r="G370" s="12" t="s">
        <v>2901</v>
      </c>
      <c r="H370" s="12" t="s">
        <v>3504</v>
      </c>
      <c r="I370" s="12" t="s">
        <v>1589</v>
      </c>
      <c r="J370" s="12" t="s">
        <v>3626</v>
      </c>
      <c r="K370" s="12" t="s">
        <v>28</v>
      </c>
      <c r="L370" s="12" t="s">
        <v>28</v>
      </c>
      <c r="N370" s="12" t="s">
        <v>28</v>
      </c>
      <c r="O370" s="12" t="s">
        <v>744</v>
      </c>
      <c r="P370" s="12" t="s">
        <v>3901</v>
      </c>
      <c r="Q370" t="s">
        <v>2614</v>
      </c>
      <c r="R370" t="s">
        <v>118</v>
      </c>
      <c r="S370" t="s">
        <v>3980</v>
      </c>
      <c r="U370" s="12" t="s">
        <v>1089</v>
      </c>
      <c r="V370" s="12" t="s">
        <v>2769</v>
      </c>
      <c r="W370" s="12" t="s">
        <v>40</v>
      </c>
      <c r="X370" s="12" t="s">
        <v>2027</v>
      </c>
      <c r="Y370" s="12" t="s">
        <v>3586</v>
      </c>
      <c r="Z370" s="12" t="s">
        <v>3517</v>
      </c>
      <c r="AA370" s="12" t="s">
        <v>1591</v>
      </c>
      <c r="AB370" s="12" t="s">
        <v>35</v>
      </c>
      <c r="AC370" s="12" t="s">
        <v>2901</v>
      </c>
      <c r="AF370" s="12">
        <v>2</v>
      </c>
      <c r="AG370" s="12">
        <v>1242</v>
      </c>
      <c r="AH370" s="15"/>
      <c r="AI370" s="15"/>
    </row>
    <row r="371" spans="1:46" s="12" customFormat="1" x14ac:dyDescent="0.25">
      <c r="A371" s="12" t="s">
        <v>1086</v>
      </c>
      <c r="B371" s="12">
        <v>1981</v>
      </c>
      <c r="C371" t="str">
        <f>A371&amp;" "&amp;B371</f>
        <v>Fenlon et al. 1981</v>
      </c>
      <c r="D371" s="12" t="s">
        <v>1062</v>
      </c>
      <c r="E371" s="12" t="s">
        <v>25</v>
      </c>
      <c r="F371" s="12" t="s">
        <v>1097</v>
      </c>
      <c r="G371" s="12" t="s">
        <v>2901</v>
      </c>
      <c r="H371" s="12" t="s">
        <v>3504</v>
      </c>
      <c r="I371" s="12" t="s">
        <v>1589</v>
      </c>
      <c r="J371" s="12" t="s">
        <v>3626</v>
      </c>
      <c r="K371" s="12" t="s">
        <v>28</v>
      </c>
      <c r="L371" s="12" t="s">
        <v>28</v>
      </c>
      <c r="N371" s="12" t="s">
        <v>28</v>
      </c>
      <c r="O371" s="12" t="s">
        <v>744</v>
      </c>
      <c r="P371" s="12" t="s">
        <v>3901</v>
      </c>
      <c r="Q371" t="s">
        <v>2614</v>
      </c>
      <c r="R371" t="s">
        <v>118</v>
      </c>
      <c r="S371" t="s">
        <v>3980</v>
      </c>
      <c r="U371" s="12" t="s">
        <v>1089</v>
      </c>
      <c r="V371" s="12" t="s">
        <v>2769</v>
      </c>
      <c r="W371" s="12" t="s">
        <v>40</v>
      </c>
      <c r="X371" s="12" t="s">
        <v>2028</v>
      </c>
      <c r="Y371" s="12" t="s">
        <v>3587</v>
      </c>
      <c r="Z371" s="12" t="s">
        <v>3517</v>
      </c>
      <c r="AA371" s="12" t="s">
        <v>1591</v>
      </c>
      <c r="AB371" s="12" t="s">
        <v>35</v>
      </c>
      <c r="AC371" s="12" t="s">
        <v>2901</v>
      </c>
      <c r="AF371" s="12">
        <v>8</v>
      </c>
      <c r="AG371" s="12">
        <v>1242</v>
      </c>
      <c r="AH371" s="15"/>
      <c r="AI371" s="15"/>
    </row>
    <row r="372" spans="1:46" s="12" customFormat="1" x14ac:dyDescent="0.25">
      <c r="A372" s="12" t="s">
        <v>1086</v>
      </c>
      <c r="B372" s="12">
        <v>1981</v>
      </c>
      <c r="C372" t="str">
        <f>A372&amp;" "&amp;B372</f>
        <v>Fenlon et al. 1981</v>
      </c>
      <c r="D372" s="12" t="s">
        <v>1062</v>
      </c>
      <c r="E372" s="12" t="s">
        <v>25</v>
      </c>
      <c r="F372" s="12" t="s">
        <v>1097</v>
      </c>
      <c r="G372" s="12" t="s">
        <v>2901</v>
      </c>
      <c r="H372" s="12" t="s">
        <v>3504</v>
      </c>
      <c r="I372" s="12" t="s">
        <v>1589</v>
      </c>
      <c r="J372" s="12" t="s">
        <v>3626</v>
      </c>
      <c r="K372" s="12" t="s">
        <v>28</v>
      </c>
      <c r="L372" s="12" t="s">
        <v>28</v>
      </c>
      <c r="N372" s="12" t="s">
        <v>28</v>
      </c>
      <c r="O372" s="12" t="s">
        <v>744</v>
      </c>
      <c r="P372" s="12" t="s">
        <v>3901</v>
      </c>
      <c r="Q372" t="s">
        <v>2614</v>
      </c>
      <c r="R372" t="s">
        <v>118</v>
      </c>
      <c r="S372" t="s">
        <v>3980</v>
      </c>
      <c r="U372" s="12" t="s">
        <v>1089</v>
      </c>
      <c r="V372" s="12" t="s">
        <v>2769</v>
      </c>
      <c r="W372" s="12" t="s">
        <v>40</v>
      </c>
      <c r="X372" s="12" t="s">
        <v>2031</v>
      </c>
      <c r="Y372" s="12" t="s">
        <v>3518</v>
      </c>
      <c r="Z372" s="12" t="s">
        <v>3608</v>
      </c>
      <c r="AA372" s="12" t="s">
        <v>1591</v>
      </c>
      <c r="AB372" s="12" t="s">
        <v>35</v>
      </c>
      <c r="AC372" s="12" t="s">
        <v>2901</v>
      </c>
      <c r="AF372" s="12">
        <v>16</v>
      </c>
      <c r="AG372" s="12">
        <v>1242</v>
      </c>
      <c r="AH372" s="15"/>
      <c r="AI372" s="15"/>
    </row>
    <row r="373" spans="1:46" s="12" customFormat="1" x14ac:dyDescent="0.25">
      <c r="A373" s="12" t="s">
        <v>1086</v>
      </c>
      <c r="B373" s="12">
        <v>1981</v>
      </c>
      <c r="C373" t="str">
        <f>A373&amp;" "&amp;B373</f>
        <v>Fenlon et al. 1981</v>
      </c>
      <c r="D373" s="12" t="s">
        <v>1062</v>
      </c>
      <c r="E373" s="12" t="s">
        <v>25</v>
      </c>
      <c r="F373" s="12" t="s">
        <v>1097</v>
      </c>
      <c r="G373" s="12" t="s">
        <v>2901</v>
      </c>
      <c r="H373" s="12" t="s">
        <v>3504</v>
      </c>
      <c r="I373" s="12" t="s">
        <v>1589</v>
      </c>
      <c r="J373" s="12" t="s">
        <v>3626</v>
      </c>
      <c r="K373" s="12" t="s">
        <v>28</v>
      </c>
      <c r="L373" s="12" t="s">
        <v>28</v>
      </c>
      <c r="N373" s="12" t="s">
        <v>28</v>
      </c>
      <c r="O373" s="12" t="s">
        <v>744</v>
      </c>
      <c r="P373" s="12" t="s">
        <v>3901</v>
      </c>
      <c r="Q373" t="s">
        <v>2614</v>
      </c>
      <c r="R373" t="s">
        <v>118</v>
      </c>
      <c r="S373" t="s">
        <v>3980</v>
      </c>
      <c r="U373" s="12" t="s">
        <v>1089</v>
      </c>
      <c r="V373" s="12" t="s">
        <v>2769</v>
      </c>
      <c r="W373" s="12" t="s">
        <v>40</v>
      </c>
      <c r="X373" s="12" t="s">
        <v>2070</v>
      </c>
      <c r="Y373" s="12" t="s">
        <v>3604</v>
      </c>
      <c r="Z373" s="12" t="s">
        <v>3517</v>
      </c>
      <c r="AA373" s="12" t="s">
        <v>1591</v>
      </c>
      <c r="AB373" s="12" t="s">
        <v>35</v>
      </c>
      <c r="AC373" s="12" t="s">
        <v>2901</v>
      </c>
      <c r="AF373" s="12">
        <v>10</v>
      </c>
      <c r="AG373" s="12">
        <v>1242</v>
      </c>
      <c r="AH373" s="15"/>
      <c r="AI373" s="15"/>
    </row>
    <row r="374" spans="1:46" s="12" customFormat="1" x14ac:dyDescent="0.25">
      <c r="A374" s="12" t="s">
        <v>1086</v>
      </c>
      <c r="B374" s="12">
        <v>1981</v>
      </c>
      <c r="C374" t="str">
        <f>A374&amp;" "&amp;B374</f>
        <v>Fenlon et al. 1981</v>
      </c>
      <c r="D374" s="12" t="s">
        <v>1062</v>
      </c>
      <c r="E374" s="12" t="s">
        <v>25</v>
      </c>
      <c r="F374" s="12" t="s">
        <v>1097</v>
      </c>
      <c r="G374" s="12" t="s">
        <v>2901</v>
      </c>
      <c r="H374" s="12" t="s">
        <v>3504</v>
      </c>
      <c r="I374" s="12" t="s">
        <v>1589</v>
      </c>
      <c r="J374" s="12" t="s">
        <v>3626</v>
      </c>
      <c r="K374" s="12" t="s">
        <v>28</v>
      </c>
      <c r="L374" s="12" t="s">
        <v>28</v>
      </c>
      <c r="N374" s="12" t="s">
        <v>28</v>
      </c>
      <c r="O374" s="12" t="s">
        <v>744</v>
      </c>
      <c r="P374" s="12" t="s">
        <v>3901</v>
      </c>
      <c r="Q374" t="s">
        <v>2614</v>
      </c>
      <c r="R374" t="s">
        <v>118</v>
      </c>
      <c r="S374" t="s">
        <v>3980</v>
      </c>
      <c r="U374" s="12" t="s">
        <v>1089</v>
      </c>
      <c r="V374" s="12" t="s">
        <v>2769</v>
      </c>
      <c r="W374" s="12" t="s">
        <v>40</v>
      </c>
      <c r="X374" s="12" t="s">
        <v>2072</v>
      </c>
      <c r="Y374" s="12" t="s">
        <v>3606</v>
      </c>
      <c r="Z374" s="12" t="s">
        <v>3517</v>
      </c>
      <c r="AA374" s="12" t="s">
        <v>1591</v>
      </c>
      <c r="AB374" s="12" t="s">
        <v>35</v>
      </c>
      <c r="AC374" s="12" t="s">
        <v>2901</v>
      </c>
      <c r="AF374" s="12">
        <v>3</v>
      </c>
      <c r="AG374" s="12">
        <v>1242</v>
      </c>
      <c r="AH374" s="15"/>
      <c r="AI374" s="15"/>
    </row>
    <row r="375" spans="1:46" s="12" customFormat="1" x14ac:dyDescent="0.25">
      <c r="A375" s="12" t="s">
        <v>1086</v>
      </c>
      <c r="B375" s="12">
        <v>1983</v>
      </c>
      <c r="C375" t="str">
        <f>A375&amp;" "&amp;B375</f>
        <v>Fenlon et al. 1983</v>
      </c>
      <c r="D375" s="12" t="s">
        <v>1062</v>
      </c>
      <c r="E375" s="12" t="s">
        <v>25</v>
      </c>
      <c r="F375" s="12" t="s">
        <v>1098</v>
      </c>
      <c r="G375" s="12" t="s">
        <v>2901</v>
      </c>
      <c r="H375" s="12" t="s">
        <v>3504</v>
      </c>
      <c r="I375" s="12" t="s">
        <v>1088</v>
      </c>
      <c r="J375" s="12" t="s">
        <v>2117</v>
      </c>
      <c r="K375" s="12" t="s">
        <v>28</v>
      </c>
      <c r="L375" s="12" t="s">
        <v>28</v>
      </c>
      <c r="N375" s="12" t="s">
        <v>28</v>
      </c>
      <c r="O375" s="12" t="s">
        <v>744</v>
      </c>
      <c r="P375" s="12" t="s">
        <v>3901</v>
      </c>
      <c r="Q375" t="s">
        <v>2614</v>
      </c>
      <c r="R375" t="s">
        <v>118</v>
      </c>
      <c r="S375" t="s">
        <v>3980</v>
      </c>
      <c r="U375" s="12" t="s">
        <v>1089</v>
      </c>
      <c r="V375" s="12" t="s">
        <v>2769</v>
      </c>
      <c r="W375" s="12" t="s">
        <v>40</v>
      </c>
      <c r="X375" s="12" t="s">
        <v>1033</v>
      </c>
      <c r="Y375" s="12" t="s">
        <v>1033</v>
      </c>
      <c r="Z375" s="12" t="s">
        <v>1033</v>
      </c>
      <c r="AA375" s="12" t="s">
        <v>80</v>
      </c>
      <c r="AB375" s="12" t="s">
        <v>35</v>
      </c>
      <c r="AC375" s="12" t="s">
        <v>2901</v>
      </c>
      <c r="AF375" s="12">
        <v>11</v>
      </c>
      <c r="AG375" s="12">
        <v>20</v>
      </c>
      <c r="AH375" s="18">
        <v>0.55000000000000004</v>
      </c>
      <c r="AI375" s="18"/>
      <c r="AS375" s="12" t="s">
        <v>1099</v>
      </c>
    </row>
    <row r="376" spans="1:46" s="12" customFormat="1" x14ac:dyDescent="0.25">
      <c r="A376" s="12" t="s">
        <v>1086</v>
      </c>
      <c r="B376" s="12">
        <v>1983</v>
      </c>
      <c r="C376" t="str">
        <f>A376&amp;" "&amp;B376</f>
        <v>Fenlon et al. 1983</v>
      </c>
      <c r="D376" s="12" t="s">
        <v>1062</v>
      </c>
      <c r="E376" s="12" t="s">
        <v>25</v>
      </c>
      <c r="F376" s="12" t="s">
        <v>1098</v>
      </c>
      <c r="G376" s="12" t="s">
        <v>2901</v>
      </c>
      <c r="H376" s="12" t="s">
        <v>3504</v>
      </c>
      <c r="I376" s="12" t="s">
        <v>1616</v>
      </c>
      <c r="J376" s="12" t="s">
        <v>3626</v>
      </c>
      <c r="K376" s="12" t="s">
        <v>28</v>
      </c>
      <c r="L376" s="12" t="s">
        <v>28</v>
      </c>
      <c r="N376" s="12" t="s">
        <v>28</v>
      </c>
      <c r="O376" s="12" t="s">
        <v>744</v>
      </c>
      <c r="P376" s="12" t="s">
        <v>3901</v>
      </c>
      <c r="Q376" t="s">
        <v>2614</v>
      </c>
      <c r="R376" t="s">
        <v>118</v>
      </c>
      <c r="S376" t="s">
        <v>3980</v>
      </c>
      <c r="U376" s="12" t="s">
        <v>1089</v>
      </c>
      <c r="V376" s="12" t="s">
        <v>2769</v>
      </c>
      <c r="W376" s="12" t="s">
        <v>40</v>
      </c>
      <c r="X376" s="12" t="s">
        <v>1617</v>
      </c>
      <c r="Y376" s="12" t="s">
        <v>3696</v>
      </c>
      <c r="Z376" s="12" t="s">
        <v>3517</v>
      </c>
      <c r="AA376" s="12" t="s">
        <v>80</v>
      </c>
      <c r="AB376" s="12" t="s">
        <v>35</v>
      </c>
      <c r="AC376" s="12" t="s">
        <v>2901</v>
      </c>
      <c r="AF376" s="12">
        <v>1</v>
      </c>
      <c r="AG376" s="12">
        <v>20</v>
      </c>
    </row>
    <row r="377" spans="1:46" s="12" customFormat="1" x14ac:dyDescent="0.25">
      <c r="A377" s="12" t="s">
        <v>1086</v>
      </c>
      <c r="B377" s="12">
        <v>1983</v>
      </c>
      <c r="C377" t="str">
        <f>A377&amp;" "&amp;B377</f>
        <v>Fenlon et al. 1983</v>
      </c>
      <c r="D377" s="12" t="s">
        <v>1062</v>
      </c>
      <c r="E377" s="12" t="s">
        <v>25</v>
      </c>
      <c r="F377" s="12" t="s">
        <v>1098</v>
      </c>
      <c r="G377" s="12" t="s">
        <v>2901</v>
      </c>
      <c r="H377" s="12" t="s">
        <v>3504</v>
      </c>
      <c r="I377" s="12" t="s">
        <v>1616</v>
      </c>
      <c r="J377" s="12" t="s">
        <v>3626</v>
      </c>
      <c r="K377" s="12" t="s">
        <v>28</v>
      </c>
      <c r="L377" s="12" t="s">
        <v>28</v>
      </c>
      <c r="N377" s="12" t="s">
        <v>28</v>
      </c>
      <c r="O377" s="12" t="s">
        <v>744</v>
      </c>
      <c r="P377" s="12" t="s">
        <v>3901</v>
      </c>
      <c r="Q377" t="s">
        <v>2614</v>
      </c>
      <c r="R377" t="s">
        <v>118</v>
      </c>
      <c r="S377" t="s">
        <v>3980</v>
      </c>
      <c r="U377" s="12" t="s">
        <v>1089</v>
      </c>
      <c r="V377" s="12" t="s">
        <v>2769</v>
      </c>
      <c r="W377" s="12" t="s">
        <v>40</v>
      </c>
      <c r="X377" s="12" t="s">
        <v>1771</v>
      </c>
      <c r="Y377" s="12" t="s">
        <v>3575</v>
      </c>
      <c r="Z377" s="12" t="s">
        <v>3517</v>
      </c>
      <c r="AA377" s="12" t="s">
        <v>80</v>
      </c>
      <c r="AB377" s="12" t="s">
        <v>35</v>
      </c>
      <c r="AC377" s="12" t="s">
        <v>2901</v>
      </c>
      <c r="AF377" s="12">
        <v>1</v>
      </c>
      <c r="AG377" s="12">
        <v>20</v>
      </c>
    </row>
    <row r="378" spans="1:46" s="12" customFormat="1" x14ac:dyDescent="0.25">
      <c r="A378" s="12" t="s">
        <v>1086</v>
      </c>
      <c r="B378" s="12">
        <v>1983</v>
      </c>
      <c r="C378" t="str">
        <f>A378&amp;" "&amp;B378</f>
        <v>Fenlon et al. 1983</v>
      </c>
      <c r="D378" s="12" t="s">
        <v>1062</v>
      </c>
      <c r="E378" s="12" t="s">
        <v>25</v>
      </c>
      <c r="F378" s="12" t="s">
        <v>1098</v>
      </c>
      <c r="G378" s="12" t="s">
        <v>2901</v>
      </c>
      <c r="H378" s="12" t="s">
        <v>3504</v>
      </c>
      <c r="I378" s="12" t="s">
        <v>1616</v>
      </c>
      <c r="J378" s="12" t="s">
        <v>3626</v>
      </c>
      <c r="K378" s="12" t="s">
        <v>28</v>
      </c>
      <c r="L378" s="12" t="s">
        <v>28</v>
      </c>
      <c r="N378" s="12" t="s">
        <v>28</v>
      </c>
      <c r="O378" s="12" t="s">
        <v>744</v>
      </c>
      <c r="P378" s="12" t="s">
        <v>3901</v>
      </c>
      <c r="Q378" t="s">
        <v>2614</v>
      </c>
      <c r="R378" t="s">
        <v>118</v>
      </c>
      <c r="S378" t="s">
        <v>3980</v>
      </c>
      <c r="U378" s="12" t="s">
        <v>1089</v>
      </c>
      <c r="V378" s="12" t="s">
        <v>2769</v>
      </c>
      <c r="W378" s="12" t="s">
        <v>40</v>
      </c>
      <c r="X378" s="12" t="s">
        <v>1774</v>
      </c>
      <c r="Y378" s="12" t="s">
        <v>3576</v>
      </c>
      <c r="Z378" s="12" t="s">
        <v>3517</v>
      </c>
      <c r="AA378" s="12" t="s">
        <v>80</v>
      </c>
      <c r="AB378" s="12" t="s">
        <v>35</v>
      </c>
      <c r="AC378" s="12" t="s">
        <v>2901</v>
      </c>
      <c r="AF378" s="12">
        <v>1</v>
      </c>
      <c r="AG378" s="12">
        <v>20</v>
      </c>
    </row>
    <row r="379" spans="1:46" s="12" customFormat="1" x14ac:dyDescent="0.25">
      <c r="A379" s="12" t="s">
        <v>1086</v>
      </c>
      <c r="B379" s="12">
        <v>1983</v>
      </c>
      <c r="C379" t="str">
        <f>A379&amp;" "&amp;B379</f>
        <v>Fenlon et al. 1983</v>
      </c>
      <c r="D379" s="12" t="s">
        <v>1062</v>
      </c>
      <c r="E379" s="12" t="s">
        <v>25</v>
      </c>
      <c r="F379" s="12" t="s">
        <v>1098</v>
      </c>
      <c r="G379" s="12" t="s">
        <v>2901</v>
      </c>
      <c r="H379" s="12" t="s">
        <v>3504</v>
      </c>
      <c r="I379" s="12" t="s">
        <v>1616</v>
      </c>
      <c r="J379" s="12" t="s">
        <v>3626</v>
      </c>
      <c r="K379" s="12" t="s">
        <v>28</v>
      </c>
      <c r="L379" s="12" t="s">
        <v>28</v>
      </c>
      <c r="N379" s="12" t="s">
        <v>28</v>
      </c>
      <c r="O379" s="12" t="s">
        <v>744</v>
      </c>
      <c r="P379" s="12" t="s">
        <v>3901</v>
      </c>
      <c r="Q379" t="s">
        <v>2614</v>
      </c>
      <c r="R379" t="s">
        <v>118</v>
      </c>
      <c r="S379" t="s">
        <v>3980</v>
      </c>
      <c r="U379" s="12" t="s">
        <v>1089</v>
      </c>
      <c r="V379" s="12" t="s">
        <v>2769</v>
      </c>
      <c r="W379" s="12" t="s">
        <v>40</v>
      </c>
      <c r="X379" s="12" t="s">
        <v>1804</v>
      </c>
      <c r="Y379" s="12" t="s">
        <v>3583</v>
      </c>
      <c r="Z379" s="12" t="s">
        <v>3517</v>
      </c>
      <c r="AA379" s="12" t="s">
        <v>80</v>
      </c>
      <c r="AB379" s="12" t="s">
        <v>35</v>
      </c>
      <c r="AC379" s="12" t="s">
        <v>2901</v>
      </c>
      <c r="AF379" s="12">
        <v>1</v>
      </c>
      <c r="AG379" s="12">
        <v>20</v>
      </c>
    </row>
    <row r="380" spans="1:46" s="12" customFormat="1" x14ac:dyDescent="0.25">
      <c r="A380" s="12" t="s">
        <v>1086</v>
      </c>
      <c r="B380" s="12">
        <v>1983</v>
      </c>
      <c r="C380" t="str">
        <f>A380&amp;" "&amp;B380</f>
        <v>Fenlon et al. 1983</v>
      </c>
      <c r="D380" s="12" t="s">
        <v>1062</v>
      </c>
      <c r="E380" s="12" t="s">
        <v>25</v>
      </c>
      <c r="F380" s="12" t="s">
        <v>1098</v>
      </c>
      <c r="G380" s="12" t="s">
        <v>2901</v>
      </c>
      <c r="H380" s="12" t="s">
        <v>3504</v>
      </c>
      <c r="I380" s="12" t="s">
        <v>1616</v>
      </c>
      <c r="J380" s="12" t="s">
        <v>3626</v>
      </c>
      <c r="K380" s="12" t="s">
        <v>28</v>
      </c>
      <c r="L380" s="12" t="s">
        <v>28</v>
      </c>
      <c r="N380" s="12" t="s">
        <v>28</v>
      </c>
      <c r="O380" s="12" t="s">
        <v>744</v>
      </c>
      <c r="P380" s="12" t="s">
        <v>3901</v>
      </c>
      <c r="Q380" t="s">
        <v>2614</v>
      </c>
      <c r="R380" t="s">
        <v>118</v>
      </c>
      <c r="S380" t="s">
        <v>3980</v>
      </c>
      <c r="U380" s="12" t="s">
        <v>1089</v>
      </c>
      <c r="V380" s="12" t="s">
        <v>2769</v>
      </c>
      <c r="W380" s="12" t="s">
        <v>40</v>
      </c>
      <c r="X380" s="12" t="s">
        <v>2024</v>
      </c>
      <c r="Y380" s="12" t="s">
        <v>3687</v>
      </c>
      <c r="Z380" s="12" t="s">
        <v>3517</v>
      </c>
      <c r="AA380" s="12" t="s">
        <v>80</v>
      </c>
      <c r="AB380" s="12" t="s">
        <v>35</v>
      </c>
      <c r="AC380" s="12" t="s">
        <v>2901</v>
      </c>
      <c r="AF380" s="12">
        <v>3</v>
      </c>
      <c r="AG380" s="12">
        <v>20</v>
      </c>
    </row>
    <row r="381" spans="1:46" s="12" customFormat="1" x14ac:dyDescent="0.25">
      <c r="A381" s="12" t="s">
        <v>1086</v>
      </c>
      <c r="B381" s="12">
        <v>1983</v>
      </c>
      <c r="C381" t="str">
        <f>A381&amp;" "&amp;B381</f>
        <v>Fenlon et al. 1983</v>
      </c>
      <c r="D381" s="12" t="s">
        <v>1062</v>
      </c>
      <c r="E381" s="12" t="s">
        <v>25</v>
      </c>
      <c r="F381" s="12" t="s">
        <v>1098</v>
      </c>
      <c r="G381" s="12" t="s">
        <v>2901</v>
      </c>
      <c r="H381" s="12" t="s">
        <v>3504</v>
      </c>
      <c r="I381" s="12" t="s">
        <v>1616</v>
      </c>
      <c r="J381" s="12" t="s">
        <v>3626</v>
      </c>
      <c r="K381" s="12" t="s">
        <v>28</v>
      </c>
      <c r="L381" s="12" t="s">
        <v>28</v>
      </c>
      <c r="N381" s="12" t="s">
        <v>28</v>
      </c>
      <c r="O381" s="12" t="s">
        <v>744</v>
      </c>
      <c r="P381" s="12" t="s">
        <v>3901</v>
      </c>
      <c r="Q381" t="s">
        <v>2614</v>
      </c>
      <c r="R381" t="s">
        <v>118</v>
      </c>
      <c r="S381" t="s">
        <v>3980</v>
      </c>
      <c r="U381" s="12" t="s">
        <v>1089</v>
      </c>
      <c r="V381" s="12" t="s">
        <v>2769</v>
      </c>
      <c r="W381" s="12" t="s">
        <v>40</v>
      </c>
      <c r="X381" s="12" t="s">
        <v>2172</v>
      </c>
      <c r="Y381" s="12" t="s">
        <v>3669</v>
      </c>
      <c r="Z381" s="12" t="s">
        <v>3608</v>
      </c>
      <c r="AA381" s="12" t="s">
        <v>80</v>
      </c>
      <c r="AB381" s="12" t="s">
        <v>35</v>
      </c>
      <c r="AC381" s="12" t="s">
        <v>2901</v>
      </c>
      <c r="AF381" s="12">
        <v>1</v>
      </c>
      <c r="AG381" s="12">
        <v>20</v>
      </c>
    </row>
    <row r="382" spans="1:46" s="12" customFormat="1" x14ac:dyDescent="0.25">
      <c r="A382" s="12" t="s">
        <v>1086</v>
      </c>
      <c r="B382" s="12">
        <v>1983</v>
      </c>
      <c r="C382" t="str">
        <f>A382&amp;" "&amp;B382</f>
        <v>Fenlon et al. 1983</v>
      </c>
      <c r="D382" s="12" t="s">
        <v>1062</v>
      </c>
      <c r="E382" s="12" t="s">
        <v>25</v>
      </c>
      <c r="F382" s="12" t="s">
        <v>1098</v>
      </c>
      <c r="G382" s="12" t="s">
        <v>2901</v>
      </c>
      <c r="H382" s="12" t="s">
        <v>3504</v>
      </c>
      <c r="I382" s="12" t="s">
        <v>1616</v>
      </c>
      <c r="J382" s="12" t="s">
        <v>3626</v>
      </c>
      <c r="K382" s="12" t="s">
        <v>28</v>
      </c>
      <c r="L382" s="12" t="s">
        <v>28</v>
      </c>
      <c r="N382" s="12" t="s">
        <v>28</v>
      </c>
      <c r="O382" s="12" t="s">
        <v>744</v>
      </c>
      <c r="P382" s="12" t="s">
        <v>3901</v>
      </c>
      <c r="Q382" t="s">
        <v>2614</v>
      </c>
      <c r="R382" t="s">
        <v>118</v>
      </c>
      <c r="S382" t="s">
        <v>3980</v>
      </c>
      <c r="U382" s="12" t="s">
        <v>1089</v>
      </c>
      <c r="V382" s="12" t="s">
        <v>2769</v>
      </c>
      <c r="W382" s="12" t="s">
        <v>40</v>
      </c>
      <c r="X382" s="12" t="s">
        <v>2173</v>
      </c>
      <c r="Y382" s="12" t="s">
        <v>3669</v>
      </c>
      <c r="Z382" s="12" t="s">
        <v>3608</v>
      </c>
      <c r="AA382" s="12" t="s">
        <v>80</v>
      </c>
      <c r="AB382" s="12" t="s">
        <v>35</v>
      </c>
      <c r="AC382" s="12" t="s">
        <v>2901</v>
      </c>
      <c r="AF382" s="12">
        <v>2</v>
      </c>
      <c r="AG382" s="12">
        <v>20</v>
      </c>
    </row>
    <row r="383" spans="1:46" s="12" customFormat="1" x14ac:dyDescent="0.25">
      <c r="A383" s="12" t="s">
        <v>1086</v>
      </c>
      <c r="B383" s="12">
        <v>1983</v>
      </c>
      <c r="C383" t="str">
        <f>A383&amp;" "&amp;B383</f>
        <v>Fenlon et al. 1983</v>
      </c>
      <c r="D383" s="12" t="s">
        <v>1062</v>
      </c>
      <c r="E383" s="12" t="s">
        <v>25</v>
      </c>
      <c r="F383" s="12" t="s">
        <v>1098</v>
      </c>
      <c r="G383" s="12" t="s">
        <v>2901</v>
      </c>
      <c r="H383" s="12" t="s">
        <v>3504</v>
      </c>
      <c r="I383" s="12" t="s">
        <v>1616</v>
      </c>
      <c r="J383" s="12" t="s">
        <v>3626</v>
      </c>
      <c r="K383" s="12" t="s">
        <v>28</v>
      </c>
      <c r="L383" s="12" t="s">
        <v>28</v>
      </c>
      <c r="N383" s="12" t="s">
        <v>28</v>
      </c>
      <c r="O383" s="12" t="s">
        <v>744</v>
      </c>
      <c r="P383" s="12" t="s">
        <v>3901</v>
      </c>
      <c r="Q383" t="s">
        <v>2614</v>
      </c>
      <c r="R383" t="s">
        <v>118</v>
      </c>
      <c r="S383" t="s">
        <v>3980</v>
      </c>
      <c r="U383" s="12" t="s">
        <v>1089</v>
      </c>
      <c r="V383" s="12" t="s">
        <v>2769</v>
      </c>
      <c r="W383" s="12" t="s">
        <v>40</v>
      </c>
      <c r="X383" s="12" t="s">
        <v>2070</v>
      </c>
      <c r="Y383" s="12" t="s">
        <v>3604</v>
      </c>
      <c r="Z383" s="12" t="s">
        <v>3517</v>
      </c>
      <c r="AA383" s="12" t="s">
        <v>80</v>
      </c>
      <c r="AB383" s="12" t="s">
        <v>35</v>
      </c>
      <c r="AC383" s="12" t="s">
        <v>2901</v>
      </c>
      <c r="AF383" s="12">
        <v>1</v>
      </c>
      <c r="AG383" s="12">
        <v>20</v>
      </c>
    </row>
    <row r="384" spans="1:46" s="12" customFormat="1" x14ac:dyDescent="0.25">
      <c r="A384" s="12" t="s">
        <v>1100</v>
      </c>
      <c r="B384" s="12">
        <v>2000</v>
      </c>
      <c r="C384" t="str">
        <f>A384&amp;" "&amp;B384</f>
        <v>Ferns et al.  2000</v>
      </c>
      <c r="D384" s="12" t="s">
        <v>35</v>
      </c>
      <c r="E384" s="12" t="s">
        <v>25</v>
      </c>
      <c r="F384" s="12" t="s">
        <v>1101</v>
      </c>
      <c r="G384" s="12" t="s">
        <v>2901</v>
      </c>
      <c r="H384" s="12" t="s">
        <v>3504</v>
      </c>
      <c r="I384" s="12" t="s">
        <v>1102</v>
      </c>
      <c r="J384" s="12" t="s">
        <v>2117</v>
      </c>
      <c r="K384" s="12" t="s">
        <v>28</v>
      </c>
      <c r="L384" s="12" t="s">
        <v>28</v>
      </c>
      <c r="N384" s="12" t="s">
        <v>28</v>
      </c>
      <c r="O384" s="12" t="s">
        <v>744</v>
      </c>
      <c r="P384" s="12" t="s">
        <v>3901</v>
      </c>
      <c r="Q384" t="s">
        <v>2614</v>
      </c>
      <c r="R384" t="s">
        <v>118</v>
      </c>
      <c r="S384" t="s">
        <v>3974</v>
      </c>
      <c r="T384" s="12" t="s">
        <v>1069</v>
      </c>
      <c r="U384" s="12" t="s">
        <v>1108</v>
      </c>
      <c r="W384" s="12" t="s">
        <v>40</v>
      </c>
      <c r="X384" s="12" t="s">
        <v>1033</v>
      </c>
      <c r="Y384" s="12" t="s">
        <v>1033</v>
      </c>
      <c r="Z384" s="12" t="s">
        <v>1033</v>
      </c>
      <c r="AA384" s="12" t="s">
        <v>80</v>
      </c>
      <c r="AB384" s="12" t="s">
        <v>35</v>
      </c>
      <c r="AC384" s="12" t="s">
        <v>2901</v>
      </c>
      <c r="AF384" s="12">
        <v>49</v>
      </c>
      <c r="AG384" s="12">
        <v>780</v>
      </c>
      <c r="AH384" s="12">
        <v>6.3E-2</v>
      </c>
      <c r="AS384" s="12" t="s">
        <v>1103</v>
      </c>
      <c r="AT384" s="12" t="s">
        <v>1104</v>
      </c>
    </row>
    <row r="385" spans="1:46" s="12" customFormat="1" x14ac:dyDescent="0.25">
      <c r="A385" s="12" t="s">
        <v>1100</v>
      </c>
      <c r="B385" s="12">
        <v>2000</v>
      </c>
      <c r="C385" t="str">
        <f>A385&amp;" "&amp;B385</f>
        <v>Ferns et al.  2000</v>
      </c>
      <c r="D385" s="12" t="s">
        <v>35</v>
      </c>
      <c r="E385" s="12" t="s">
        <v>25</v>
      </c>
      <c r="F385" s="12" t="s">
        <v>1101</v>
      </c>
      <c r="G385" s="12" t="s">
        <v>2901</v>
      </c>
      <c r="H385" s="12" t="s">
        <v>3504</v>
      </c>
      <c r="I385" s="12" t="s">
        <v>1102</v>
      </c>
      <c r="J385" s="12" t="s">
        <v>3626</v>
      </c>
      <c r="K385" s="12" t="s">
        <v>28</v>
      </c>
      <c r="L385" s="12" t="s">
        <v>28</v>
      </c>
      <c r="N385" s="12" t="s">
        <v>28</v>
      </c>
      <c r="O385" s="12" t="s">
        <v>744</v>
      </c>
      <c r="P385" s="12" t="s">
        <v>3901</v>
      </c>
      <c r="Q385" t="s">
        <v>2614</v>
      </c>
      <c r="R385" t="s">
        <v>118</v>
      </c>
      <c r="S385" t="s">
        <v>3974</v>
      </c>
      <c r="T385" s="12" t="s">
        <v>1069</v>
      </c>
      <c r="U385" s="12" t="s">
        <v>1108</v>
      </c>
      <c r="W385" s="12" t="s">
        <v>40</v>
      </c>
      <c r="X385" s="12" t="s">
        <v>1634</v>
      </c>
      <c r="Y385" s="12" t="s">
        <v>3674</v>
      </c>
      <c r="Z385" s="12" t="s">
        <v>3517</v>
      </c>
      <c r="AA385" s="12" t="s">
        <v>80</v>
      </c>
      <c r="AB385" s="12" t="s">
        <v>35</v>
      </c>
      <c r="AC385" s="12" t="s">
        <v>2901</v>
      </c>
      <c r="AF385" s="12">
        <v>19</v>
      </c>
      <c r="AG385" s="12">
        <v>780</v>
      </c>
      <c r="AS385" s="12" t="s">
        <v>1103</v>
      </c>
      <c r="AT385" s="12" t="s">
        <v>1104</v>
      </c>
    </row>
    <row r="386" spans="1:46" s="12" customFormat="1" x14ac:dyDescent="0.25">
      <c r="A386" s="12" t="s">
        <v>1100</v>
      </c>
      <c r="B386" s="12">
        <v>2000</v>
      </c>
      <c r="C386" t="str">
        <f>A386&amp;" "&amp;B386</f>
        <v>Ferns et al.  2000</v>
      </c>
      <c r="D386" s="12" t="s">
        <v>35</v>
      </c>
      <c r="E386" s="12" t="s">
        <v>25</v>
      </c>
      <c r="F386" s="12" t="s">
        <v>1101</v>
      </c>
      <c r="G386" s="12" t="s">
        <v>2901</v>
      </c>
      <c r="H386" s="12" t="s">
        <v>3504</v>
      </c>
      <c r="I386" s="12" t="s">
        <v>1102</v>
      </c>
      <c r="J386" s="12" t="s">
        <v>3626</v>
      </c>
      <c r="K386" s="12" t="s">
        <v>28</v>
      </c>
      <c r="L386" s="12" t="s">
        <v>28</v>
      </c>
      <c r="N386" s="12" t="s">
        <v>28</v>
      </c>
      <c r="O386" s="12" t="s">
        <v>744</v>
      </c>
      <c r="P386" s="12" t="s">
        <v>3901</v>
      </c>
      <c r="Q386" t="s">
        <v>2614</v>
      </c>
      <c r="R386" t="s">
        <v>118</v>
      </c>
      <c r="S386" t="s">
        <v>3974</v>
      </c>
      <c r="T386" s="12" t="s">
        <v>1069</v>
      </c>
      <c r="U386" s="12" t="s">
        <v>1108</v>
      </c>
      <c r="W386" s="12" t="s">
        <v>40</v>
      </c>
      <c r="X386" s="12" t="s">
        <v>1645</v>
      </c>
      <c r="Y386" s="12" t="s">
        <v>3668</v>
      </c>
      <c r="Z386" s="12" t="s">
        <v>3517</v>
      </c>
      <c r="AA386" s="12" t="s">
        <v>80</v>
      </c>
      <c r="AB386" s="12" t="s">
        <v>35</v>
      </c>
      <c r="AC386" s="12" t="s">
        <v>2901</v>
      </c>
      <c r="AF386" s="12">
        <v>1</v>
      </c>
      <c r="AG386" s="12">
        <v>780</v>
      </c>
      <c r="AS386" s="12" t="s">
        <v>1103</v>
      </c>
      <c r="AT386" s="12" t="s">
        <v>1104</v>
      </c>
    </row>
    <row r="387" spans="1:46" s="12" customFormat="1" x14ac:dyDescent="0.25">
      <c r="A387" s="12" t="s">
        <v>1100</v>
      </c>
      <c r="B387" s="12">
        <v>2000</v>
      </c>
      <c r="C387" t="str">
        <f>A387&amp;" "&amp;B387</f>
        <v>Ferns et al.  2000</v>
      </c>
      <c r="D387" s="12" t="s">
        <v>35</v>
      </c>
      <c r="E387" s="12" t="s">
        <v>25</v>
      </c>
      <c r="F387" s="12" t="s">
        <v>1101</v>
      </c>
      <c r="G387" s="12" t="s">
        <v>2901</v>
      </c>
      <c r="H387" s="12" t="s">
        <v>3504</v>
      </c>
      <c r="I387" s="12" t="s">
        <v>1102</v>
      </c>
      <c r="J387" s="12" t="s">
        <v>3626</v>
      </c>
      <c r="K387" s="12" t="s">
        <v>28</v>
      </c>
      <c r="L387" s="12" t="s">
        <v>28</v>
      </c>
      <c r="N387" s="12" t="s">
        <v>28</v>
      </c>
      <c r="O387" s="12" t="s">
        <v>744</v>
      </c>
      <c r="P387" s="12" t="s">
        <v>3901</v>
      </c>
      <c r="Q387" t="s">
        <v>2614</v>
      </c>
      <c r="R387" t="s">
        <v>118</v>
      </c>
      <c r="S387" t="s">
        <v>3974</v>
      </c>
      <c r="T387" s="12" t="s">
        <v>1069</v>
      </c>
      <c r="U387" s="12" t="s">
        <v>1108</v>
      </c>
      <c r="W387" s="12" t="s">
        <v>40</v>
      </c>
      <c r="X387" s="12" t="s">
        <v>1740</v>
      </c>
      <c r="Y387" s="12" t="s">
        <v>3677</v>
      </c>
      <c r="Z387" s="12" t="s">
        <v>3517</v>
      </c>
      <c r="AA387" s="12" t="s">
        <v>80</v>
      </c>
      <c r="AB387" s="12" t="s">
        <v>35</v>
      </c>
      <c r="AC387" s="12" t="s">
        <v>2901</v>
      </c>
      <c r="AF387" s="12">
        <v>2</v>
      </c>
      <c r="AG387" s="12">
        <v>780</v>
      </c>
      <c r="AS387" s="12" t="s">
        <v>1103</v>
      </c>
      <c r="AT387" s="12" t="s">
        <v>1104</v>
      </c>
    </row>
    <row r="388" spans="1:46" s="12" customFormat="1" x14ac:dyDescent="0.25">
      <c r="A388" s="12" t="s">
        <v>1100</v>
      </c>
      <c r="B388" s="12">
        <v>2000</v>
      </c>
      <c r="C388" t="str">
        <f>A388&amp;" "&amp;B388</f>
        <v>Ferns et al.  2000</v>
      </c>
      <c r="D388" s="12" t="s">
        <v>35</v>
      </c>
      <c r="E388" s="12" t="s">
        <v>25</v>
      </c>
      <c r="F388" s="12" t="s">
        <v>1101</v>
      </c>
      <c r="G388" s="12" t="s">
        <v>2901</v>
      </c>
      <c r="H388" s="12" t="s">
        <v>3504</v>
      </c>
      <c r="I388" s="12" t="s">
        <v>1102</v>
      </c>
      <c r="J388" s="12" t="s">
        <v>3626</v>
      </c>
      <c r="K388" s="12" t="s">
        <v>28</v>
      </c>
      <c r="L388" s="12" t="s">
        <v>28</v>
      </c>
      <c r="N388" s="12" t="s">
        <v>28</v>
      </c>
      <c r="O388" s="12" t="s">
        <v>744</v>
      </c>
      <c r="P388" s="12" t="s">
        <v>3901</v>
      </c>
      <c r="Q388" t="s">
        <v>2614</v>
      </c>
      <c r="R388" t="s">
        <v>118</v>
      </c>
      <c r="S388" t="s">
        <v>3974</v>
      </c>
      <c r="T388" s="12" t="s">
        <v>1069</v>
      </c>
      <c r="U388" s="12" t="s">
        <v>1108</v>
      </c>
      <c r="W388" s="12" t="s">
        <v>40</v>
      </c>
      <c r="X388" s="12" t="s">
        <v>1742</v>
      </c>
      <c r="Y388" s="12" t="s">
        <v>3678</v>
      </c>
      <c r="Z388" s="12" t="s">
        <v>3517</v>
      </c>
      <c r="AA388" s="12" t="s">
        <v>80</v>
      </c>
      <c r="AB388" s="12" t="s">
        <v>35</v>
      </c>
      <c r="AC388" s="12" t="s">
        <v>2901</v>
      </c>
      <c r="AF388" s="12">
        <v>13</v>
      </c>
      <c r="AG388" s="12">
        <v>780</v>
      </c>
      <c r="AS388" s="12" t="s">
        <v>1103</v>
      </c>
      <c r="AT388" s="12" t="s">
        <v>1104</v>
      </c>
    </row>
    <row r="389" spans="1:46" s="12" customFormat="1" x14ac:dyDescent="0.25">
      <c r="A389" s="12" t="s">
        <v>1100</v>
      </c>
      <c r="B389" s="12">
        <v>2000</v>
      </c>
      <c r="C389" t="str">
        <f>A389&amp;" "&amp;B389</f>
        <v>Ferns et al.  2000</v>
      </c>
      <c r="D389" s="12" t="s">
        <v>35</v>
      </c>
      <c r="E389" s="12" t="s">
        <v>25</v>
      </c>
      <c r="F389" s="12" t="s">
        <v>1101</v>
      </c>
      <c r="G389" s="12" t="s">
        <v>2901</v>
      </c>
      <c r="H389" s="12" t="s">
        <v>3504</v>
      </c>
      <c r="I389" s="12" t="s">
        <v>1102</v>
      </c>
      <c r="J389" s="12" t="s">
        <v>3626</v>
      </c>
      <c r="K389" s="12" t="s">
        <v>28</v>
      </c>
      <c r="L389" s="12" t="s">
        <v>28</v>
      </c>
      <c r="N389" s="12" t="s">
        <v>28</v>
      </c>
      <c r="O389" s="12" t="s">
        <v>744</v>
      </c>
      <c r="P389" s="12" t="s">
        <v>3901</v>
      </c>
      <c r="Q389" t="s">
        <v>2614</v>
      </c>
      <c r="R389" t="s">
        <v>118</v>
      </c>
      <c r="S389" t="s">
        <v>3974</v>
      </c>
      <c r="T389" s="12" t="s">
        <v>1069</v>
      </c>
      <c r="U389" s="12" t="s">
        <v>1108</v>
      </c>
      <c r="W389" s="12" t="s">
        <v>40</v>
      </c>
      <c r="X389" s="12" t="s">
        <v>2031</v>
      </c>
      <c r="Y389" s="12" t="s">
        <v>3518</v>
      </c>
      <c r="Z389" s="12" t="s">
        <v>3608</v>
      </c>
      <c r="AA389" s="12" t="s">
        <v>80</v>
      </c>
      <c r="AB389" s="12" t="s">
        <v>35</v>
      </c>
      <c r="AC389" s="12" t="s">
        <v>2901</v>
      </c>
      <c r="AF389" s="12">
        <v>10</v>
      </c>
      <c r="AG389" s="12">
        <v>780</v>
      </c>
      <c r="AS389" s="12" t="s">
        <v>1103</v>
      </c>
      <c r="AT389" s="12" t="s">
        <v>1104</v>
      </c>
    </row>
    <row r="390" spans="1:46" s="12" customFormat="1" x14ac:dyDescent="0.25">
      <c r="A390" s="12" t="s">
        <v>1100</v>
      </c>
      <c r="B390" s="12">
        <v>2000</v>
      </c>
      <c r="C390" t="str">
        <f>A390&amp;" "&amp;B390</f>
        <v>Ferns et al.  2000</v>
      </c>
      <c r="D390" s="12" t="s">
        <v>35</v>
      </c>
      <c r="E390" s="12" t="s">
        <v>25</v>
      </c>
      <c r="F390" s="12" t="s">
        <v>1101</v>
      </c>
      <c r="G390" s="12" t="s">
        <v>2901</v>
      </c>
      <c r="H390" s="12" t="s">
        <v>3504</v>
      </c>
      <c r="I390" s="12" t="s">
        <v>1102</v>
      </c>
      <c r="J390" s="12" t="s">
        <v>3626</v>
      </c>
      <c r="K390" s="12" t="s">
        <v>28</v>
      </c>
      <c r="L390" s="12" t="s">
        <v>28</v>
      </c>
      <c r="N390" s="12" t="s">
        <v>28</v>
      </c>
      <c r="O390" s="12" t="s">
        <v>744</v>
      </c>
      <c r="P390" s="12" t="s">
        <v>3901</v>
      </c>
      <c r="Q390" t="s">
        <v>2614</v>
      </c>
      <c r="R390" t="s">
        <v>118</v>
      </c>
      <c r="S390" t="s">
        <v>3974</v>
      </c>
      <c r="T390" s="12" t="s">
        <v>1069</v>
      </c>
      <c r="U390" s="12" t="s">
        <v>1108</v>
      </c>
      <c r="W390" s="12" t="s">
        <v>40</v>
      </c>
      <c r="X390" s="12" t="s">
        <v>2070</v>
      </c>
      <c r="Y390" s="12" t="s">
        <v>3604</v>
      </c>
      <c r="Z390" s="12" t="s">
        <v>3517</v>
      </c>
      <c r="AA390" s="12" t="s">
        <v>80</v>
      </c>
      <c r="AB390" s="12" t="s">
        <v>35</v>
      </c>
      <c r="AC390" s="12" t="s">
        <v>2901</v>
      </c>
      <c r="AF390" s="12">
        <v>8</v>
      </c>
      <c r="AG390" s="12">
        <v>780</v>
      </c>
      <c r="AS390" s="12" t="s">
        <v>1103</v>
      </c>
      <c r="AT390" s="12" t="s">
        <v>1104</v>
      </c>
    </row>
    <row r="391" spans="1:46" s="12" customFormat="1" x14ac:dyDescent="0.25">
      <c r="A391" s="12" t="s">
        <v>816</v>
      </c>
      <c r="B391" s="12">
        <v>2020</v>
      </c>
      <c r="C391" t="str">
        <f>A391&amp;" "&amp;B391</f>
        <v>Fonseca, et al. 2020</v>
      </c>
      <c r="D391" s="12" t="s">
        <v>35</v>
      </c>
      <c r="E391" s="12" t="s">
        <v>226</v>
      </c>
      <c r="F391" s="12" t="s">
        <v>817</v>
      </c>
      <c r="G391" s="12" t="s">
        <v>35</v>
      </c>
      <c r="H391" s="12" t="s">
        <v>3503</v>
      </c>
      <c r="I391" s="12" t="s">
        <v>251</v>
      </c>
      <c r="J391" s="12" t="s">
        <v>2117</v>
      </c>
      <c r="K391" s="12" t="s">
        <v>28</v>
      </c>
      <c r="L391" s="12" t="s">
        <v>28</v>
      </c>
      <c r="N391" s="12" t="s">
        <v>277</v>
      </c>
      <c r="O391" s="12" t="s">
        <v>744</v>
      </c>
      <c r="P391" s="12" t="s">
        <v>3901</v>
      </c>
      <c r="Q391" t="s">
        <v>4009</v>
      </c>
      <c r="R391" t="s">
        <v>3938</v>
      </c>
      <c r="S391" t="s">
        <v>4049</v>
      </c>
      <c r="T391" s="12" t="s">
        <v>368</v>
      </c>
      <c r="U391" s="12" t="s">
        <v>820</v>
      </c>
      <c r="W391" s="12" t="s">
        <v>40</v>
      </c>
      <c r="X391" s="12" t="s">
        <v>1033</v>
      </c>
      <c r="Y391" s="12" t="s">
        <v>1033</v>
      </c>
      <c r="Z391" s="12" t="s">
        <v>1033</v>
      </c>
      <c r="AA391" s="12" t="s">
        <v>304</v>
      </c>
      <c r="AB391" s="12" t="s">
        <v>35</v>
      </c>
      <c r="AC391" s="12" t="s">
        <v>2901</v>
      </c>
      <c r="AF391" s="12" t="s">
        <v>119</v>
      </c>
      <c r="AG391" s="12">
        <v>4</v>
      </c>
      <c r="AS391" s="12" t="s">
        <v>818</v>
      </c>
    </row>
    <row r="392" spans="1:46" s="12" customFormat="1" x14ac:dyDescent="0.25">
      <c r="A392" s="12" t="s">
        <v>816</v>
      </c>
      <c r="B392" s="12">
        <v>2020</v>
      </c>
      <c r="C392" t="str">
        <f>A392&amp;" "&amp;B392</f>
        <v>Fonseca, et al. 2020</v>
      </c>
      <c r="D392" s="12" t="s">
        <v>35</v>
      </c>
      <c r="E392" s="12" t="s">
        <v>226</v>
      </c>
      <c r="F392" s="12" t="s">
        <v>817</v>
      </c>
      <c r="G392" s="12" t="s">
        <v>35</v>
      </c>
      <c r="H392" s="12" t="s">
        <v>3503</v>
      </c>
      <c r="I392" s="12" t="s">
        <v>251</v>
      </c>
      <c r="J392" s="12" t="s">
        <v>2117</v>
      </c>
      <c r="K392" s="12" t="s">
        <v>28</v>
      </c>
      <c r="L392" s="12" t="s">
        <v>28</v>
      </c>
      <c r="N392" s="12" t="s">
        <v>277</v>
      </c>
      <c r="O392" s="12" t="s">
        <v>744</v>
      </c>
      <c r="P392" s="12" t="s">
        <v>3901</v>
      </c>
      <c r="Q392" t="s">
        <v>3993</v>
      </c>
      <c r="R392" t="s">
        <v>4023</v>
      </c>
      <c r="S392" t="s">
        <v>4074</v>
      </c>
      <c r="T392" t="s">
        <v>507</v>
      </c>
      <c r="U392" s="12" t="s">
        <v>819</v>
      </c>
      <c r="W392" s="12" t="s">
        <v>40</v>
      </c>
      <c r="X392" s="12" t="s">
        <v>1033</v>
      </c>
      <c r="Y392" s="12" t="s">
        <v>1033</v>
      </c>
      <c r="Z392" s="12" t="s">
        <v>1033</v>
      </c>
      <c r="AA392" s="12" t="s">
        <v>304</v>
      </c>
      <c r="AB392" s="12" t="s">
        <v>35</v>
      </c>
      <c r="AC392" s="12" t="s">
        <v>2901</v>
      </c>
      <c r="AF392" s="12" t="s">
        <v>119</v>
      </c>
      <c r="AG392" s="12">
        <v>4</v>
      </c>
      <c r="AS392" s="12" t="s">
        <v>818</v>
      </c>
    </row>
    <row r="393" spans="1:46" s="12" customFormat="1" x14ac:dyDescent="0.25">
      <c r="A393" s="12" t="s">
        <v>816</v>
      </c>
      <c r="B393" s="12">
        <v>2020</v>
      </c>
      <c r="C393" t="str">
        <f>A393&amp;" "&amp;B393</f>
        <v>Fonseca, et al. 2020</v>
      </c>
      <c r="D393" s="12" t="s">
        <v>35</v>
      </c>
      <c r="E393" s="12" t="s">
        <v>226</v>
      </c>
      <c r="F393" s="12" t="s">
        <v>817</v>
      </c>
      <c r="G393" s="12" t="s">
        <v>35</v>
      </c>
      <c r="H393" s="12" t="s">
        <v>3503</v>
      </c>
      <c r="I393" s="12" t="s">
        <v>251</v>
      </c>
      <c r="J393" s="12" t="s">
        <v>2117</v>
      </c>
      <c r="K393" s="12" t="s">
        <v>28</v>
      </c>
      <c r="L393" s="12" t="s">
        <v>28</v>
      </c>
      <c r="N393" s="12" t="s">
        <v>277</v>
      </c>
      <c r="O393" s="12" t="s">
        <v>744</v>
      </c>
      <c r="P393" s="12" t="s">
        <v>3901</v>
      </c>
      <c r="Q393" t="s">
        <v>3993</v>
      </c>
      <c r="R393" t="s">
        <v>4023</v>
      </c>
      <c r="S393" t="s">
        <v>4088</v>
      </c>
      <c r="T393" s="12" t="s">
        <v>510</v>
      </c>
      <c r="U393" s="12" t="s">
        <v>719</v>
      </c>
      <c r="W393" s="12" t="s">
        <v>40</v>
      </c>
      <c r="X393" s="12" t="s">
        <v>1033</v>
      </c>
      <c r="Y393" s="12" t="s">
        <v>1033</v>
      </c>
      <c r="Z393" s="12" t="s">
        <v>1033</v>
      </c>
      <c r="AA393" s="12" t="s">
        <v>304</v>
      </c>
      <c r="AB393" s="12" t="s">
        <v>35</v>
      </c>
      <c r="AC393" s="12" t="s">
        <v>2901</v>
      </c>
      <c r="AF393" s="12" t="s">
        <v>119</v>
      </c>
      <c r="AG393" s="12">
        <v>24</v>
      </c>
      <c r="AS393" s="12" t="s">
        <v>818</v>
      </c>
    </row>
    <row r="394" spans="1:46" s="12" customFormat="1" x14ac:dyDescent="0.25">
      <c r="A394" s="12" t="s">
        <v>816</v>
      </c>
      <c r="B394" s="12">
        <v>2020</v>
      </c>
      <c r="C394" t="str">
        <f>A394&amp;" "&amp;B394</f>
        <v>Fonseca, et al. 2020</v>
      </c>
      <c r="D394" s="12" t="s">
        <v>35</v>
      </c>
      <c r="E394" s="12" t="s">
        <v>226</v>
      </c>
      <c r="F394" s="12" t="s">
        <v>817</v>
      </c>
      <c r="G394" s="12" t="s">
        <v>35</v>
      </c>
      <c r="H394" s="12" t="s">
        <v>3503</v>
      </c>
      <c r="I394" s="12" t="s">
        <v>251</v>
      </c>
      <c r="J394" s="12" t="s">
        <v>2117</v>
      </c>
      <c r="K394" s="12" t="s">
        <v>28</v>
      </c>
      <c r="L394" s="12" t="s">
        <v>28</v>
      </c>
      <c r="N394" s="12" t="s">
        <v>277</v>
      </c>
      <c r="O394" s="12" t="s">
        <v>744</v>
      </c>
      <c r="P394" s="12" t="s">
        <v>3901</v>
      </c>
      <c r="Q394" t="s">
        <v>4009</v>
      </c>
      <c r="R394" t="s">
        <v>3938</v>
      </c>
      <c r="S394" t="s">
        <v>4073</v>
      </c>
      <c r="T394" s="12" t="s">
        <v>512</v>
      </c>
      <c r="U394" s="12" t="s">
        <v>561</v>
      </c>
      <c r="W394" s="12" t="s">
        <v>40</v>
      </c>
      <c r="X394" s="12" t="s">
        <v>1033</v>
      </c>
      <c r="Y394" s="12" t="s">
        <v>1033</v>
      </c>
      <c r="Z394" s="12" t="s">
        <v>1033</v>
      </c>
      <c r="AA394" s="12" t="s">
        <v>304</v>
      </c>
      <c r="AB394" s="12" t="s">
        <v>35</v>
      </c>
      <c r="AC394" s="12" t="s">
        <v>2901</v>
      </c>
      <c r="AF394" s="12" t="s">
        <v>119</v>
      </c>
      <c r="AG394" s="12">
        <v>7</v>
      </c>
      <c r="AS394" s="12" t="s">
        <v>818</v>
      </c>
    </row>
    <row r="395" spans="1:46" s="12" customFormat="1" x14ac:dyDescent="0.25">
      <c r="A395" s="12" t="s">
        <v>816</v>
      </c>
      <c r="B395" s="12">
        <v>2020</v>
      </c>
      <c r="C395" t="str">
        <f>A395&amp;" "&amp;B395</f>
        <v>Fonseca, et al. 2020</v>
      </c>
      <c r="D395" s="12" t="s">
        <v>35</v>
      </c>
      <c r="E395" s="12" t="s">
        <v>226</v>
      </c>
      <c r="F395" s="12" t="s">
        <v>817</v>
      </c>
      <c r="G395" s="12" t="s">
        <v>35</v>
      </c>
      <c r="H395" s="12" t="s">
        <v>3503</v>
      </c>
      <c r="I395" s="12" t="s">
        <v>251</v>
      </c>
      <c r="J395" s="12" t="s">
        <v>2117</v>
      </c>
      <c r="K395" s="12" t="s">
        <v>28</v>
      </c>
      <c r="L395" s="12" t="s">
        <v>28</v>
      </c>
      <c r="N395" s="12" t="s">
        <v>277</v>
      </c>
      <c r="O395" s="12" t="s">
        <v>744</v>
      </c>
      <c r="P395" s="12" t="s">
        <v>3901</v>
      </c>
      <c r="Q395" t="s">
        <v>4009</v>
      </c>
      <c r="R395" t="s">
        <v>4120</v>
      </c>
      <c r="S395" t="s">
        <v>4119</v>
      </c>
      <c r="T395" s="12" t="s">
        <v>346</v>
      </c>
      <c r="U395" s="12" t="s">
        <v>347</v>
      </c>
      <c r="W395" s="12" t="s">
        <v>40</v>
      </c>
      <c r="X395" s="12" t="s">
        <v>1033</v>
      </c>
      <c r="Y395" s="12" t="s">
        <v>1033</v>
      </c>
      <c r="Z395" s="12" t="s">
        <v>1033</v>
      </c>
      <c r="AA395" s="12" t="s">
        <v>304</v>
      </c>
      <c r="AB395" s="12" t="s">
        <v>35</v>
      </c>
      <c r="AC395" s="12" t="s">
        <v>2901</v>
      </c>
      <c r="AF395" s="12" t="s">
        <v>119</v>
      </c>
      <c r="AG395" s="12">
        <v>1</v>
      </c>
      <c r="AS395" s="12" t="s">
        <v>818</v>
      </c>
    </row>
    <row r="396" spans="1:46" s="12" customFormat="1" x14ac:dyDescent="0.25">
      <c r="A396" s="12" t="s">
        <v>816</v>
      </c>
      <c r="B396" s="12">
        <v>2020</v>
      </c>
      <c r="C396" t="str">
        <f>A396&amp;" "&amp;B396</f>
        <v>Fonseca, et al. 2020</v>
      </c>
      <c r="D396" s="12" t="s">
        <v>35</v>
      </c>
      <c r="E396" s="12" t="s">
        <v>226</v>
      </c>
      <c r="F396" s="12" t="s">
        <v>817</v>
      </c>
      <c r="G396" s="12" t="s">
        <v>35</v>
      </c>
      <c r="H396" s="12" t="s">
        <v>3503</v>
      </c>
      <c r="I396" s="12" t="s">
        <v>251</v>
      </c>
      <c r="J396" s="12" t="s">
        <v>2117</v>
      </c>
      <c r="K396" s="12" t="s">
        <v>28</v>
      </c>
      <c r="L396" s="12" t="s">
        <v>28</v>
      </c>
      <c r="N396" s="12" t="s">
        <v>277</v>
      </c>
      <c r="O396" s="12" t="s">
        <v>744</v>
      </c>
      <c r="P396" s="12" t="s">
        <v>3901</v>
      </c>
      <c r="Q396" t="s">
        <v>3993</v>
      </c>
      <c r="R396" t="s">
        <v>4023</v>
      </c>
      <c r="S396" t="s">
        <v>4074</v>
      </c>
      <c r="T396" s="12" t="s">
        <v>899</v>
      </c>
      <c r="U396" s="12" t="s">
        <v>900</v>
      </c>
      <c r="W396" s="12" t="s">
        <v>40</v>
      </c>
      <c r="X396" s="12" t="s">
        <v>1033</v>
      </c>
      <c r="Y396" s="12" t="s">
        <v>1033</v>
      </c>
      <c r="Z396" s="12" t="s">
        <v>1033</v>
      </c>
      <c r="AA396" s="12" t="s">
        <v>304</v>
      </c>
      <c r="AB396" s="12" t="s">
        <v>35</v>
      </c>
      <c r="AC396" s="12" t="s">
        <v>2901</v>
      </c>
      <c r="AF396" s="12" t="s">
        <v>119</v>
      </c>
      <c r="AG396" s="12">
        <v>39</v>
      </c>
      <c r="AS396" s="12" t="s">
        <v>818</v>
      </c>
    </row>
    <row r="397" spans="1:46" s="12" customFormat="1" x14ac:dyDescent="0.25">
      <c r="A397" s="12" t="s">
        <v>816</v>
      </c>
      <c r="B397" s="12">
        <v>2020</v>
      </c>
      <c r="C397" t="str">
        <f>A397&amp;" "&amp;B397</f>
        <v>Fonseca, et al. 2020</v>
      </c>
      <c r="D397" s="12" t="s">
        <v>35</v>
      </c>
      <c r="E397" s="12" t="s">
        <v>226</v>
      </c>
      <c r="F397" s="12" t="s">
        <v>817</v>
      </c>
      <c r="G397" s="12" t="s">
        <v>35</v>
      </c>
      <c r="H397" s="12" t="s">
        <v>3503</v>
      </c>
      <c r="I397" s="12" t="s">
        <v>251</v>
      </c>
      <c r="J397" s="12" t="s">
        <v>2117</v>
      </c>
      <c r="K397" s="12" t="s">
        <v>28</v>
      </c>
      <c r="L397" s="12" t="s">
        <v>28</v>
      </c>
      <c r="N397" s="12" t="s">
        <v>277</v>
      </c>
      <c r="O397" s="12" t="s">
        <v>744</v>
      </c>
      <c r="P397" s="12" t="s">
        <v>3901</v>
      </c>
      <c r="Q397" t="s">
        <v>3993</v>
      </c>
      <c r="R397" t="s">
        <v>4023</v>
      </c>
      <c r="S397" t="s">
        <v>4137</v>
      </c>
      <c r="T397" s="12" t="s">
        <v>515</v>
      </c>
      <c r="U397" s="12" t="s">
        <v>449</v>
      </c>
      <c r="W397" s="12" t="s">
        <v>40</v>
      </c>
      <c r="X397" s="12" t="s">
        <v>1033</v>
      </c>
      <c r="Y397" s="12" t="s">
        <v>1033</v>
      </c>
      <c r="Z397" s="12" t="s">
        <v>1033</v>
      </c>
      <c r="AA397" s="12" t="s">
        <v>304</v>
      </c>
      <c r="AB397" s="12" t="s">
        <v>35</v>
      </c>
      <c r="AC397" s="12" t="s">
        <v>2901</v>
      </c>
      <c r="AF397" s="12" t="s">
        <v>119</v>
      </c>
      <c r="AG397" s="12">
        <v>179</v>
      </c>
      <c r="AS397" s="12" t="s">
        <v>818</v>
      </c>
    </row>
    <row r="398" spans="1:46" s="12" customFormat="1" x14ac:dyDescent="0.25">
      <c r="A398" s="12" t="s">
        <v>816</v>
      </c>
      <c r="B398" s="12">
        <v>2020</v>
      </c>
      <c r="C398" t="str">
        <f>A398&amp;" "&amp;B398</f>
        <v>Fonseca, et al. 2020</v>
      </c>
      <c r="D398" s="12" t="s">
        <v>35</v>
      </c>
      <c r="E398" s="12" t="s">
        <v>226</v>
      </c>
      <c r="F398" s="12" t="s">
        <v>817</v>
      </c>
      <c r="G398" s="12" t="s">
        <v>35</v>
      </c>
      <c r="H398" s="12" t="s">
        <v>3503</v>
      </c>
      <c r="I398" s="12" t="s">
        <v>251</v>
      </c>
      <c r="J398" s="12" t="s">
        <v>2117</v>
      </c>
      <c r="K398" s="12" t="s">
        <v>28</v>
      </c>
      <c r="L398" s="12" t="s">
        <v>28</v>
      </c>
      <c r="N398" s="12" t="s">
        <v>277</v>
      </c>
      <c r="O398" s="12" t="s">
        <v>744</v>
      </c>
      <c r="P398" s="12" t="s">
        <v>3901</v>
      </c>
      <c r="Q398" t="s">
        <v>3993</v>
      </c>
      <c r="R398" t="s">
        <v>4023</v>
      </c>
      <c r="S398" t="s">
        <v>3983</v>
      </c>
      <c r="T398" s="12" t="s">
        <v>625</v>
      </c>
      <c r="U398" s="12" t="s">
        <v>195</v>
      </c>
      <c r="W398" s="12" t="s">
        <v>40</v>
      </c>
      <c r="X398" s="12" t="s">
        <v>1033</v>
      </c>
      <c r="Y398" s="12" t="s">
        <v>1033</v>
      </c>
      <c r="Z398" s="12" t="s">
        <v>1033</v>
      </c>
      <c r="AA398" s="12" t="s">
        <v>304</v>
      </c>
      <c r="AB398" s="12" t="s">
        <v>35</v>
      </c>
      <c r="AC398" s="12" t="s">
        <v>2901</v>
      </c>
      <c r="AF398" s="12" t="s">
        <v>119</v>
      </c>
      <c r="AG398" s="12">
        <v>18</v>
      </c>
      <c r="AS398" s="12" t="s">
        <v>818</v>
      </c>
    </row>
    <row r="399" spans="1:46" s="12" customFormat="1" x14ac:dyDescent="0.25">
      <c r="A399" s="12" t="s">
        <v>816</v>
      </c>
      <c r="B399" s="12">
        <v>2020</v>
      </c>
      <c r="C399" t="str">
        <f>A399&amp;" "&amp;B399</f>
        <v>Fonseca, et al. 2020</v>
      </c>
      <c r="D399" s="12" t="s">
        <v>35</v>
      </c>
      <c r="E399" s="12" t="s">
        <v>226</v>
      </c>
      <c r="F399" s="12" t="s">
        <v>817</v>
      </c>
      <c r="G399" s="12" t="s">
        <v>35</v>
      </c>
      <c r="H399" s="12" t="s">
        <v>3503</v>
      </c>
      <c r="I399" s="12" t="s">
        <v>251</v>
      </c>
      <c r="J399" s="12" t="s">
        <v>2117</v>
      </c>
      <c r="K399" s="12" t="s">
        <v>28</v>
      </c>
      <c r="L399" s="12" t="s">
        <v>28</v>
      </c>
      <c r="N399" s="12" t="s">
        <v>277</v>
      </c>
      <c r="O399" s="12" t="s">
        <v>744</v>
      </c>
      <c r="P399" s="12" t="s">
        <v>3901</v>
      </c>
      <c r="Q399" t="s">
        <v>4009</v>
      </c>
      <c r="R399" t="s">
        <v>3938</v>
      </c>
      <c r="S399" t="s">
        <v>4152</v>
      </c>
      <c r="T399" s="12" t="s">
        <v>517</v>
      </c>
      <c r="U399" s="12" t="s">
        <v>450</v>
      </c>
      <c r="W399" s="12" t="s">
        <v>40</v>
      </c>
      <c r="X399" s="12" t="s">
        <v>1033</v>
      </c>
      <c r="Y399" s="12" t="s">
        <v>1033</v>
      </c>
      <c r="Z399" s="12" t="s">
        <v>1033</v>
      </c>
      <c r="AA399" s="12" t="s">
        <v>304</v>
      </c>
      <c r="AB399" s="12" t="s">
        <v>35</v>
      </c>
      <c r="AC399" s="12" t="s">
        <v>2901</v>
      </c>
      <c r="AF399" s="12" t="s">
        <v>119</v>
      </c>
      <c r="AG399" s="12">
        <v>27</v>
      </c>
      <c r="AS399" s="12" t="s">
        <v>818</v>
      </c>
    </row>
    <row r="400" spans="1:46" s="12" customFormat="1" x14ac:dyDescent="0.25">
      <c r="A400" s="12" t="s">
        <v>816</v>
      </c>
      <c r="B400" s="12">
        <v>2020</v>
      </c>
      <c r="C400" t="str">
        <f>A400&amp;" "&amp;B400</f>
        <v>Fonseca, et al. 2020</v>
      </c>
      <c r="D400" s="12" t="s">
        <v>35</v>
      </c>
      <c r="E400" s="12" t="s">
        <v>226</v>
      </c>
      <c r="F400" s="12" t="s">
        <v>817</v>
      </c>
      <c r="G400" s="12" t="s">
        <v>35</v>
      </c>
      <c r="H400" s="12" t="s">
        <v>3503</v>
      </c>
      <c r="I400" s="12" t="s">
        <v>251</v>
      </c>
      <c r="J400" s="12" t="s">
        <v>2117</v>
      </c>
      <c r="K400" s="12" t="s">
        <v>28</v>
      </c>
      <c r="L400" s="12" t="s">
        <v>28</v>
      </c>
      <c r="N400" s="12" t="s">
        <v>277</v>
      </c>
      <c r="O400" s="12" t="s">
        <v>744</v>
      </c>
      <c r="P400" s="12" t="s">
        <v>3901</v>
      </c>
      <c r="Q400" t="s">
        <v>4009</v>
      </c>
      <c r="R400" t="s">
        <v>3938</v>
      </c>
      <c r="S400" t="s">
        <v>4212</v>
      </c>
      <c r="T400" s="12" t="s">
        <v>523</v>
      </c>
      <c r="U400" s="12" t="s">
        <v>312</v>
      </c>
      <c r="W400" s="12" t="s">
        <v>40</v>
      </c>
      <c r="X400" s="12" t="s">
        <v>1033</v>
      </c>
      <c r="Y400" s="12" t="s">
        <v>1033</v>
      </c>
      <c r="Z400" s="12" t="s">
        <v>1033</v>
      </c>
      <c r="AA400" s="12" t="s">
        <v>304</v>
      </c>
      <c r="AB400" s="12" t="s">
        <v>35</v>
      </c>
      <c r="AC400" s="12" t="s">
        <v>2901</v>
      </c>
      <c r="AF400" s="12" t="s">
        <v>119</v>
      </c>
      <c r="AG400" s="12">
        <v>1</v>
      </c>
      <c r="AS400" s="12" t="s">
        <v>818</v>
      </c>
    </row>
    <row r="401" spans="1:33" s="12" customFormat="1" x14ac:dyDescent="0.25">
      <c r="A401" s="12" t="s">
        <v>440</v>
      </c>
      <c r="B401" s="12">
        <v>2015</v>
      </c>
      <c r="C401" t="str">
        <f>A401&amp;" "&amp;B401</f>
        <v>Franklin et al. 2015</v>
      </c>
      <c r="D401" s="12" t="s">
        <v>24</v>
      </c>
      <c r="E401" s="12" t="s">
        <v>226</v>
      </c>
      <c r="F401" s="12" t="s">
        <v>441</v>
      </c>
      <c r="G401" s="12" t="s">
        <v>35</v>
      </c>
      <c r="H401" s="12" t="s">
        <v>3503</v>
      </c>
      <c r="I401" s="12" t="s">
        <v>1657</v>
      </c>
      <c r="J401" s="12" t="s">
        <v>2117</v>
      </c>
      <c r="K401" s="12" t="s">
        <v>28</v>
      </c>
      <c r="L401" s="12" t="s">
        <v>28</v>
      </c>
      <c r="N401" s="12" t="s">
        <v>277</v>
      </c>
      <c r="O401" s="12" t="s">
        <v>744</v>
      </c>
      <c r="P401" s="12" t="s">
        <v>3901</v>
      </c>
      <c r="Q401" t="s">
        <v>4009</v>
      </c>
      <c r="R401" t="s">
        <v>4008</v>
      </c>
      <c r="S401" t="s">
        <v>4036</v>
      </c>
      <c r="T401" s="12" t="s">
        <v>3775</v>
      </c>
      <c r="U401" s="12" t="s">
        <v>443</v>
      </c>
      <c r="W401" s="12" t="s">
        <v>40</v>
      </c>
      <c r="X401" s="12" t="s">
        <v>1652</v>
      </c>
      <c r="Y401" s="12" t="s">
        <v>1652</v>
      </c>
      <c r="Z401" s="12" t="s">
        <v>3517</v>
      </c>
      <c r="AA401" s="12" t="s">
        <v>80</v>
      </c>
      <c r="AB401" s="12" t="s">
        <v>35</v>
      </c>
      <c r="AC401" s="12" t="s">
        <v>2901</v>
      </c>
      <c r="AF401" s="12" t="s">
        <v>119</v>
      </c>
      <c r="AG401" s="12">
        <v>1</v>
      </c>
    </row>
    <row r="402" spans="1:33" s="12" customFormat="1" x14ac:dyDescent="0.25">
      <c r="A402" s="12" t="s">
        <v>440</v>
      </c>
      <c r="B402" s="12">
        <v>2015</v>
      </c>
      <c r="C402" t="str">
        <f>A402&amp;" "&amp;B402</f>
        <v>Franklin et al. 2015</v>
      </c>
      <c r="D402" s="12" t="s">
        <v>24</v>
      </c>
      <c r="E402" s="12" t="s">
        <v>226</v>
      </c>
      <c r="F402" s="12" t="s">
        <v>441</v>
      </c>
      <c r="G402" s="12" t="s">
        <v>35</v>
      </c>
      <c r="H402" s="12" t="s">
        <v>3503</v>
      </c>
      <c r="I402" s="12" t="s">
        <v>1657</v>
      </c>
      <c r="J402" s="12" t="s">
        <v>2117</v>
      </c>
      <c r="K402" s="12" t="s">
        <v>28</v>
      </c>
      <c r="L402" s="12" t="s">
        <v>28</v>
      </c>
      <c r="N402" s="12" t="s">
        <v>277</v>
      </c>
      <c r="O402" s="12" t="s">
        <v>744</v>
      </c>
      <c r="P402" s="12" t="s">
        <v>3901</v>
      </c>
      <c r="Q402" t="s">
        <v>4009</v>
      </c>
      <c r="R402" t="s">
        <v>4015</v>
      </c>
      <c r="S402" t="s">
        <v>4014</v>
      </c>
      <c r="T402" s="12" t="s">
        <v>2559</v>
      </c>
      <c r="U402" s="12" t="s">
        <v>442</v>
      </c>
      <c r="W402" s="12" t="s">
        <v>40</v>
      </c>
      <c r="X402" s="12" t="s">
        <v>1652</v>
      </c>
      <c r="Y402" s="12" t="s">
        <v>1652</v>
      </c>
      <c r="Z402" s="12" t="s">
        <v>3517</v>
      </c>
      <c r="AA402" s="12" t="s">
        <v>80</v>
      </c>
      <c r="AB402" s="12" t="s">
        <v>35</v>
      </c>
      <c r="AC402" s="12" t="s">
        <v>2901</v>
      </c>
      <c r="AF402" s="12" t="s">
        <v>119</v>
      </c>
      <c r="AG402" s="12">
        <v>12</v>
      </c>
    </row>
    <row r="403" spans="1:33" s="12" customFormat="1" x14ac:dyDescent="0.25">
      <c r="A403" s="12" t="s">
        <v>440</v>
      </c>
      <c r="B403" s="12">
        <v>2015</v>
      </c>
      <c r="C403" t="str">
        <f>A403&amp;" "&amp;B403</f>
        <v>Franklin et al. 2015</v>
      </c>
      <c r="D403" s="12" t="s">
        <v>24</v>
      </c>
      <c r="E403" s="12" t="s">
        <v>226</v>
      </c>
      <c r="F403" s="12" t="s">
        <v>441</v>
      </c>
      <c r="G403" s="12" t="s">
        <v>35</v>
      </c>
      <c r="H403" s="12" t="s">
        <v>3503</v>
      </c>
      <c r="I403" s="12" t="s">
        <v>1657</v>
      </c>
      <c r="J403" s="12" t="s">
        <v>2117</v>
      </c>
      <c r="K403" s="12" t="s">
        <v>28</v>
      </c>
      <c r="L403" s="12" t="s">
        <v>28</v>
      </c>
      <c r="N403" s="12" t="s">
        <v>277</v>
      </c>
      <c r="O403" s="12" t="s">
        <v>744</v>
      </c>
      <c r="P403" s="12" t="s">
        <v>3901</v>
      </c>
      <c r="Q403" t="s">
        <v>4009</v>
      </c>
      <c r="R403" t="s">
        <v>3954</v>
      </c>
      <c r="S403" t="s">
        <v>4046</v>
      </c>
      <c r="T403" s="12" t="s">
        <v>3754</v>
      </c>
      <c r="U403" s="12" t="s">
        <v>444</v>
      </c>
      <c r="W403" s="12" t="s">
        <v>40</v>
      </c>
      <c r="X403" s="12" t="s">
        <v>1652</v>
      </c>
      <c r="Y403" s="12" t="s">
        <v>1652</v>
      </c>
      <c r="Z403" s="12" t="s">
        <v>3517</v>
      </c>
      <c r="AA403" s="12" t="s">
        <v>80</v>
      </c>
      <c r="AB403" s="12" t="s">
        <v>35</v>
      </c>
      <c r="AC403" s="12" t="s">
        <v>2901</v>
      </c>
      <c r="AF403" s="12" t="s">
        <v>119</v>
      </c>
      <c r="AG403" s="12">
        <v>2</v>
      </c>
    </row>
    <row r="404" spans="1:33" s="12" customFormat="1" x14ac:dyDescent="0.25">
      <c r="A404" s="12" t="s">
        <v>440</v>
      </c>
      <c r="B404" s="12">
        <v>2015</v>
      </c>
      <c r="C404" t="str">
        <f>A404&amp;" "&amp;B404</f>
        <v>Franklin et al. 2015</v>
      </c>
      <c r="D404" s="12" t="s">
        <v>24</v>
      </c>
      <c r="E404" s="12" t="s">
        <v>226</v>
      </c>
      <c r="F404" s="12" t="s">
        <v>441</v>
      </c>
      <c r="G404" s="12" t="s">
        <v>35</v>
      </c>
      <c r="H404" s="12" t="s">
        <v>3503</v>
      </c>
      <c r="I404" s="12" t="s">
        <v>1657</v>
      </c>
      <c r="J404" s="12" t="s">
        <v>2117</v>
      </c>
      <c r="K404" s="12" t="s">
        <v>28</v>
      </c>
      <c r="L404" s="12" t="s">
        <v>28</v>
      </c>
      <c r="N404" s="12" t="s">
        <v>277</v>
      </c>
      <c r="O404" s="12" t="s">
        <v>744</v>
      </c>
      <c r="P404" s="12" t="s">
        <v>3901</v>
      </c>
      <c r="Q404" t="s">
        <v>4026</v>
      </c>
      <c r="R404" t="s">
        <v>4052</v>
      </c>
      <c r="S404" t="s">
        <v>4051</v>
      </c>
      <c r="T404" s="12" t="s">
        <v>2597</v>
      </c>
      <c r="U404" s="12" t="s">
        <v>445</v>
      </c>
      <c r="W404" s="12" t="s">
        <v>40</v>
      </c>
      <c r="X404" s="12" t="s">
        <v>1652</v>
      </c>
      <c r="Y404" s="12" t="s">
        <v>1652</v>
      </c>
      <c r="Z404" s="12" t="s">
        <v>3517</v>
      </c>
      <c r="AA404" s="12" t="s">
        <v>80</v>
      </c>
      <c r="AB404" s="12" t="s">
        <v>35</v>
      </c>
      <c r="AC404" s="12" t="s">
        <v>2901</v>
      </c>
      <c r="AF404" s="12" t="s">
        <v>119</v>
      </c>
      <c r="AG404" s="12">
        <v>2</v>
      </c>
    </row>
    <row r="405" spans="1:33" s="12" customFormat="1" x14ac:dyDescent="0.25">
      <c r="A405" s="12" t="s">
        <v>440</v>
      </c>
      <c r="B405" s="12">
        <v>2015</v>
      </c>
      <c r="C405" t="str">
        <f>A405&amp;" "&amp;B405</f>
        <v>Franklin et al. 2015</v>
      </c>
      <c r="D405" s="12" t="s">
        <v>24</v>
      </c>
      <c r="E405" s="12" t="s">
        <v>226</v>
      </c>
      <c r="F405" s="12" t="s">
        <v>441</v>
      </c>
      <c r="G405" s="12" t="s">
        <v>35</v>
      </c>
      <c r="H405" s="12" t="s">
        <v>3503</v>
      </c>
      <c r="I405" s="12" t="s">
        <v>1657</v>
      </c>
      <c r="J405" s="12" t="s">
        <v>2117</v>
      </c>
      <c r="K405" s="12" t="s">
        <v>28</v>
      </c>
      <c r="L405" s="12" t="s">
        <v>28</v>
      </c>
      <c r="N405" s="12" t="s">
        <v>277</v>
      </c>
      <c r="O405" s="12" t="s">
        <v>744</v>
      </c>
      <c r="P405" s="12" t="s">
        <v>3901</v>
      </c>
      <c r="Q405" t="s">
        <v>4009</v>
      </c>
      <c r="R405" t="s">
        <v>4097</v>
      </c>
      <c r="S405" t="s">
        <v>4096</v>
      </c>
      <c r="T405" s="12" t="s">
        <v>343</v>
      </c>
      <c r="U405" s="12" t="s">
        <v>267</v>
      </c>
      <c r="W405" s="12" t="s">
        <v>40</v>
      </c>
      <c r="X405" s="12" t="s">
        <v>1652</v>
      </c>
      <c r="Y405" s="12" t="s">
        <v>1652</v>
      </c>
      <c r="Z405" s="12" t="s">
        <v>3517</v>
      </c>
      <c r="AA405" s="12" t="s">
        <v>80</v>
      </c>
      <c r="AB405" s="12" t="s">
        <v>35</v>
      </c>
      <c r="AC405" s="12" t="s">
        <v>2901</v>
      </c>
      <c r="AF405" s="12" t="s">
        <v>119</v>
      </c>
      <c r="AG405" s="12">
        <v>3</v>
      </c>
    </row>
    <row r="406" spans="1:33" s="12" customFormat="1" x14ac:dyDescent="0.25">
      <c r="A406" s="12" t="s">
        <v>440</v>
      </c>
      <c r="B406" s="12">
        <v>2015</v>
      </c>
      <c r="C406" t="str">
        <f>A406&amp;" "&amp;B406</f>
        <v>Franklin et al. 2015</v>
      </c>
      <c r="D406" s="12" t="s">
        <v>24</v>
      </c>
      <c r="E406" s="12" t="s">
        <v>226</v>
      </c>
      <c r="F406" s="12" t="s">
        <v>441</v>
      </c>
      <c r="G406" s="12" t="s">
        <v>35</v>
      </c>
      <c r="H406" s="12" t="s">
        <v>3503</v>
      </c>
      <c r="I406" s="12" t="s">
        <v>1657</v>
      </c>
      <c r="J406" s="12" t="s">
        <v>2117</v>
      </c>
      <c r="K406" s="12" t="s">
        <v>28</v>
      </c>
      <c r="L406" s="12" t="s">
        <v>28</v>
      </c>
      <c r="N406" s="12" t="s">
        <v>277</v>
      </c>
      <c r="O406" s="12" t="s">
        <v>744</v>
      </c>
      <c r="P406" s="12" t="s">
        <v>3901</v>
      </c>
      <c r="Q406" t="s">
        <v>4009</v>
      </c>
      <c r="R406" t="s">
        <v>4116</v>
      </c>
      <c r="S406" t="s">
        <v>4115</v>
      </c>
      <c r="T406" s="12" t="s">
        <v>3768</v>
      </c>
      <c r="U406" s="12" t="s">
        <v>447</v>
      </c>
      <c r="W406" s="12" t="s">
        <v>40</v>
      </c>
      <c r="X406" s="12" t="s">
        <v>1652</v>
      </c>
      <c r="Y406" s="12" t="s">
        <v>1652</v>
      </c>
      <c r="Z406" s="12" t="s">
        <v>3517</v>
      </c>
      <c r="AA406" s="12" t="s">
        <v>80</v>
      </c>
      <c r="AB406" s="12" t="s">
        <v>35</v>
      </c>
      <c r="AC406" s="12" t="s">
        <v>2901</v>
      </c>
      <c r="AF406" s="12" t="s">
        <v>119</v>
      </c>
      <c r="AG406" s="12">
        <v>41</v>
      </c>
    </row>
    <row r="407" spans="1:33" s="12" customFormat="1" x14ac:dyDescent="0.25">
      <c r="A407" s="12" t="s">
        <v>440</v>
      </c>
      <c r="B407" s="12">
        <v>2015</v>
      </c>
      <c r="C407" t="str">
        <f>A407&amp;" "&amp;B407</f>
        <v>Franklin et al. 2015</v>
      </c>
      <c r="D407" s="12" t="s">
        <v>24</v>
      </c>
      <c r="E407" s="12" t="s">
        <v>226</v>
      </c>
      <c r="F407" s="12" t="s">
        <v>441</v>
      </c>
      <c r="G407" s="12" t="s">
        <v>35</v>
      </c>
      <c r="H407" s="12" t="s">
        <v>3503</v>
      </c>
      <c r="I407" s="12" t="s">
        <v>1657</v>
      </c>
      <c r="J407" s="12" t="s">
        <v>2117</v>
      </c>
      <c r="K407" s="12" t="s">
        <v>28</v>
      </c>
      <c r="L407" s="12" t="s">
        <v>28</v>
      </c>
      <c r="N407" s="12" t="s">
        <v>277</v>
      </c>
      <c r="O407" s="12" t="s">
        <v>744</v>
      </c>
      <c r="P407" s="12" t="s">
        <v>3901</v>
      </c>
      <c r="Q407" t="s">
        <v>4009</v>
      </c>
      <c r="R407" t="s">
        <v>4120</v>
      </c>
      <c r="S407" t="s">
        <v>4119</v>
      </c>
      <c r="T407" s="12" t="s">
        <v>346</v>
      </c>
      <c r="U407" s="12" t="s">
        <v>347</v>
      </c>
      <c r="W407" s="12" t="s">
        <v>40</v>
      </c>
      <c r="X407" s="12" t="s">
        <v>1652</v>
      </c>
      <c r="Y407" s="12" t="s">
        <v>1652</v>
      </c>
      <c r="Z407" s="12" t="s">
        <v>3517</v>
      </c>
      <c r="AA407" s="12" t="s">
        <v>80</v>
      </c>
      <c r="AB407" s="12" t="s">
        <v>35</v>
      </c>
      <c r="AC407" s="12" t="s">
        <v>2901</v>
      </c>
      <c r="AF407" s="12" t="s">
        <v>119</v>
      </c>
      <c r="AG407" s="12">
        <v>1</v>
      </c>
    </row>
    <row r="408" spans="1:33" s="12" customFormat="1" x14ac:dyDescent="0.25">
      <c r="A408" s="12" t="s">
        <v>440</v>
      </c>
      <c r="B408" s="12">
        <v>2015</v>
      </c>
      <c r="C408" t="str">
        <f>A408&amp;" "&amp;B408</f>
        <v>Franklin et al. 2015</v>
      </c>
      <c r="D408" s="12" t="s">
        <v>24</v>
      </c>
      <c r="E408" s="12" t="s">
        <v>226</v>
      </c>
      <c r="F408" s="12" t="s">
        <v>441</v>
      </c>
      <c r="G408" s="12" t="s">
        <v>35</v>
      </c>
      <c r="H408" s="12" t="s">
        <v>3503</v>
      </c>
      <c r="I408" s="12" t="s">
        <v>1657</v>
      </c>
      <c r="J408" s="12" t="s">
        <v>2117</v>
      </c>
      <c r="K408" s="12" t="s">
        <v>28</v>
      </c>
      <c r="L408" s="12" t="s">
        <v>28</v>
      </c>
      <c r="N408" s="12" t="s">
        <v>277</v>
      </c>
      <c r="O408" s="12" t="s">
        <v>744</v>
      </c>
      <c r="P408" s="12" t="s">
        <v>3901</v>
      </c>
      <c r="Q408" t="s">
        <v>4009</v>
      </c>
      <c r="R408" t="s">
        <v>4017</v>
      </c>
      <c r="S408" t="s">
        <v>4136</v>
      </c>
      <c r="T408" s="12" t="s">
        <v>3641</v>
      </c>
      <c r="U408" s="12" t="s">
        <v>448</v>
      </c>
      <c r="W408" s="12" t="s">
        <v>40</v>
      </c>
      <c r="X408" s="12" t="s">
        <v>1652</v>
      </c>
      <c r="Y408" s="12" t="s">
        <v>1652</v>
      </c>
      <c r="Z408" s="12" t="s">
        <v>3517</v>
      </c>
      <c r="AA408" s="12" t="s">
        <v>80</v>
      </c>
      <c r="AB408" s="12" t="s">
        <v>35</v>
      </c>
      <c r="AC408" s="12" t="s">
        <v>2901</v>
      </c>
      <c r="AF408" s="12" t="s">
        <v>119</v>
      </c>
      <c r="AG408" s="12">
        <v>1</v>
      </c>
    </row>
    <row r="409" spans="1:33" s="12" customFormat="1" x14ac:dyDescent="0.25">
      <c r="A409" s="12" t="s">
        <v>440</v>
      </c>
      <c r="B409" s="12">
        <v>2015</v>
      </c>
      <c r="C409" t="str">
        <f>A409&amp;" "&amp;B409</f>
        <v>Franklin et al. 2015</v>
      </c>
      <c r="D409" s="12" t="s">
        <v>24</v>
      </c>
      <c r="E409" s="12" t="s">
        <v>226</v>
      </c>
      <c r="F409" s="12" t="s">
        <v>441</v>
      </c>
      <c r="G409" s="12" t="s">
        <v>35</v>
      </c>
      <c r="H409" s="12" t="s">
        <v>3503</v>
      </c>
      <c r="I409" s="12" t="s">
        <v>1657</v>
      </c>
      <c r="J409" s="12" t="s">
        <v>2117</v>
      </c>
      <c r="K409" s="12" t="s">
        <v>28</v>
      </c>
      <c r="L409" s="12" t="s">
        <v>28</v>
      </c>
      <c r="N409" s="12" t="s">
        <v>277</v>
      </c>
      <c r="O409" s="12" t="s">
        <v>744</v>
      </c>
      <c r="P409" s="12" t="s">
        <v>3901</v>
      </c>
      <c r="Q409" t="s">
        <v>3993</v>
      </c>
      <c r="R409" t="s">
        <v>4023</v>
      </c>
      <c r="S409" t="s">
        <v>4137</v>
      </c>
      <c r="T409" s="12" t="s">
        <v>515</v>
      </c>
      <c r="U409" s="12" t="s">
        <v>449</v>
      </c>
      <c r="W409" s="12" t="s">
        <v>40</v>
      </c>
      <c r="X409" s="12" t="s">
        <v>1652</v>
      </c>
      <c r="Y409" s="12" t="s">
        <v>1652</v>
      </c>
      <c r="Z409" s="12" t="s">
        <v>3517</v>
      </c>
      <c r="AA409" s="12" t="s">
        <v>80</v>
      </c>
      <c r="AB409" s="12" t="s">
        <v>35</v>
      </c>
      <c r="AC409" s="12" t="s">
        <v>2901</v>
      </c>
      <c r="AF409" s="12" t="s">
        <v>119</v>
      </c>
      <c r="AG409" s="12">
        <v>2</v>
      </c>
    </row>
    <row r="410" spans="1:33" s="12" customFormat="1" x14ac:dyDescent="0.25">
      <c r="A410" s="12" t="s">
        <v>440</v>
      </c>
      <c r="B410" s="12">
        <v>2015</v>
      </c>
      <c r="C410" t="str">
        <f>A410&amp;" "&amp;B410</f>
        <v>Franklin et al. 2015</v>
      </c>
      <c r="D410" s="12" t="s">
        <v>24</v>
      </c>
      <c r="E410" s="12" t="s">
        <v>226</v>
      </c>
      <c r="F410" s="12" t="s">
        <v>441</v>
      </c>
      <c r="G410" s="12" t="s">
        <v>35</v>
      </c>
      <c r="H410" s="12" t="s">
        <v>3503</v>
      </c>
      <c r="I410" s="12" t="s">
        <v>1657</v>
      </c>
      <c r="J410" s="12" t="s">
        <v>2117</v>
      </c>
      <c r="K410" s="12" t="s">
        <v>28</v>
      </c>
      <c r="L410" s="12" t="s">
        <v>28</v>
      </c>
      <c r="N410" s="12" t="s">
        <v>277</v>
      </c>
      <c r="O410" s="12" t="s">
        <v>744</v>
      </c>
      <c r="P410" s="12" t="s">
        <v>3901</v>
      </c>
      <c r="Q410" t="s">
        <v>3993</v>
      </c>
      <c r="R410" t="s">
        <v>4023</v>
      </c>
      <c r="S410" t="s">
        <v>3983</v>
      </c>
      <c r="T410" s="12" t="s">
        <v>625</v>
      </c>
      <c r="U410" s="12" t="s">
        <v>195</v>
      </c>
      <c r="W410" s="12" t="s">
        <v>40</v>
      </c>
      <c r="X410" s="12" t="s">
        <v>1652</v>
      </c>
      <c r="Y410" s="12" t="s">
        <v>1652</v>
      </c>
      <c r="Z410" s="12" t="s">
        <v>3517</v>
      </c>
      <c r="AA410" s="12" t="s">
        <v>80</v>
      </c>
      <c r="AB410" s="12" t="s">
        <v>35</v>
      </c>
      <c r="AC410" s="12" t="s">
        <v>2901</v>
      </c>
      <c r="AF410" s="12" t="s">
        <v>119</v>
      </c>
      <c r="AG410" s="12">
        <v>3</v>
      </c>
    </row>
    <row r="411" spans="1:33" s="12" customFormat="1" x14ac:dyDescent="0.25">
      <c r="A411" s="12" t="s">
        <v>440</v>
      </c>
      <c r="B411" s="12">
        <v>2015</v>
      </c>
      <c r="C411" t="str">
        <f>A411&amp;" "&amp;B411</f>
        <v>Franklin et al. 2015</v>
      </c>
      <c r="D411" s="12" t="s">
        <v>24</v>
      </c>
      <c r="E411" s="12" t="s">
        <v>226</v>
      </c>
      <c r="F411" s="12" t="s">
        <v>441</v>
      </c>
      <c r="G411" s="12" t="s">
        <v>35</v>
      </c>
      <c r="H411" s="12" t="s">
        <v>3503</v>
      </c>
      <c r="I411" s="12" t="s">
        <v>1657</v>
      </c>
      <c r="J411" s="12" t="s">
        <v>2117</v>
      </c>
      <c r="K411" s="12" t="s">
        <v>28</v>
      </c>
      <c r="L411" s="12" t="s">
        <v>28</v>
      </c>
      <c r="N411" s="12" t="s">
        <v>277</v>
      </c>
      <c r="O411" s="12" t="s">
        <v>744</v>
      </c>
      <c r="P411" s="12" t="s">
        <v>3901</v>
      </c>
      <c r="Q411" t="s">
        <v>4009</v>
      </c>
      <c r="R411" t="s">
        <v>3938</v>
      </c>
      <c r="S411" t="s">
        <v>4152</v>
      </c>
      <c r="T411" s="12" t="s">
        <v>517</v>
      </c>
      <c r="U411" s="12" t="s">
        <v>450</v>
      </c>
      <c r="W411" s="12" t="s">
        <v>40</v>
      </c>
      <c r="X411" s="12" t="s">
        <v>1652</v>
      </c>
      <c r="Y411" s="12" t="s">
        <v>1652</v>
      </c>
      <c r="Z411" s="12" t="s">
        <v>3517</v>
      </c>
      <c r="AA411" s="12" t="s">
        <v>80</v>
      </c>
      <c r="AB411" s="12" t="s">
        <v>35</v>
      </c>
      <c r="AC411" s="12" t="s">
        <v>2901</v>
      </c>
      <c r="AF411" s="12" t="s">
        <v>119</v>
      </c>
      <c r="AG411" s="12">
        <v>10</v>
      </c>
    </row>
    <row r="412" spans="1:33" s="12" customFormat="1" x14ac:dyDescent="0.25">
      <c r="A412" s="12" t="s">
        <v>440</v>
      </c>
      <c r="B412" s="12">
        <v>2015</v>
      </c>
      <c r="C412" t="str">
        <f>A412&amp;" "&amp;B412</f>
        <v>Franklin et al. 2015</v>
      </c>
      <c r="D412" s="12" t="s">
        <v>24</v>
      </c>
      <c r="E412" s="12" t="s">
        <v>226</v>
      </c>
      <c r="F412" s="12" t="s">
        <v>441</v>
      </c>
      <c r="G412" s="12" t="s">
        <v>35</v>
      </c>
      <c r="H412" s="12" t="s">
        <v>3503</v>
      </c>
      <c r="I412" s="12" t="s">
        <v>1657</v>
      </c>
      <c r="J412" s="12" t="s">
        <v>2117</v>
      </c>
      <c r="K412" s="12" t="s">
        <v>28</v>
      </c>
      <c r="L412" s="12" t="s">
        <v>28</v>
      </c>
      <c r="N412" s="12" t="s">
        <v>277</v>
      </c>
      <c r="O412" s="12" t="s">
        <v>744</v>
      </c>
      <c r="P412" s="12" t="s">
        <v>3901</v>
      </c>
      <c r="Q412" t="s">
        <v>4009</v>
      </c>
      <c r="R412" t="s">
        <v>4063</v>
      </c>
      <c r="S412" t="s">
        <v>4171</v>
      </c>
      <c r="T412" s="12" t="s">
        <v>3639</v>
      </c>
      <c r="U412" s="12" t="s">
        <v>451</v>
      </c>
      <c r="W412" s="12" t="s">
        <v>40</v>
      </c>
      <c r="X412" s="12" t="s">
        <v>1652</v>
      </c>
      <c r="Y412" s="12" t="s">
        <v>1652</v>
      </c>
      <c r="Z412" s="12" t="s">
        <v>3517</v>
      </c>
      <c r="AA412" s="12" t="s">
        <v>80</v>
      </c>
      <c r="AB412" s="12" t="s">
        <v>35</v>
      </c>
      <c r="AC412" s="12" t="s">
        <v>2901</v>
      </c>
      <c r="AF412" s="12" t="s">
        <v>119</v>
      </c>
      <c r="AG412" s="12">
        <v>1</v>
      </c>
    </row>
    <row r="413" spans="1:33" s="12" customFormat="1" x14ac:dyDescent="0.25">
      <c r="A413" s="12" t="s">
        <v>440</v>
      </c>
      <c r="B413" s="12">
        <v>2015</v>
      </c>
      <c r="C413" t="str">
        <f>A413&amp;" "&amp;B413</f>
        <v>Franklin et al. 2015</v>
      </c>
      <c r="D413" s="12" t="s">
        <v>24</v>
      </c>
      <c r="E413" s="12" t="s">
        <v>226</v>
      </c>
      <c r="F413" s="12" t="s">
        <v>441</v>
      </c>
      <c r="G413" s="12" t="s">
        <v>35</v>
      </c>
      <c r="H413" s="12" t="s">
        <v>3503</v>
      </c>
      <c r="I413" s="12" t="s">
        <v>1657</v>
      </c>
      <c r="J413" s="12" t="s">
        <v>2117</v>
      </c>
      <c r="K413" s="12" t="s">
        <v>28</v>
      </c>
      <c r="L413" s="12" t="s">
        <v>28</v>
      </c>
      <c r="N413" s="12" t="s">
        <v>277</v>
      </c>
      <c r="O413" s="12" t="s">
        <v>744</v>
      </c>
      <c r="P413" s="12" t="s">
        <v>3901</v>
      </c>
      <c r="Q413" t="s">
        <v>4009</v>
      </c>
      <c r="R413" t="s">
        <v>3954</v>
      </c>
      <c r="S413" t="s">
        <v>4172</v>
      </c>
      <c r="T413" s="12" t="s">
        <v>592</v>
      </c>
      <c r="U413" s="12" t="s">
        <v>452</v>
      </c>
      <c r="W413" s="12" t="s">
        <v>40</v>
      </c>
      <c r="X413" s="12" t="s">
        <v>1652</v>
      </c>
      <c r="Y413" s="12" t="s">
        <v>1652</v>
      </c>
      <c r="Z413" s="12" t="s">
        <v>3517</v>
      </c>
      <c r="AA413" s="12" t="s">
        <v>80</v>
      </c>
      <c r="AB413" s="12" t="s">
        <v>35</v>
      </c>
      <c r="AC413" s="12" t="s">
        <v>2901</v>
      </c>
      <c r="AF413" s="12" t="s">
        <v>119</v>
      </c>
      <c r="AG413" s="12">
        <v>2</v>
      </c>
    </row>
    <row r="414" spans="1:33" s="12" customFormat="1" x14ac:dyDescent="0.25">
      <c r="A414" s="12" t="s">
        <v>440</v>
      </c>
      <c r="B414" s="12">
        <v>2015</v>
      </c>
      <c r="C414" t="str">
        <f>A414&amp;" "&amp;B414</f>
        <v>Franklin et al. 2015</v>
      </c>
      <c r="D414" s="12" t="s">
        <v>24</v>
      </c>
      <c r="E414" s="12" t="s">
        <v>226</v>
      </c>
      <c r="F414" s="12" t="s">
        <v>441</v>
      </c>
      <c r="G414" s="12" t="s">
        <v>35</v>
      </c>
      <c r="H414" s="12" t="s">
        <v>3503</v>
      </c>
      <c r="I414" s="12" t="s">
        <v>1657</v>
      </c>
      <c r="J414" s="12" t="s">
        <v>2117</v>
      </c>
      <c r="K414" s="12" t="s">
        <v>28</v>
      </c>
      <c r="L414" s="12" t="s">
        <v>28</v>
      </c>
      <c r="N414" s="12" t="s">
        <v>277</v>
      </c>
      <c r="O414" s="12" t="s">
        <v>744</v>
      </c>
      <c r="P414" s="12" t="s">
        <v>3901</v>
      </c>
      <c r="Q414" t="s">
        <v>4159</v>
      </c>
      <c r="R414" t="s">
        <v>4158</v>
      </c>
      <c r="S414" t="s">
        <v>4157</v>
      </c>
      <c r="T414" s="12" t="s">
        <v>2813</v>
      </c>
      <c r="U414" s="12" t="s">
        <v>453</v>
      </c>
      <c r="W414" s="12" t="s">
        <v>40</v>
      </c>
      <c r="X414" s="12" t="s">
        <v>1652</v>
      </c>
      <c r="Y414" s="12" t="s">
        <v>1652</v>
      </c>
      <c r="Z414" s="12" t="s">
        <v>3517</v>
      </c>
      <c r="AA414" s="12" t="s">
        <v>80</v>
      </c>
      <c r="AB414" s="12" t="s">
        <v>35</v>
      </c>
      <c r="AC414" s="12" t="s">
        <v>2901</v>
      </c>
      <c r="AF414" s="12" t="s">
        <v>119</v>
      </c>
      <c r="AG414" s="12">
        <v>1</v>
      </c>
    </row>
    <row r="415" spans="1:33" s="12" customFormat="1" x14ac:dyDescent="0.25">
      <c r="A415" s="12" t="s">
        <v>440</v>
      </c>
      <c r="B415" s="12">
        <v>2015</v>
      </c>
      <c r="C415" t="str">
        <f>A415&amp;" "&amp;B415</f>
        <v>Franklin et al. 2015</v>
      </c>
      <c r="D415" s="12" t="s">
        <v>24</v>
      </c>
      <c r="E415" s="12" t="s">
        <v>226</v>
      </c>
      <c r="F415" s="12" t="s">
        <v>441</v>
      </c>
      <c r="G415" s="12" t="s">
        <v>35</v>
      </c>
      <c r="H415" s="12" t="s">
        <v>3503</v>
      </c>
      <c r="I415" s="12" t="s">
        <v>1657</v>
      </c>
      <c r="J415" s="12" t="s">
        <v>2117</v>
      </c>
      <c r="K415" s="12" t="s">
        <v>28</v>
      </c>
      <c r="L415" s="12" t="s">
        <v>28</v>
      </c>
      <c r="N415" s="12" t="s">
        <v>277</v>
      </c>
      <c r="O415" s="12" t="s">
        <v>744</v>
      </c>
      <c r="P415" s="12" t="s">
        <v>3901</v>
      </c>
      <c r="Q415" t="s">
        <v>4009</v>
      </c>
      <c r="R415" t="s">
        <v>3954</v>
      </c>
      <c r="S415" t="s">
        <v>4190</v>
      </c>
      <c r="T415" s="12" t="s">
        <v>518</v>
      </c>
      <c r="U415" s="12" t="s">
        <v>454</v>
      </c>
      <c r="W415" s="12" t="s">
        <v>40</v>
      </c>
      <c r="X415" s="12" t="s">
        <v>1652</v>
      </c>
      <c r="Y415" s="12" t="s">
        <v>1652</v>
      </c>
      <c r="Z415" s="12" t="s">
        <v>3517</v>
      </c>
      <c r="AA415" s="12" t="s">
        <v>80</v>
      </c>
      <c r="AB415" s="12" t="s">
        <v>35</v>
      </c>
      <c r="AC415" s="12" t="s">
        <v>2901</v>
      </c>
      <c r="AF415" s="12" t="s">
        <v>119</v>
      </c>
      <c r="AG415" s="12">
        <v>1</v>
      </c>
    </row>
    <row r="416" spans="1:33" s="12" customFormat="1" x14ac:dyDescent="0.25">
      <c r="A416" s="12" t="s">
        <v>440</v>
      </c>
      <c r="B416" s="12">
        <v>2015</v>
      </c>
      <c r="C416" t="str">
        <f>A416&amp;" "&amp;B416</f>
        <v>Franklin et al. 2015</v>
      </c>
      <c r="D416" s="12" t="s">
        <v>24</v>
      </c>
      <c r="E416" s="12" t="s">
        <v>226</v>
      </c>
      <c r="F416" s="12" t="s">
        <v>441</v>
      </c>
      <c r="G416" s="12" t="s">
        <v>35</v>
      </c>
      <c r="H416" s="12" t="s">
        <v>3503</v>
      </c>
      <c r="I416" s="12" t="s">
        <v>1657</v>
      </c>
      <c r="J416" s="12" t="s">
        <v>2117</v>
      </c>
      <c r="K416" s="12" t="s">
        <v>28</v>
      </c>
      <c r="L416" s="12" t="s">
        <v>28</v>
      </c>
      <c r="N416" s="12" t="s">
        <v>277</v>
      </c>
      <c r="O416" s="12" t="s">
        <v>744</v>
      </c>
      <c r="P416" s="12" t="s">
        <v>3901</v>
      </c>
      <c r="Q416" t="s">
        <v>4009</v>
      </c>
      <c r="R416" t="s">
        <v>4020</v>
      </c>
      <c r="S416" t="s">
        <v>4202</v>
      </c>
      <c r="T416" s="12" t="s">
        <v>519</v>
      </c>
      <c r="U416" s="12" t="s">
        <v>455</v>
      </c>
      <c r="W416" s="12" t="s">
        <v>40</v>
      </c>
      <c r="X416" s="12" t="s">
        <v>1652</v>
      </c>
      <c r="Y416" s="12" t="s">
        <v>1652</v>
      </c>
      <c r="Z416" s="12" t="s">
        <v>3517</v>
      </c>
      <c r="AA416" s="12" t="s">
        <v>80</v>
      </c>
      <c r="AB416" s="12" t="s">
        <v>35</v>
      </c>
      <c r="AC416" s="12" t="s">
        <v>2901</v>
      </c>
      <c r="AF416" s="12" t="s">
        <v>119</v>
      </c>
      <c r="AG416" s="12">
        <v>1</v>
      </c>
    </row>
    <row r="417" spans="1:45" s="12" customFormat="1" x14ac:dyDescent="0.25">
      <c r="A417" s="12" t="s">
        <v>440</v>
      </c>
      <c r="B417" s="12">
        <v>2015</v>
      </c>
      <c r="C417" t="str">
        <f>A417&amp;" "&amp;B417</f>
        <v>Franklin et al. 2015</v>
      </c>
      <c r="D417" s="12" t="s">
        <v>24</v>
      </c>
      <c r="E417" s="12" t="s">
        <v>226</v>
      </c>
      <c r="F417" s="12" t="s">
        <v>441</v>
      </c>
      <c r="G417" s="12" t="s">
        <v>35</v>
      </c>
      <c r="H417" s="12" t="s">
        <v>3503</v>
      </c>
      <c r="I417" s="12" t="s">
        <v>1657</v>
      </c>
      <c r="J417" s="12" t="s">
        <v>2117</v>
      </c>
      <c r="K417" s="12" t="s">
        <v>28</v>
      </c>
      <c r="L417" s="12" t="s">
        <v>28</v>
      </c>
      <c r="N417" s="12" t="s">
        <v>277</v>
      </c>
      <c r="O417" s="12" t="s">
        <v>744</v>
      </c>
      <c r="P417" s="12" t="s">
        <v>3901</v>
      </c>
      <c r="Q417" t="s">
        <v>4009</v>
      </c>
      <c r="R417" t="s">
        <v>3954</v>
      </c>
      <c r="S417" t="s">
        <v>4105</v>
      </c>
      <c r="T417" s="12" t="s">
        <v>520</v>
      </c>
      <c r="U417" s="12" t="s">
        <v>456</v>
      </c>
      <c r="W417" s="12" t="s">
        <v>40</v>
      </c>
      <c r="X417" s="12" t="s">
        <v>1652</v>
      </c>
      <c r="Y417" s="12" t="s">
        <v>1652</v>
      </c>
      <c r="Z417" s="12" t="s">
        <v>3517</v>
      </c>
      <c r="AA417" s="12" t="s">
        <v>80</v>
      </c>
      <c r="AB417" s="12" t="s">
        <v>35</v>
      </c>
      <c r="AC417" s="12" t="s">
        <v>2901</v>
      </c>
      <c r="AF417" s="12" t="s">
        <v>119</v>
      </c>
      <c r="AG417" s="12">
        <v>1</v>
      </c>
    </row>
    <row r="418" spans="1:45" s="12" customFormat="1" x14ac:dyDescent="0.25">
      <c r="A418" s="12" t="s">
        <v>1105</v>
      </c>
      <c r="B418" s="12">
        <v>1984</v>
      </c>
      <c r="C418" t="str">
        <f>A418&amp;" "&amp;B418</f>
        <v>Fricker 1984</v>
      </c>
      <c r="D418" s="12" t="s">
        <v>35</v>
      </c>
      <c r="E418" s="12" t="s">
        <v>25</v>
      </c>
      <c r="F418" s="12" t="s">
        <v>1106</v>
      </c>
      <c r="G418" s="12" t="s">
        <v>2901</v>
      </c>
      <c r="H418" s="12" t="s">
        <v>3504</v>
      </c>
      <c r="I418" s="12" t="s">
        <v>1107</v>
      </c>
      <c r="J418" s="12" t="s">
        <v>2117</v>
      </c>
      <c r="K418" s="12" t="s">
        <v>28</v>
      </c>
      <c r="L418" s="12" t="s">
        <v>28</v>
      </c>
      <c r="N418" s="12" t="s">
        <v>28</v>
      </c>
      <c r="O418" s="12" t="s">
        <v>744</v>
      </c>
      <c r="P418" s="12" t="s">
        <v>3901</v>
      </c>
      <c r="Q418" t="s">
        <v>2614</v>
      </c>
      <c r="R418" t="s">
        <v>118</v>
      </c>
      <c r="S418" t="s">
        <v>3974</v>
      </c>
      <c r="T418" s="12" t="s">
        <v>1069</v>
      </c>
      <c r="U418" s="12" t="s">
        <v>1108</v>
      </c>
      <c r="W418" s="12" t="s">
        <v>40</v>
      </c>
      <c r="X418" s="12" t="s">
        <v>1033</v>
      </c>
      <c r="Y418" s="12" t="s">
        <v>1033</v>
      </c>
      <c r="Z418" s="12" t="s">
        <v>1033</v>
      </c>
      <c r="AA418" s="12" t="s">
        <v>80</v>
      </c>
      <c r="AB418" s="12" t="s">
        <v>35</v>
      </c>
      <c r="AC418" s="12" t="s">
        <v>2901</v>
      </c>
      <c r="AF418" s="12">
        <v>191</v>
      </c>
      <c r="AG418" s="12">
        <v>1080</v>
      </c>
      <c r="AH418" s="15">
        <v>0.17699999999999999</v>
      </c>
      <c r="AI418" s="15"/>
    </row>
    <row r="419" spans="1:45" s="12" customFormat="1" x14ac:dyDescent="0.25">
      <c r="A419" s="12" t="s">
        <v>1105</v>
      </c>
      <c r="B419" s="12">
        <v>1984</v>
      </c>
      <c r="C419" t="str">
        <f>A419&amp;" "&amp;B419</f>
        <v>Fricker 1984</v>
      </c>
      <c r="D419" s="12" t="s">
        <v>35</v>
      </c>
      <c r="E419" s="12" t="s">
        <v>25</v>
      </c>
      <c r="F419" s="12" t="s">
        <v>1106</v>
      </c>
      <c r="G419" s="12" t="s">
        <v>2901</v>
      </c>
      <c r="H419" s="12" t="s">
        <v>3504</v>
      </c>
      <c r="I419" s="12" t="s">
        <v>2123</v>
      </c>
      <c r="J419" s="12" t="s">
        <v>3626</v>
      </c>
      <c r="K419" s="12" t="s">
        <v>28</v>
      </c>
      <c r="L419" s="12" t="s">
        <v>28</v>
      </c>
      <c r="N419" s="12" t="s">
        <v>28</v>
      </c>
      <c r="O419" s="12" t="s">
        <v>744</v>
      </c>
      <c r="P419" s="12" t="s">
        <v>3901</v>
      </c>
      <c r="Q419" t="s">
        <v>2614</v>
      </c>
      <c r="R419" t="s">
        <v>118</v>
      </c>
      <c r="S419" t="s">
        <v>3974</v>
      </c>
      <c r="T419" s="12" t="s">
        <v>1069</v>
      </c>
      <c r="U419" s="12" t="s">
        <v>1108</v>
      </c>
      <c r="W419" s="12" t="s">
        <v>40</v>
      </c>
      <c r="X419" s="12" t="s">
        <v>1597</v>
      </c>
      <c r="Y419" s="12" t="s">
        <v>3670</v>
      </c>
      <c r="Z419" s="12" t="s">
        <v>3517</v>
      </c>
      <c r="AA419" s="12" t="s">
        <v>80</v>
      </c>
      <c r="AB419" s="12" t="s">
        <v>35</v>
      </c>
      <c r="AC419" s="12" t="s">
        <v>2901</v>
      </c>
      <c r="AF419" s="12">
        <v>11</v>
      </c>
      <c r="AG419" s="12">
        <v>1080</v>
      </c>
      <c r="AH419" s="15"/>
      <c r="AI419" s="15"/>
    </row>
    <row r="420" spans="1:45" s="12" customFormat="1" x14ac:dyDescent="0.25">
      <c r="A420" s="12" t="s">
        <v>1105</v>
      </c>
      <c r="B420" s="12">
        <v>1984</v>
      </c>
      <c r="C420" t="str">
        <f>A420&amp;" "&amp;B420</f>
        <v>Fricker 1984</v>
      </c>
      <c r="D420" s="12" t="s">
        <v>35</v>
      </c>
      <c r="E420" s="12" t="s">
        <v>25</v>
      </c>
      <c r="F420" s="12" t="s">
        <v>1106</v>
      </c>
      <c r="G420" s="12" t="s">
        <v>2901</v>
      </c>
      <c r="H420" s="12" t="s">
        <v>3504</v>
      </c>
      <c r="I420" s="12" t="s">
        <v>2123</v>
      </c>
      <c r="J420" s="12" t="s">
        <v>3626</v>
      </c>
      <c r="K420" s="12" t="s">
        <v>28</v>
      </c>
      <c r="L420" s="12" t="s">
        <v>28</v>
      </c>
      <c r="N420" s="12" t="s">
        <v>28</v>
      </c>
      <c r="O420" s="12" t="s">
        <v>744</v>
      </c>
      <c r="P420" s="12" t="s">
        <v>3901</v>
      </c>
      <c r="Q420" t="s">
        <v>2614</v>
      </c>
      <c r="R420" t="s">
        <v>118</v>
      </c>
      <c r="S420" t="s">
        <v>3974</v>
      </c>
      <c r="T420" s="12" t="s">
        <v>1069</v>
      </c>
      <c r="U420" s="12" t="s">
        <v>1108</v>
      </c>
      <c r="W420" s="12" t="s">
        <v>40</v>
      </c>
      <c r="X420" s="12" t="s">
        <v>1607</v>
      </c>
      <c r="Y420" s="12" t="s">
        <v>3666</v>
      </c>
      <c r="Z420" s="12" t="s">
        <v>3517</v>
      </c>
      <c r="AA420" s="12" t="s">
        <v>80</v>
      </c>
      <c r="AB420" s="12" t="s">
        <v>35</v>
      </c>
      <c r="AC420" s="12" t="s">
        <v>2901</v>
      </c>
      <c r="AF420" s="12">
        <v>16</v>
      </c>
      <c r="AG420" s="12">
        <v>1080</v>
      </c>
      <c r="AH420" s="15"/>
      <c r="AI420" s="15"/>
    </row>
    <row r="421" spans="1:45" s="12" customFormat="1" x14ac:dyDescent="0.25">
      <c r="A421" s="12" t="s">
        <v>1105</v>
      </c>
      <c r="B421" s="12">
        <v>1984</v>
      </c>
      <c r="C421" t="str">
        <f>A421&amp;" "&amp;B421</f>
        <v>Fricker 1984</v>
      </c>
      <c r="D421" s="12" t="s">
        <v>35</v>
      </c>
      <c r="E421" s="12" t="s">
        <v>25</v>
      </c>
      <c r="F421" s="12" t="s">
        <v>1106</v>
      </c>
      <c r="G421" s="12" t="s">
        <v>2901</v>
      </c>
      <c r="H421" s="12" t="s">
        <v>3504</v>
      </c>
      <c r="I421" s="12" t="s">
        <v>2123</v>
      </c>
      <c r="J421" s="12" t="s">
        <v>3626</v>
      </c>
      <c r="K421" s="12" t="s">
        <v>28</v>
      </c>
      <c r="L421" s="12" t="s">
        <v>28</v>
      </c>
      <c r="N421" s="12" t="s">
        <v>28</v>
      </c>
      <c r="O421" s="12" t="s">
        <v>744</v>
      </c>
      <c r="P421" s="12" t="s">
        <v>3901</v>
      </c>
      <c r="Q421" t="s">
        <v>2614</v>
      </c>
      <c r="R421" t="s">
        <v>118</v>
      </c>
      <c r="S421" t="s">
        <v>3974</v>
      </c>
      <c r="T421" s="12" t="s">
        <v>1069</v>
      </c>
      <c r="U421" s="12" t="s">
        <v>1108</v>
      </c>
      <c r="W421" s="12" t="s">
        <v>40</v>
      </c>
      <c r="X421" s="12" t="s">
        <v>1634</v>
      </c>
      <c r="Y421" s="12" t="s">
        <v>3561</v>
      </c>
      <c r="Z421" s="12" t="s">
        <v>3517</v>
      </c>
      <c r="AA421" s="12" t="s">
        <v>80</v>
      </c>
      <c r="AB421" s="12" t="s">
        <v>35</v>
      </c>
      <c r="AC421" s="12" t="s">
        <v>2901</v>
      </c>
      <c r="AF421" s="12">
        <v>14</v>
      </c>
      <c r="AG421" s="12">
        <v>1080</v>
      </c>
      <c r="AH421" s="15"/>
      <c r="AI421" s="15"/>
    </row>
    <row r="422" spans="1:45" s="12" customFormat="1" x14ac:dyDescent="0.25">
      <c r="A422" s="12" t="s">
        <v>1105</v>
      </c>
      <c r="B422" s="12">
        <v>1984</v>
      </c>
      <c r="C422" t="str">
        <f>A422&amp;" "&amp;B422</f>
        <v>Fricker 1984</v>
      </c>
      <c r="D422" s="12" t="s">
        <v>35</v>
      </c>
      <c r="E422" s="12" t="s">
        <v>25</v>
      </c>
      <c r="F422" s="12" t="s">
        <v>1106</v>
      </c>
      <c r="G422" s="12" t="s">
        <v>2901</v>
      </c>
      <c r="H422" s="12" t="s">
        <v>3504</v>
      </c>
      <c r="I422" s="12" t="s">
        <v>2123</v>
      </c>
      <c r="J422" s="12" t="s">
        <v>3626</v>
      </c>
      <c r="K422" s="12" t="s">
        <v>28</v>
      </c>
      <c r="L422" s="12" t="s">
        <v>28</v>
      </c>
      <c r="N422" s="12" t="s">
        <v>28</v>
      </c>
      <c r="O422" s="12" t="s">
        <v>744</v>
      </c>
      <c r="P422" s="12" t="s">
        <v>3901</v>
      </c>
      <c r="Q422" t="s">
        <v>2614</v>
      </c>
      <c r="R422" t="s">
        <v>118</v>
      </c>
      <c r="S422" t="s">
        <v>3974</v>
      </c>
      <c r="T422" s="12" t="s">
        <v>1069</v>
      </c>
      <c r="U422" s="12" t="s">
        <v>1108</v>
      </c>
      <c r="W422" s="12" t="s">
        <v>40</v>
      </c>
      <c r="X422" s="12" t="s">
        <v>1645</v>
      </c>
      <c r="Y422" s="12" t="s">
        <v>3668</v>
      </c>
      <c r="Z422" s="12" t="s">
        <v>3517</v>
      </c>
      <c r="AA422" s="12" t="s">
        <v>80</v>
      </c>
      <c r="AB422" s="12" t="s">
        <v>35</v>
      </c>
      <c r="AC422" s="12" t="s">
        <v>2901</v>
      </c>
      <c r="AF422" s="12">
        <v>1</v>
      </c>
      <c r="AG422" s="12">
        <v>1080</v>
      </c>
      <c r="AH422" s="15"/>
      <c r="AI422" s="15"/>
    </row>
    <row r="423" spans="1:45" s="12" customFormat="1" x14ac:dyDescent="0.25">
      <c r="A423" s="12" t="s">
        <v>1105</v>
      </c>
      <c r="B423" s="12">
        <v>1984</v>
      </c>
      <c r="C423" t="str">
        <f>A423&amp;" "&amp;B423</f>
        <v>Fricker 1984</v>
      </c>
      <c r="D423" s="12" t="s">
        <v>35</v>
      </c>
      <c r="E423" s="12" t="s">
        <v>25</v>
      </c>
      <c r="F423" s="12" t="s">
        <v>1106</v>
      </c>
      <c r="G423" s="12" t="s">
        <v>2901</v>
      </c>
      <c r="H423" s="12" t="s">
        <v>3504</v>
      </c>
      <c r="I423" s="12" t="s">
        <v>2123</v>
      </c>
      <c r="J423" s="12" t="s">
        <v>3626</v>
      </c>
      <c r="K423" s="12" t="s">
        <v>28</v>
      </c>
      <c r="L423" s="12" t="s">
        <v>28</v>
      </c>
      <c r="N423" s="12" t="s">
        <v>28</v>
      </c>
      <c r="O423" s="12" t="s">
        <v>744</v>
      </c>
      <c r="P423" s="12" t="s">
        <v>3901</v>
      </c>
      <c r="Q423" t="s">
        <v>2614</v>
      </c>
      <c r="R423" t="s">
        <v>118</v>
      </c>
      <c r="S423" t="s">
        <v>3974</v>
      </c>
      <c r="T423" s="12" t="s">
        <v>1069</v>
      </c>
      <c r="U423" s="12" t="s">
        <v>1108</v>
      </c>
      <c r="W423" s="12" t="s">
        <v>40</v>
      </c>
      <c r="X423" s="12" t="s">
        <v>1752</v>
      </c>
      <c r="Y423" s="12" t="s">
        <v>3680</v>
      </c>
      <c r="Z423" s="12" t="s">
        <v>3517</v>
      </c>
      <c r="AA423" s="12" t="s">
        <v>80</v>
      </c>
      <c r="AB423" s="12" t="s">
        <v>35</v>
      </c>
      <c r="AC423" s="12" t="s">
        <v>2901</v>
      </c>
      <c r="AF423" s="12">
        <v>2</v>
      </c>
      <c r="AG423" s="12">
        <v>1080</v>
      </c>
      <c r="AH423" s="15"/>
      <c r="AI423" s="15"/>
    </row>
    <row r="424" spans="1:45" s="12" customFormat="1" x14ac:dyDescent="0.25">
      <c r="A424" s="12" t="s">
        <v>1105</v>
      </c>
      <c r="B424" s="12">
        <v>1984</v>
      </c>
      <c r="C424" t="str">
        <f>A424&amp;" "&amp;B424</f>
        <v>Fricker 1984</v>
      </c>
      <c r="D424" s="12" t="s">
        <v>35</v>
      </c>
      <c r="E424" s="12" t="s">
        <v>25</v>
      </c>
      <c r="F424" s="12" t="s">
        <v>1106</v>
      </c>
      <c r="G424" s="12" t="s">
        <v>2901</v>
      </c>
      <c r="H424" s="12" t="s">
        <v>3504</v>
      </c>
      <c r="I424" s="12" t="s">
        <v>2123</v>
      </c>
      <c r="J424" s="12" t="s">
        <v>3626</v>
      </c>
      <c r="K424" s="12" t="s">
        <v>28</v>
      </c>
      <c r="L424" s="12" t="s">
        <v>28</v>
      </c>
      <c r="N424" s="12" t="s">
        <v>28</v>
      </c>
      <c r="O424" s="12" t="s">
        <v>744</v>
      </c>
      <c r="P424" s="12" t="s">
        <v>3901</v>
      </c>
      <c r="Q424" t="s">
        <v>2614</v>
      </c>
      <c r="R424" t="s">
        <v>118</v>
      </c>
      <c r="S424" t="s">
        <v>3974</v>
      </c>
      <c r="T424" s="12" t="s">
        <v>1069</v>
      </c>
      <c r="U424" s="12" t="s">
        <v>1108</v>
      </c>
      <c r="W424" s="12" t="s">
        <v>40</v>
      </c>
      <c r="X424" s="12" t="s">
        <v>1776</v>
      </c>
      <c r="Y424" s="12" t="s">
        <v>3683</v>
      </c>
      <c r="Z424" s="12" t="s">
        <v>3517</v>
      </c>
      <c r="AA424" s="12" t="s">
        <v>80</v>
      </c>
      <c r="AB424" s="12" t="s">
        <v>35</v>
      </c>
      <c r="AC424" s="12" t="s">
        <v>2901</v>
      </c>
      <c r="AF424" s="12">
        <v>19</v>
      </c>
      <c r="AG424" s="12">
        <v>1080</v>
      </c>
      <c r="AH424" s="15"/>
      <c r="AI424" s="15"/>
    </row>
    <row r="425" spans="1:45" s="12" customFormat="1" x14ac:dyDescent="0.25">
      <c r="A425" s="12" t="s">
        <v>1105</v>
      </c>
      <c r="B425" s="12">
        <v>1984</v>
      </c>
      <c r="C425" t="str">
        <f>A425&amp;" "&amp;B425</f>
        <v>Fricker 1984</v>
      </c>
      <c r="D425" s="12" t="s">
        <v>35</v>
      </c>
      <c r="E425" s="12" t="s">
        <v>25</v>
      </c>
      <c r="F425" s="12" t="s">
        <v>1106</v>
      </c>
      <c r="G425" s="12" t="s">
        <v>2901</v>
      </c>
      <c r="H425" s="12" t="s">
        <v>3504</v>
      </c>
      <c r="I425" s="12" t="s">
        <v>2123</v>
      </c>
      <c r="J425" s="12" t="s">
        <v>3626</v>
      </c>
      <c r="K425" s="12" t="s">
        <v>28</v>
      </c>
      <c r="L425" s="12" t="s">
        <v>28</v>
      </c>
      <c r="N425" s="12" t="s">
        <v>28</v>
      </c>
      <c r="O425" s="12" t="s">
        <v>744</v>
      </c>
      <c r="P425" s="12" t="s">
        <v>3901</v>
      </c>
      <c r="Q425" t="s">
        <v>2614</v>
      </c>
      <c r="R425" t="s">
        <v>118</v>
      </c>
      <c r="S425" t="s">
        <v>3974</v>
      </c>
      <c r="T425" s="12" t="s">
        <v>1069</v>
      </c>
      <c r="U425" s="12" t="s">
        <v>1108</v>
      </c>
      <c r="W425" s="12" t="s">
        <v>40</v>
      </c>
      <c r="X425" s="12" t="s">
        <v>2969</v>
      </c>
      <c r="Y425" s="12" t="s">
        <v>3685</v>
      </c>
      <c r="Z425" s="12" t="s">
        <v>3517</v>
      </c>
      <c r="AA425" s="12" t="s">
        <v>80</v>
      </c>
      <c r="AB425" s="12" t="s">
        <v>35</v>
      </c>
      <c r="AC425" s="12" t="s">
        <v>2901</v>
      </c>
      <c r="AF425" s="12">
        <v>15</v>
      </c>
      <c r="AG425" s="12">
        <v>1080</v>
      </c>
      <c r="AH425" s="15"/>
      <c r="AI425" s="15"/>
    </row>
    <row r="426" spans="1:45" s="12" customFormat="1" x14ac:dyDescent="0.25">
      <c r="A426" s="12" t="s">
        <v>1105</v>
      </c>
      <c r="B426" s="12">
        <v>1984</v>
      </c>
      <c r="C426" t="str">
        <f>A426&amp;" "&amp;B426</f>
        <v>Fricker 1984</v>
      </c>
      <c r="D426" s="12" t="s">
        <v>35</v>
      </c>
      <c r="E426" s="12" t="s">
        <v>25</v>
      </c>
      <c r="F426" s="12" t="s">
        <v>1106</v>
      </c>
      <c r="G426" s="12" t="s">
        <v>2901</v>
      </c>
      <c r="H426" s="12" t="s">
        <v>3504</v>
      </c>
      <c r="I426" s="12" t="s">
        <v>2123</v>
      </c>
      <c r="J426" s="12" t="s">
        <v>3626</v>
      </c>
      <c r="K426" s="12" t="s">
        <v>28</v>
      </c>
      <c r="L426" s="12" t="s">
        <v>28</v>
      </c>
      <c r="N426" s="12" t="s">
        <v>28</v>
      </c>
      <c r="O426" s="12" t="s">
        <v>744</v>
      </c>
      <c r="P426" s="12" t="s">
        <v>3901</v>
      </c>
      <c r="Q426" t="s">
        <v>2614</v>
      </c>
      <c r="R426" t="s">
        <v>118</v>
      </c>
      <c r="S426" t="s">
        <v>3974</v>
      </c>
      <c r="T426" s="12" t="s">
        <v>1069</v>
      </c>
      <c r="U426" s="12" t="s">
        <v>1108</v>
      </c>
      <c r="W426" s="12" t="s">
        <v>40</v>
      </c>
      <c r="X426" s="12" t="s">
        <v>2024</v>
      </c>
      <c r="Y426" s="12" t="s">
        <v>3687</v>
      </c>
      <c r="Z426" s="12" t="s">
        <v>3517</v>
      </c>
      <c r="AA426" s="12" t="s">
        <v>80</v>
      </c>
      <c r="AB426" s="12" t="s">
        <v>35</v>
      </c>
      <c r="AC426" s="12" t="s">
        <v>2901</v>
      </c>
      <c r="AF426" s="12">
        <v>0</v>
      </c>
      <c r="AG426" s="12">
        <v>1080</v>
      </c>
      <c r="AH426" s="15"/>
      <c r="AI426" s="15"/>
    </row>
    <row r="427" spans="1:45" s="12" customFormat="1" x14ac:dyDescent="0.25">
      <c r="A427" s="12" t="s">
        <v>1105</v>
      </c>
      <c r="B427" s="12">
        <v>1984</v>
      </c>
      <c r="C427" t="str">
        <f>A427&amp;" "&amp;B427</f>
        <v>Fricker 1984</v>
      </c>
      <c r="D427" s="12" t="s">
        <v>35</v>
      </c>
      <c r="E427" s="12" t="s">
        <v>25</v>
      </c>
      <c r="F427" s="12" t="s">
        <v>1106</v>
      </c>
      <c r="G427" s="12" t="s">
        <v>2901</v>
      </c>
      <c r="H427" s="12" t="s">
        <v>3504</v>
      </c>
      <c r="I427" s="12" t="s">
        <v>2123</v>
      </c>
      <c r="J427" s="12" t="s">
        <v>3626</v>
      </c>
      <c r="K427" s="12" t="s">
        <v>28</v>
      </c>
      <c r="L427" s="12" t="s">
        <v>28</v>
      </c>
      <c r="N427" s="12" t="s">
        <v>28</v>
      </c>
      <c r="O427" s="12" t="s">
        <v>744</v>
      </c>
      <c r="P427" s="12" t="s">
        <v>3901</v>
      </c>
      <c r="Q427" t="s">
        <v>2614</v>
      </c>
      <c r="R427" t="s">
        <v>118</v>
      </c>
      <c r="S427" t="s">
        <v>3974</v>
      </c>
      <c r="T427" s="12" t="s">
        <v>1069</v>
      </c>
      <c r="U427" s="12" t="s">
        <v>1108</v>
      </c>
      <c r="W427" s="12" t="s">
        <v>40</v>
      </c>
      <c r="X427" s="12" t="s">
        <v>2025</v>
      </c>
      <c r="Y427" s="12" t="s">
        <v>3585</v>
      </c>
      <c r="Z427" s="12" t="s">
        <v>3517</v>
      </c>
      <c r="AA427" s="12" t="s">
        <v>80</v>
      </c>
      <c r="AB427" s="12" t="s">
        <v>35</v>
      </c>
      <c r="AC427" s="12" t="s">
        <v>2901</v>
      </c>
      <c r="AF427" s="12">
        <v>31</v>
      </c>
      <c r="AG427" s="12">
        <v>1080</v>
      </c>
      <c r="AH427" s="15"/>
      <c r="AI427" s="15"/>
    </row>
    <row r="428" spans="1:45" s="12" customFormat="1" x14ac:dyDescent="0.25">
      <c r="A428" s="12" t="s">
        <v>1105</v>
      </c>
      <c r="B428" s="12">
        <v>1984</v>
      </c>
      <c r="C428" t="str">
        <f>A428&amp;" "&amp;B428</f>
        <v>Fricker 1984</v>
      </c>
      <c r="D428" s="12" t="s">
        <v>35</v>
      </c>
      <c r="E428" s="12" t="s">
        <v>25</v>
      </c>
      <c r="F428" s="12" t="s">
        <v>1106</v>
      </c>
      <c r="G428" s="12" t="s">
        <v>2901</v>
      </c>
      <c r="H428" s="12" t="s">
        <v>3504</v>
      </c>
      <c r="I428" s="12" t="s">
        <v>2123</v>
      </c>
      <c r="J428" s="12" t="s">
        <v>3626</v>
      </c>
      <c r="K428" s="12" t="s">
        <v>28</v>
      </c>
      <c r="L428" s="12" t="s">
        <v>28</v>
      </c>
      <c r="N428" s="12" t="s">
        <v>28</v>
      </c>
      <c r="O428" s="12" t="s">
        <v>744</v>
      </c>
      <c r="P428" s="12" t="s">
        <v>3901</v>
      </c>
      <c r="Q428" t="s">
        <v>2614</v>
      </c>
      <c r="R428" t="s">
        <v>118</v>
      </c>
      <c r="S428" t="s">
        <v>3974</v>
      </c>
      <c r="T428" s="12" t="s">
        <v>1069</v>
      </c>
      <c r="U428" s="12" t="s">
        <v>1108</v>
      </c>
      <c r="W428" s="12" t="s">
        <v>40</v>
      </c>
      <c r="X428" s="12" t="s">
        <v>2031</v>
      </c>
      <c r="Y428" s="12" t="s">
        <v>3518</v>
      </c>
      <c r="Z428" s="12" t="s">
        <v>3608</v>
      </c>
      <c r="AA428" s="12" t="s">
        <v>80</v>
      </c>
      <c r="AB428" s="12" t="s">
        <v>35</v>
      </c>
      <c r="AC428" s="12" t="s">
        <v>2901</v>
      </c>
      <c r="AF428" s="12">
        <v>16</v>
      </c>
      <c r="AG428" s="12">
        <v>1080</v>
      </c>
      <c r="AH428" s="15"/>
      <c r="AI428" s="15"/>
    </row>
    <row r="429" spans="1:45" s="12" customFormat="1" x14ac:dyDescent="0.25">
      <c r="A429" s="12" t="s">
        <v>1105</v>
      </c>
      <c r="B429" s="12">
        <v>1984</v>
      </c>
      <c r="C429" t="str">
        <f>A429&amp;" "&amp;B429</f>
        <v>Fricker 1984</v>
      </c>
      <c r="D429" s="12" t="s">
        <v>35</v>
      </c>
      <c r="E429" s="12" t="s">
        <v>25</v>
      </c>
      <c r="F429" s="12" t="s">
        <v>1106</v>
      </c>
      <c r="G429" s="12" t="s">
        <v>2901</v>
      </c>
      <c r="H429" s="12" t="s">
        <v>3504</v>
      </c>
      <c r="I429" s="12" t="s">
        <v>2123</v>
      </c>
      <c r="J429" s="12" t="s">
        <v>3626</v>
      </c>
      <c r="K429" s="12" t="s">
        <v>28</v>
      </c>
      <c r="L429" s="12" t="s">
        <v>28</v>
      </c>
      <c r="N429" s="12" t="s">
        <v>28</v>
      </c>
      <c r="O429" s="12" t="s">
        <v>744</v>
      </c>
      <c r="P429" s="12" t="s">
        <v>3901</v>
      </c>
      <c r="Q429" t="s">
        <v>2614</v>
      </c>
      <c r="R429" t="s">
        <v>118</v>
      </c>
      <c r="S429" t="s">
        <v>3974</v>
      </c>
      <c r="T429" s="12" t="s">
        <v>1069</v>
      </c>
      <c r="U429" s="12" t="s">
        <v>1108</v>
      </c>
      <c r="W429" s="12" t="s">
        <v>40</v>
      </c>
      <c r="X429" s="12" t="s">
        <v>2070</v>
      </c>
      <c r="Y429" s="12" t="s">
        <v>3604</v>
      </c>
      <c r="Z429" s="12" t="s">
        <v>3517</v>
      </c>
      <c r="AA429" s="12" t="s">
        <v>80</v>
      </c>
      <c r="AB429" s="12" t="s">
        <v>35</v>
      </c>
      <c r="AC429" s="12" t="s">
        <v>2901</v>
      </c>
      <c r="AF429" s="12">
        <v>66</v>
      </c>
      <c r="AG429" s="12">
        <v>1080</v>
      </c>
      <c r="AH429" s="15"/>
      <c r="AI429" s="15"/>
    </row>
    <row r="430" spans="1:45" s="12" customFormat="1" x14ac:dyDescent="0.25">
      <c r="A430" s="12" t="s">
        <v>1109</v>
      </c>
      <c r="B430" s="12">
        <v>1983</v>
      </c>
      <c r="C430" t="str">
        <f>A430&amp;" "&amp;B430</f>
        <v>Fricker et al. 1983</v>
      </c>
      <c r="D430" s="12" t="s">
        <v>172</v>
      </c>
      <c r="E430" s="12" t="s">
        <v>25</v>
      </c>
      <c r="F430" s="12" t="s">
        <v>1110</v>
      </c>
      <c r="G430" s="12" t="s">
        <v>2901</v>
      </c>
      <c r="H430" s="12" t="s">
        <v>3504</v>
      </c>
      <c r="I430" s="12" t="s">
        <v>1111</v>
      </c>
      <c r="J430" s="12" t="s">
        <v>2117</v>
      </c>
      <c r="K430" s="12" t="s">
        <v>28</v>
      </c>
      <c r="L430" s="12" t="s">
        <v>28</v>
      </c>
      <c r="N430" s="12" t="s">
        <v>28</v>
      </c>
      <c r="O430" s="12" t="s">
        <v>744</v>
      </c>
      <c r="P430" s="12" t="s">
        <v>3901</v>
      </c>
      <c r="Q430" t="s">
        <v>2614</v>
      </c>
      <c r="R430" t="s">
        <v>118</v>
      </c>
      <c r="S430"/>
      <c r="U430" s="12" t="s">
        <v>1113</v>
      </c>
      <c r="V430" s="12" t="s">
        <v>2770</v>
      </c>
      <c r="W430" s="12" t="s">
        <v>40</v>
      </c>
      <c r="X430" s="12" t="s">
        <v>1033</v>
      </c>
      <c r="Y430" s="12" t="s">
        <v>1033</v>
      </c>
      <c r="Z430" s="12" t="s">
        <v>1033</v>
      </c>
      <c r="AA430" s="12" t="s">
        <v>304</v>
      </c>
      <c r="AB430" s="12" t="s">
        <v>35</v>
      </c>
      <c r="AC430" s="12" t="s">
        <v>2901</v>
      </c>
      <c r="AF430" s="12">
        <v>60</v>
      </c>
      <c r="AG430" s="12">
        <v>560</v>
      </c>
      <c r="AH430" s="15"/>
      <c r="AI430" s="15"/>
      <c r="AS430" s="12" t="s">
        <v>1114</v>
      </c>
    </row>
    <row r="431" spans="1:45" s="12" customFormat="1" x14ac:dyDescent="0.25">
      <c r="A431" s="12" t="s">
        <v>300</v>
      </c>
      <c r="B431" s="12">
        <v>2008</v>
      </c>
      <c r="C431" t="str">
        <f>A431&amp;" "&amp;B431</f>
        <v>Gaukler et al. 2008</v>
      </c>
      <c r="D431" s="12" t="s">
        <v>301</v>
      </c>
      <c r="E431" s="12" t="s">
        <v>226</v>
      </c>
      <c r="F431" s="12" t="s">
        <v>302</v>
      </c>
      <c r="G431" s="12" t="s">
        <v>35</v>
      </c>
      <c r="H431" s="12" t="s">
        <v>3503</v>
      </c>
      <c r="I431" s="12" t="s">
        <v>303</v>
      </c>
      <c r="J431" s="12" t="s">
        <v>2117</v>
      </c>
      <c r="K431" s="12" t="s">
        <v>28</v>
      </c>
      <c r="L431" s="12" t="s">
        <v>28</v>
      </c>
      <c r="N431" s="12" t="s">
        <v>277</v>
      </c>
      <c r="O431" s="12" t="s">
        <v>744</v>
      </c>
      <c r="P431" s="12" t="s">
        <v>3901</v>
      </c>
      <c r="Q431" t="s">
        <v>4009</v>
      </c>
      <c r="R431" t="s">
        <v>4097</v>
      </c>
      <c r="S431" t="s">
        <v>4096</v>
      </c>
      <c r="T431" s="12" t="s">
        <v>343</v>
      </c>
      <c r="U431" s="12" t="s">
        <v>267</v>
      </c>
      <c r="W431" s="12" t="s">
        <v>40</v>
      </c>
      <c r="X431" s="12" t="s">
        <v>1826</v>
      </c>
      <c r="Y431" s="12" t="s">
        <v>1033</v>
      </c>
      <c r="Z431" s="12" t="s">
        <v>1033</v>
      </c>
      <c r="AA431" s="12" t="s">
        <v>304</v>
      </c>
      <c r="AB431" s="12" t="s">
        <v>35</v>
      </c>
      <c r="AC431" s="12" t="s">
        <v>2901</v>
      </c>
      <c r="AF431" s="12" t="s">
        <v>119</v>
      </c>
      <c r="AG431" s="12">
        <v>200</v>
      </c>
      <c r="AH431" s="12" t="s">
        <v>119</v>
      </c>
      <c r="AJ431" s="16"/>
      <c r="AK431" s="16"/>
    </row>
    <row r="432" spans="1:45" s="12" customFormat="1" x14ac:dyDescent="0.25">
      <c r="A432" s="12" t="s">
        <v>300</v>
      </c>
      <c r="B432" s="12">
        <v>2009</v>
      </c>
      <c r="C432" t="str">
        <f>A432&amp;" "&amp;B432</f>
        <v>Gaukler et al. 2009</v>
      </c>
      <c r="D432" s="12" t="s">
        <v>35</v>
      </c>
      <c r="E432" s="12" t="s">
        <v>158</v>
      </c>
      <c r="F432" s="12" t="s">
        <v>305</v>
      </c>
      <c r="G432" s="12" t="s">
        <v>35</v>
      </c>
      <c r="H432" s="12" t="s">
        <v>3503</v>
      </c>
      <c r="I432" s="12" t="s">
        <v>1115</v>
      </c>
      <c r="J432" s="12" t="s">
        <v>2117</v>
      </c>
      <c r="K432" s="12" t="s">
        <v>28</v>
      </c>
      <c r="L432" s="12" t="s">
        <v>28</v>
      </c>
      <c r="N432" s="12" t="s">
        <v>28</v>
      </c>
      <c r="O432" s="12" t="s">
        <v>744</v>
      </c>
      <c r="P432" s="12" t="s">
        <v>3901</v>
      </c>
      <c r="Q432" t="s">
        <v>4009</v>
      </c>
      <c r="R432" t="s">
        <v>4097</v>
      </c>
      <c r="S432" t="s">
        <v>4096</v>
      </c>
      <c r="T432" s="12" t="s">
        <v>343</v>
      </c>
      <c r="W432" s="12" t="s">
        <v>40</v>
      </c>
      <c r="X432" s="12" t="s">
        <v>1033</v>
      </c>
      <c r="Y432" s="12" t="s">
        <v>1033</v>
      </c>
      <c r="Z432" s="12" t="s">
        <v>1033</v>
      </c>
      <c r="AA432" s="12" t="s">
        <v>307</v>
      </c>
      <c r="AB432" s="12" t="s">
        <v>35</v>
      </c>
      <c r="AC432" s="12" t="s">
        <v>2901</v>
      </c>
      <c r="AF432" s="12">
        <v>3</v>
      </c>
      <c r="AG432" s="12">
        <v>434</v>
      </c>
    </row>
    <row r="433" spans="1:33" s="12" customFormat="1" x14ac:dyDescent="0.25">
      <c r="A433" s="12" t="s">
        <v>1116</v>
      </c>
      <c r="B433" s="12">
        <v>2002</v>
      </c>
      <c r="C433" t="str">
        <f>A433&amp;" "&amp;B433</f>
        <v>Georgiades and Iordanidis 2002</v>
      </c>
      <c r="D433" s="12" t="s">
        <v>35</v>
      </c>
      <c r="E433" s="12" t="s">
        <v>25</v>
      </c>
      <c r="F433" s="12" t="s">
        <v>1117</v>
      </c>
      <c r="G433" s="12" t="s">
        <v>2901</v>
      </c>
      <c r="H433" s="12" t="s">
        <v>3504</v>
      </c>
      <c r="I433" s="12" t="s">
        <v>1118</v>
      </c>
      <c r="J433" s="12" t="s">
        <v>2117</v>
      </c>
      <c r="K433" s="12" t="s">
        <v>28</v>
      </c>
      <c r="L433" s="12" t="s">
        <v>28</v>
      </c>
      <c r="N433" s="12" t="s">
        <v>28</v>
      </c>
      <c r="O433" s="12" t="s">
        <v>744</v>
      </c>
      <c r="P433" s="12" t="s">
        <v>3901</v>
      </c>
      <c r="Q433" t="s">
        <v>4009</v>
      </c>
      <c r="R433" t="s">
        <v>4011</v>
      </c>
      <c r="S433"/>
      <c r="V433" s="12" t="s">
        <v>2689</v>
      </c>
      <c r="W433" s="12" t="s">
        <v>325</v>
      </c>
      <c r="X433" s="12" t="s">
        <v>1470</v>
      </c>
      <c r="Y433" s="12" t="s">
        <v>1033</v>
      </c>
      <c r="Z433" s="12" t="s">
        <v>1033</v>
      </c>
      <c r="AA433" s="12" t="s">
        <v>1119</v>
      </c>
      <c r="AB433" s="12" t="s">
        <v>35</v>
      </c>
      <c r="AC433" s="12" t="s">
        <v>2901</v>
      </c>
      <c r="AF433" s="12">
        <v>33</v>
      </c>
      <c r="AG433" s="12">
        <v>182</v>
      </c>
    </row>
    <row r="434" spans="1:33" s="12" customFormat="1" x14ac:dyDescent="0.25">
      <c r="A434" s="12" t="s">
        <v>1116</v>
      </c>
      <c r="B434" s="12">
        <v>2002</v>
      </c>
      <c r="C434" t="str">
        <f>A434&amp;" "&amp;B434</f>
        <v>Georgiades and Iordanidis 2002</v>
      </c>
      <c r="D434" s="12" t="s">
        <v>35</v>
      </c>
      <c r="E434" s="12" t="s">
        <v>25</v>
      </c>
      <c r="F434" s="12" t="s">
        <v>1117</v>
      </c>
      <c r="G434" s="12" t="s">
        <v>2901</v>
      </c>
      <c r="H434" s="12" t="s">
        <v>3504</v>
      </c>
      <c r="I434" s="12" t="s">
        <v>1118</v>
      </c>
      <c r="J434" s="12" t="s">
        <v>2117</v>
      </c>
      <c r="K434" s="12" t="s">
        <v>28</v>
      </c>
      <c r="L434" s="12" t="s">
        <v>28</v>
      </c>
      <c r="N434" s="12" t="s">
        <v>28</v>
      </c>
      <c r="O434" s="12" t="s">
        <v>744</v>
      </c>
      <c r="P434" s="12" t="s">
        <v>3901</v>
      </c>
      <c r="Q434" t="s">
        <v>4148</v>
      </c>
      <c r="R434"/>
      <c r="S434"/>
      <c r="V434" s="12" t="s">
        <v>3661</v>
      </c>
      <c r="W434" s="12" t="s">
        <v>325</v>
      </c>
      <c r="X434" s="12" t="s">
        <v>1470</v>
      </c>
      <c r="Y434" s="12" t="s">
        <v>1033</v>
      </c>
      <c r="Z434" s="12" t="s">
        <v>1033</v>
      </c>
      <c r="AA434" s="12" t="s">
        <v>1119</v>
      </c>
      <c r="AB434" s="12" t="s">
        <v>35</v>
      </c>
      <c r="AC434" s="12" t="s">
        <v>2901</v>
      </c>
      <c r="AF434" s="12">
        <v>2</v>
      </c>
      <c r="AG434" s="12">
        <v>71</v>
      </c>
    </row>
    <row r="435" spans="1:33" s="12" customFormat="1" x14ac:dyDescent="0.25">
      <c r="A435" s="12" t="s">
        <v>1116</v>
      </c>
      <c r="B435" s="12">
        <v>2002</v>
      </c>
      <c r="C435" t="str">
        <f>A435&amp;" "&amp;B435</f>
        <v>Georgiades and Iordanidis 2002</v>
      </c>
      <c r="D435" s="12" t="s">
        <v>35</v>
      </c>
      <c r="E435" s="12" t="s">
        <v>25</v>
      </c>
      <c r="F435" s="12" t="s">
        <v>1117</v>
      </c>
      <c r="G435" s="12" t="s">
        <v>2901</v>
      </c>
      <c r="H435" s="12" t="s">
        <v>3504</v>
      </c>
      <c r="I435" s="12" t="s">
        <v>1118</v>
      </c>
      <c r="J435" s="12" t="s">
        <v>2117</v>
      </c>
      <c r="K435" s="12" t="s">
        <v>28</v>
      </c>
      <c r="L435" s="12" t="s">
        <v>28</v>
      </c>
      <c r="N435" s="12" t="s">
        <v>28</v>
      </c>
      <c r="O435" s="12" t="s">
        <v>744</v>
      </c>
      <c r="P435" s="12" t="s">
        <v>3901</v>
      </c>
      <c r="Q435" t="s">
        <v>3993</v>
      </c>
      <c r="R435" t="s">
        <v>4023</v>
      </c>
      <c r="S435" t="s">
        <v>3983</v>
      </c>
      <c r="T435" s="12" t="s">
        <v>625</v>
      </c>
      <c r="W435" s="12" t="s">
        <v>325</v>
      </c>
      <c r="X435" s="12" t="s">
        <v>1033</v>
      </c>
      <c r="Y435" s="12" t="s">
        <v>1033</v>
      </c>
      <c r="Z435" s="12" t="s">
        <v>1033</v>
      </c>
      <c r="AA435" s="12" t="s">
        <v>1119</v>
      </c>
      <c r="AB435" s="12" t="s">
        <v>35</v>
      </c>
      <c r="AC435" s="12" t="s">
        <v>2901</v>
      </c>
      <c r="AF435" s="12">
        <v>53</v>
      </c>
      <c r="AG435" s="12">
        <v>618</v>
      </c>
    </row>
    <row r="436" spans="1:33" s="12" customFormat="1" x14ac:dyDescent="0.25">
      <c r="A436" s="12" t="s">
        <v>1116</v>
      </c>
      <c r="B436" s="12">
        <v>2002</v>
      </c>
      <c r="C436" t="str">
        <f>A436&amp;" "&amp;B436</f>
        <v>Georgiades and Iordanidis 2002</v>
      </c>
      <c r="D436" s="12" t="s">
        <v>35</v>
      </c>
      <c r="E436" s="12" t="s">
        <v>25</v>
      </c>
      <c r="F436" s="12" t="s">
        <v>1117</v>
      </c>
      <c r="G436" s="12" t="s">
        <v>2901</v>
      </c>
      <c r="H436" s="12" t="s">
        <v>3504</v>
      </c>
      <c r="I436" s="12" t="s">
        <v>1118</v>
      </c>
      <c r="J436" s="12" t="s">
        <v>3626</v>
      </c>
      <c r="K436" s="12" t="s">
        <v>28</v>
      </c>
      <c r="L436" s="12" t="s">
        <v>28</v>
      </c>
      <c r="N436" s="12" t="s">
        <v>28</v>
      </c>
      <c r="O436" s="12" t="s">
        <v>744</v>
      </c>
      <c r="P436" s="12" t="s">
        <v>3901</v>
      </c>
      <c r="Q436" t="s">
        <v>4009</v>
      </c>
      <c r="R436" t="s">
        <v>4011</v>
      </c>
      <c r="S436"/>
      <c r="V436" s="12" t="s">
        <v>2689</v>
      </c>
      <c r="W436" s="12" t="s">
        <v>325</v>
      </c>
      <c r="X436" s="12" t="s">
        <v>1605</v>
      </c>
      <c r="Y436" s="12" t="s">
        <v>3692</v>
      </c>
      <c r="Z436" s="12" t="s">
        <v>3517</v>
      </c>
      <c r="AA436" s="12" t="s">
        <v>1119</v>
      </c>
      <c r="AB436" s="12" t="s">
        <v>35</v>
      </c>
      <c r="AC436" s="12" t="s">
        <v>2901</v>
      </c>
      <c r="AF436" s="12" t="s">
        <v>119</v>
      </c>
      <c r="AG436" s="12">
        <v>182</v>
      </c>
    </row>
    <row r="437" spans="1:33" s="12" customFormat="1" x14ac:dyDescent="0.25">
      <c r="A437" s="12" t="s">
        <v>1116</v>
      </c>
      <c r="B437" s="12">
        <v>2002</v>
      </c>
      <c r="C437" t="str">
        <f>A437&amp;" "&amp;B437</f>
        <v>Georgiades and Iordanidis 2002</v>
      </c>
      <c r="D437" s="12" t="s">
        <v>35</v>
      </c>
      <c r="E437" s="12" t="s">
        <v>25</v>
      </c>
      <c r="F437" s="12" t="s">
        <v>1117</v>
      </c>
      <c r="G437" s="12" t="s">
        <v>2901</v>
      </c>
      <c r="H437" s="12" t="s">
        <v>3504</v>
      </c>
      <c r="I437" s="12" t="s">
        <v>1118</v>
      </c>
      <c r="J437" s="12" t="s">
        <v>3626</v>
      </c>
      <c r="K437" s="12" t="s">
        <v>28</v>
      </c>
      <c r="L437" s="12" t="s">
        <v>28</v>
      </c>
      <c r="N437" s="12" t="s">
        <v>28</v>
      </c>
      <c r="O437" s="12" t="s">
        <v>744</v>
      </c>
      <c r="P437" s="12" t="s">
        <v>3901</v>
      </c>
      <c r="Q437" t="s">
        <v>4148</v>
      </c>
      <c r="R437"/>
      <c r="S437"/>
      <c r="V437" s="12" t="s">
        <v>3661</v>
      </c>
      <c r="W437" s="12" t="s">
        <v>325</v>
      </c>
      <c r="X437" s="12" t="s">
        <v>1605</v>
      </c>
      <c r="Y437" s="12" t="s">
        <v>3692</v>
      </c>
      <c r="Z437" s="12" t="s">
        <v>3517</v>
      </c>
      <c r="AA437" s="12" t="s">
        <v>1119</v>
      </c>
      <c r="AB437" s="12" t="s">
        <v>35</v>
      </c>
      <c r="AC437" s="12" t="s">
        <v>2901</v>
      </c>
      <c r="AF437" s="12" t="s">
        <v>119</v>
      </c>
      <c r="AG437" s="12">
        <v>71</v>
      </c>
    </row>
    <row r="438" spans="1:33" s="12" customFormat="1" x14ac:dyDescent="0.25">
      <c r="A438" s="12" t="s">
        <v>1116</v>
      </c>
      <c r="B438" s="12">
        <v>2002</v>
      </c>
      <c r="C438" t="str">
        <f>A438&amp;" "&amp;B438</f>
        <v>Georgiades and Iordanidis 2002</v>
      </c>
      <c r="D438" s="12" t="s">
        <v>35</v>
      </c>
      <c r="E438" s="12" t="s">
        <v>25</v>
      </c>
      <c r="F438" s="12" t="s">
        <v>1117</v>
      </c>
      <c r="G438" s="12" t="s">
        <v>2901</v>
      </c>
      <c r="H438" s="12" t="s">
        <v>3504</v>
      </c>
      <c r="I438" s="12" t="s">
        <v>1118</v>
      </c>
      <c r="J438" s="12" t="s">
        <v>3626</v>
      </c>
      <c r="K438" s="12" t="s">
        <v>28</v>
      </c>
      <c r="L438" s="12" t="s">
        <v>28</v>
      </c>
      <c r="N438" s="12" t="s">
        <v>28</v>
      </c>
      <c r="O438" s="12" t="s">
        <v>744</v>
      </c>
      <c r="P438" s="12" t="s">
        <v>3901</v>
      </c>
      <c r="Q438" t="s">
        <v>3993</v>
      </c>
      <c r="R438" t="s">
        <v>4023</v>
      </c>
      <c r="S438" t="s">
        <v>3983</v>
      </c>
      <c r="T438" s="12" t="s">
        <v>625</v>
      </c>
      <c r="W438" s="12" t="s">
        <v>325</v>
      </c>
      <c r="X438" s="12" t="s">
        <v>1605</v>
      </c>
      <c r="Y438" s="12" t="s">
        <v>3692</v>
      </c>
      <c r="Z438" s="12" t="s">
        <v>3517</v>
      </c>
      <c r="AA438" s="12" t="s">
        <v>1119</v>
      </c>
      <c r="AB438" s="12" t="s">
        <v>35</v>
      </c>
      <c r="AC438" s="12" t="s">
        <v>2901</v>
      </c>
      <c r="AF438" s="12">
        <v>1</v>
      </c>
      <c r="AG438" s="12">
        <v>618</v>
      </c>
    </row>
    <row r="439" spans="1:33" s="12" customFormat="1" x14ac:dyDescent="0.25">
      <c r="A439" s="12" t="s">
        <v>1116</v>
      </c>
      <c r="B439" s="12">
        <v>2002</v>
      </c>
      <c r="C439" t="str">
        <f>A439&amp;" "&amp;B439</f>
        <v>Georgiades and Iordanidis 2002</v>
      </c>
      <c r="D439" s="12" t="s">
        <v>35</v>
      </c>
      <c r="E439" s="12" t="s">
        <v>25</v>
      </c>
      <c r="F439" s="12" t="s">
        <v>1117</v>
      </c>
      <c r="G439" s="12" t="s">
        <v>2901</v>
      </c>
      <c r="H439" s="12" t="s">
        <v>3504</v>
      </c>
      <c r="I439" s="12" t="s">
        <v>1118</v>
      </c>
      <c r="J439" s="12" t="s">
        <v>3626</v>
      </c>
      <c r="K439" s="12" t="s">
        <v>28</v>
      </c>
      <c r="L439" s="12" t="s">
        <v>28</v>
      </c>
      <c r="N439" s="12" t="s">
        <v>28</v>
      </c>
      <c r="O439" s="12" t="s">
        <v>744</v>
      </c>
      <c r="P439" s="12" t="s">
        <v>3901</v>
      </c>
      <c r="Q439" t="s">
        <v>4009</v>
      </c>
      <c r="R439" t="s">
        <v>4011</v>
      </c>
      <c r="S439"/>
      <c r="V439" s="12" t="s">
        <v>2689</v>
      </c>
      <c r="W439" s="12" t="s">
        <v>325</v>
      </c>
      <c r="X439" s="12" t="s">
        <v>1731</v>
      </c>
      <c r="Y439" s="12" t="s">
        <v>3556</v>
      </c>
      <c r="Z439" s="12" t="s">
        <v>3517</v>
      </c>
      <c r="AA439" s="12" t="s">
        <v>1119</v>
      </c>
      <c r="AB439" s="12" t="s">
        <v>35</v>
      </c>
      <c r="AC439" s="12" t="s">
        <v>2901</v>
      </c>
      <c r="AF439" s="12" t="s">
        <v>119</v>
      </c>
      <c r="AG439" s="12">
        <v>182</v>
      </c>
    </row>
    <row r="440" spans="1:33" s="12" customFormat="1" x14ac:dyDescent="0.25">
      <c r="A440" s="12" t="s">
        <v>1116</v>
      </c>
      <c r="B440" s="12">
        <v>2002</v>
      </c>
      <c r="C440" t="str">
        <f>A440&amp;" "&amp;B440</f>
        <v>Georgiades and Iordanidis 2002</v>
      </c>
      <c r="D440" s="12" t="s">
        <v>35</v>
      </c>
      <c r="E440" s="12" t="s">
        <v>25</v>
      </c>
      <c r="F440" s="12" t="s">
        <v>1117</v>
      </c>
      <c r="G440" s="12" t="s">
        <v>2901</v>
      </c>
      <c r="H440" s="12" t="s">
        <v>3504</v>
      </c>
      <c r="I440" s="12" t="s">
        <v>1118</v>
      </c>
      <c r="J440" s="12" t="s">
        <v>3626</v>
      </c>
      <c r="K440" s="12" t="s">
        <v>28</v>
      </c>
      <c r="L440" s="12" t="s">
        <v>28</v>
      </c>
      <c r="N440" s="12" t="s">
        <v>28</v>
      </c>
      <c r="O440" s="12" t="s">
        <v>744</v>
      </c>
      <c r="P440" s="12" t="s">
        <v>3901</v>
      </c>
      <c r="Q440" t="s">
        <v>4148</v>
      </c>
      <c r="R440"/>
      <c r="S440"/>
      <c r="V440" s="12" t="s">
        <v>3661</v>
      </c>
      <c r="W440" s="12" t="s">
        <v>325</v>
      </c>
      <c r="X440" s="12" t="s">
        <v>1731</v>
      </c>
      <c r="Y440" s="12" t="s">
        <v>3556</v>
      </c>
      <c r="Z440" s="12" t="s">
        <v>3517</v>
      </c>
      <c r="AA440" s="12" t="s">
        <v>1119</v>
      </c>
      <c r="AB440" s="12" t="s">
        <v>35</v>
      </c>
      <c r="AC440" s="12" t="s">
        <v>2901</v>
      </c>
      <c r="AF440" s="12">
        <v>1</v>
      </c>
      <c r="AG440" s="12">
        <v>71</v>
      </c>
    </row>
    <row r="441" spans="1:33" s="12" customFormat="1" x14ac:dyDescent="0.25">
      <c r="A441" s="12" t="s">
        <v>1116</v>
      </c>
      <c r="B441" s="12">
        <v>2002</v>
      </c>
      <c r="C441" t="str">
        <f>A441&amp;" "&amp;B441</f>
        <v>Georgiades and Iordanidis 2002</v>
      </c>
      <c r="D441" s="12" t="s">
        <v>35</v>
      </c>
      <c r="E441" s="12" t="s">
        <v>25</v>
      </c>
      <c r="F441" s="12" t="s">
        <v>1117</v>
      </c>
      <c r="G441" s="12" t="s">
        <v>2901</v>
      </c>
      <c r="H441" s="12" t="s">
        <v>3504</v>
      </c>
      <c r="I441" s="12" t="s">
        <v>1118</v>
      </c>
      <c r="J441" s="12" t="s">
        <v>3626</v>
      </c>
      <c r="K441" s="12" t="s">
        <v>28</v>
      </c>
      <c r="L441" s="12" t="s">
        <v>28</v>
      </c>
      <c r="N441" s="12" t="s">
        <v>28</v>
      </c>
      <c r="O441" s="12" t="s">
        <v>744</v>
      </c>
      <c r="P441" s="12" t="s">
        <v>3901</v>
      </c>
      <c r="Q441" t="s">
        <v>3993</v>
      </c>
      <c r="R441" t="s">
        <v>4023</v>
      </c>
      <c r="S441" t="s">
        <v>3983</v>
      </c>
      <c r="T441" s="12" t="s">
        <v>625</v>
      </c>
      <c r="W441" s="12" t="s">
        <v>325</v>
      </c>
      <c r="X441" s="12" t="s">
        <v>1731</v>
      </c>
      <c r="Y441" s="12" t="s">
        <v>3556</v>
      </c>
      <c r="Z441" s="12" t="s">
        <v>3517</v>
      </c>
      <c r="AA441" s="12" t="s">
        <v>1119</v>
      </c>
      <c r="AB441" s="12" t="s">
        <v>35</v>
      </c>
      <c r="AC441" s="12" t="s">
        <v>2901</v>
      </c>
      <c r="AF441" s="12">
        <v>2</v>
      </c>
      <c r="AG441" s="12">
        <v>618</v>
      </c>
    </row>
    <row r="442" spans="1:33" s="12" customFormat="1" x14ac:dyDescent="0.25">
      <c r="A442" s="12" t="s">
        <v>1116</v>
      </c>
      <c r="B442" s="12">
        <v>2002</v>
      </c>
      <c r="C442" t="str">
        <f>A442&amp;" "&amp;B442</f>
        <v>Georgiades and Iordanidis 2002</v>
      </c>
      <c r="D442" s="12" t="s">
        <v>35</v>
      </c>
      <c r="E442" s="12" t="s">
        <v>25</v>
      </c>
      <c r="F442" s="12" t="s">
        <v>1117</v>
      </c>
      <c r="G442" s="12" t="s">
        <v>2901</v>
      </c>
      <c r="H442" s="12" t="s">
        <v>3504</v>
      </c>
      <c r="I442" s="12" t="s">
        <v>1118</v>
      </c>
      <c r="J442" s="12" t="s">
        <v>3626</v>
      </c>
      <c r="K442" s="12" t="s">
        <v>28</v>
      </c>
      <c r="L442" s="12" t="s">
        <v>28</v>
      </c>
      <c r="N442" s="12" t="s">
        <v>28</v>
      </c>
      <c r="O442" s="12" t="s">
        <v>744</v>
      </c>
      <c r="P442" s="12" t="s">
        <v>3901</v>
      </c>
      <c r="Q442" t="s">
        <v>4009</v>
      </c>
      <c r="R442" t="s">
        <v>4011</v>
      </c>
      <c r="S442"/>
      <c r="V442" s="12" t="s">
        <v>2689</v>
      </c>
      <c r="W442" s="12" t="s">
        <v>325</v>
      </c>
      <c r="X442" s="12" t="s">
        <v>1736</v>
      </c>
      <c r="Y442" s="12" t="s">
        <v>3677</v>
      </c>
      <c r="Z442" s="12" t="s">
        <v>3517</v>
      </c>
      <c r="AA442" s="12" t="s">
        <v>1119</v>
      </c>
      <c r="AB442" s="12" t="s">
        <v>35</v>
      </c>
      <c r="AC442" s="12" t="s">
        <v>2901</v>
      </c>
      <c r="AF442" s="12" t="s">
        <v>119</v>
      </c>
      <c r="AG442" s="12">
        <v>182</v>
      </c>
    </row>
    <row r="443" spans="1:33" s="12" customFormat="1" x14ac:dyDescent="0.25">
      <c r="A443" s="12" t="s">
        <v>1116</v>
      </c>
      <c r="B443" s="12">
        <v>2002</v>
      </c>
      <c r="C443" t="str">
        <f>A443&amp;" "&amp;B443</f>
        <v>Georgiades and Iordanidis 2002</v>
      </c>
      <c r="D443" s="12" t="s">
        <v>35</v>
      </c>
      <c r="E443" s="12" t="s">
        <v>25</v>
      </c>
      <c r="F443" s="12" t="s">
        <v>1117</v>
      </c>
      <c r="G443" s="12" t="s">
        <v>2901</v>
      </c>
      <c r="H443" s="12" t="s">
        <v>3504</v>
      </c>
      <c r="I443" s="12" t="s">
        <v>1118</v>
      </c>
      <c r="J443" s="12" t="s">
        <v>3626</v>
      </c>
      <c r="K443" s="12" t="s">
        <v>28</v>
      </c>
      <c r="L443" s="12" t="s">
        <v>28</v>
      </c>
      <c r="N443" s="12" t="s">
        <v>28</v>
      </c>
      <c r="O443" s="12" t="s">
        <v>744</v>
      </c>
      <c r="P443" s="12" t="s">
        <v>3901</v>
      </c>
      <c r="Q443" t="s">
        <v>4148</v>
      </c>
      <c r="R443"/>
      <c r="S443"/>
      <c r="V443" s="12" t="s">
        <v>3661</v>
      </c>
      <c r="W443" s="12" t="s">
        <v>325</v>
      </c>
      <c r="X443" s="12" t="s">
        <v>1736</v>
      </c>
      <c r="Y443" s="12" t="s">
        <v>3677</v>
      </c>
      <c r="Z443" s="12" t="s">
        <v>3517</v>
      </c>
      <c r="AA443" s="12" t="s">
        <v>1119</v>
      </c>
      <c r="AB443" s="12" t="s">
        <v>35</v>
      </c>
      <c r="AC443" s="12" t="s">
        <v>2901</v>
      </c>
      <c r="AF443" s="12" t="s">
        <v>119</v>
      </c>
      <c r="AG443" s="12">
        <v>71</v>
      </c>
    </row>
    <row r="444" spans="1:33" s="12" customFormat="1" x14ac:dyDescent="0.25">
      <c r="A444" s="12" t="s">
        <v>1116</v>
      </c>
      <c r="B444" s="12">
        <v>2002</v>
      </c>
      <c r="C444" t="str">
        <f>A444&amp;" "&amp;B444</f>
        <v>Georgiades and Iordanidis 2002</v>
      </c>
      <c r="D444" s="12" t="s">
        <v>35</v>
      </c>
      <c r="E444" s="12" t="s">
        <v>25</v>
      </c>
      <c r="F444" s="12" t="s">
        <v>1117</v>
      </c>
      <c r="G444" s="12" t="s">
        <v>2901</v>
      </c>
      <c r="H444" s="12" t="s">
        <v>3504</v>
      </c>
      <c r="I444" s="12" t="s">
        <v>1118</v>
      </c>
      <c r="J444" s="12" t="s">
        <v>3626</v>
      </c>
      <c r="K444" s="12" t="s">
        <v>28</v>
      </c>
      <c r="L444" s="12" t="s">
        <v>28</v>
      </c>
      <c r="N444" s="12" t="s">
        <v>28</v>
      </c>
      <c r="O444" s="12" t="s">
        <v>744</v>
      </c>
      <c r="P444" s="12" t="s">
        <v>3901</v>
      </c>
      <c r="Q444" t="s">
        <v>3993</v>
      </c>
      <c r="R444" t="s">
        <v>4023</v>
      </c>
      <c r="S444" t="s">
        <v>3983</v>
      </c>
      <c r="T444" s="12" t="s">
        <v>625</v>
      </c>
      <c r="W444" s="12" t="s">
        <v>325</v>
      </c>
      <c r="X444" s="12" t="s">
        <v>1736</v>
      </c>
      <c r="Y444" s="12" t="s">
        <v>3677</v>
      </c>
      <c r="Z444" s="12" t="s">
        <v>3517</v>
      </c>
      <c r="AA444" s="12" t="s">
        <v>1119</v>
      </c>
      <c r="AB444" s="12" t="s">
        <v>35</v>
      </c>
      <c r="AC444" s="12" t="s">
        <v>2901</v>
      </c>
      <c r="AF444" s="12">
        <v>2</v>
      </c>
      <c r="AG444" s="12">
        <v>618</v>
      </c>
    </row>
    <row r="445" spans="1:33" s="12" customFormat="1" x14ac:dyDescent="0.25">
      <c r="A445" s="12" t="s">
        <v>1116</v>
      </c>
      <c r="B445" s="12">
        <v>2002</v>
      </c>
      <c r="C445" t="str">
        <f>A445&amp;" "&amp;B445</f>
        <v>Georgiades and Iordanidis 2002</v>
      </c>
      <c r="D445" s="12" t="s">
        <v>35</v>
      </c>
      <c r="E445" s="12" t="s">
        <v>25</v>
      </c>
      <c r="F445" s="12" t="s">
        <v>1117</v>
      </c>
      <c r="G445" s="12" t="s">
        <v>2901</v>
      </c>
      <c r="H445" s="12" t="s">
        <v>3504</v>
      </c>
      <c r="I445" s="12" t="s">
        <v>1118</v>
      </c>
      <c r="J445" s="12" t="s">
        <v>3626</v>
      </c>
      <c r="K445" s="12" t="s">
        <v>28</v>
      </c>
      <c r="L445" s="12" t="s">
        <v>28</v>
      </c>
      <c r="N445" s="12" t="s">
        <v>28</v>
      </c>
      <c r="O445" s="12" t="s">
        <v>744</v>
      </c>
      <c r="P445" s="12" t="s">
        <v>3901</v>
      </c>
      <c r="Q445" t="s">
        <v>4009</v>
      </c>
      <c r="R445" t="s">
        <v>4011</v>
      </c>
      <c r="S445"/>
      <c r="V445" s="12" t="s">
        <v>2689</v>
      </c>
      <c r="W445" s="12" t="s">
        <v>325</v>
      </c>
      <c r="X445" s="12" t="s">
        <v>1751</v>
      </c>
      <c r="Y445" s="12" t="s">
        <v>3680</v>
      </c>
      <c r="Z445" s="12" t="s">
        <v>3517</v>
      </c>
      <c r="AA445" s="12" t="s">
        <v>1119</v>
      </c>
      <c r="AB445" s="12" t="s">
        <v>35</v>
      </c>
      <c r="AC445" s="12" t="s">
        <v>2901</v>
      </c>
      <c r="AF445" s="12" t="s">
        <v>119</v>
      </c>
      <c r="AG445" s="12">
        <v>182</v>
      </c>
    </row>
    <row r="446" spans="1:33" s="12" customFormat="1" x14ac:dyDescent="0.25">
      <c r="A446" s="12" t="s">
        <v>1116</v>
      </c>
      <c r="B446" s="12">
        <v>2002</v>
      </c>
      <c r="C446" t="str">
        <f>A446&amp;" "&amp;B446</f>
        <v>Georgiades and Iordanidis 2002</v>
      </c>
      <c r="D446" s="12" t="s">
        <v>35</v>
      </c>
      <c r="E446" s="12" t="s">
        <v>25</v>
      </c>
      <c r="F446" s="12" t="s">
        <v>1117</v>
      </c>
      <c r="G446" s="12" t="s">
        <v>2901</v>
      </c>
      <c r="H446" s="12" t="s">
        <v>3504</v>
      </c>
      <c r="I446" s="12" t="s">
        <v>1118</v>
      </c>
      <c r="J446" s="12" t="s">
        <v>3626</v>
      </c>
      <c r="K446" s="12" t="s">
        <v>28</v>
      </c>
      <c r="L446" s="12" t="s">
        <v>28</v>
      </c>
      <c r="N446" s="12" t="s">
        <v>28</v>
      </c>
      <c r="O446" s="12" t="s">
        <v>744</v>
      </c>
      <c r="P446" s="12" t="s">
        <v>3901</v>
      </c>
      <c r="Q446" t="s">
        <v>4148</v>
      </c>
      <c r="R446"/>
      <c r="S446"/>
      <c r="V446" s="12" t="s">
        <v>3661</v>
      </c>
      <c r="W446" s="12" t="s">
        <v>325</v>
      </c>
      <c r="X446" s="12" t="s">
        <v>1751</v>
      </c>
      <c r="Y446" s="12" t="s">
        <v>3680</v>
      </c>
      <c r="Z446" s="12" t="s">
        <v>3517</v>
      </c>
      <c r="AA446" s="12" t="s">
        <v>1119</v>
      </c>
      <c r="AB446" s="12" t="s">
        <v>35</v>
      </c>
      <c r="AC446" s="12" t="s">
        <v>2901</v>
      </c>
      <c r="AF446" s="12">
        <v>1</v>
      </c>
      <c r="AG446" s="12">
        <v>71</v>
      </c>
    </row>
    <row r="447" spans="1:33" s="12" customFormat="1" x14ac:dyDescent="0.25">
      <c r="A447" s="12" t="s">
        <v>1116</v>
      </c>
      <c r="B447" s="12">
        <v>2002</v>
      </c>
      <c r="C447" t="str">
        <f>A447&amp;" "&amp;B447</f>
        <v>Georgiades and Iordanidis 2002</v>
      </c>
      <c r="D447" s="12" t="s">
        <v>35</v>
      </c>
      <c r="E447" s="12" t="s">
        <v>25</v>
      </c>
      <c r="F447" s="12" t="s">
        <v>1117</v>
      </c>
      <c r="G447" s="12" t="s">
        <v>2901</v>
      </c>
      <c r="H447" s="12" t="s">
        <v>3504</v>
      </c>
      <c r="I447" s="12" t="s">
        <v>1118</v>
      </c>
      <c r="J447" s="12" t="s">
        <v>3626</v>
      </c>
      <c r="K447" s="12" t="s">
        <v>28</v>
      </c>
      <c r="L447" s="12" t="s">
        <v>28</v>
      </c>
      <c r="N447" s="12" t="s">
        <v>28</v>
      </c>
      <c r="O447" s="12" t="s">
        <v>744</v>
      </c>
      <c r="P447" s="12" t="s">
        <v>3901</v>
      </c>
      <c r="Q447" t="s">
        <v>4148</v>
      </c>
      <c r="R447"/>
      <c r="S447"/>
      <c r="V447" s="12" t="s">
        <v>3661</v>
      </c>
      <c r="W447" s="12" t="s">
        <v>325</v>
      </c>
      <c r="X447" s="12" t="s">
        <v>1751</v>
      </c>
      <c r="Y447" s="12" t="s">
        <v>3680</v>
      </c>
      <c r="Z447" s="12" t="s">
        <v>3517</v>
      </c>
      <c r="AA447" s="12" t="s">
        <v>1119</v>
      </c>
      <c r="AB447" s="12" t="s">
        <v>35</v>
      </c>
      <c r="AC447" s="12" t="s">
        <v>2901</v>
      </c>
      <c r="AF447" s="12" t="s">
        <v>119</v>
      </c>
      <c r="AG447" s="12">
        <v>71</v>
      </c>
    </row>
    <row r="448" spans="1:33" s="12" customFormat="1" x14ac:dyDescent="0.25">
      <c r="A448" s="12" t="s">
        <v>1116</v>
      </c>
      <c r="B448" s="12">
        <v>2002</v>
      </c>
      <c r="C448" t="str">
        <f>A448&amp;" "&amp;B448</f>
        <v>Georgiades and Iordanidis 2002</v>
      </c>
      <c r="D448" s="12" t="s">
        <v>35</v>
      </c>
      <c r="E448" s="12" t="s">
        <v>25</v>
      </c>
      <c r="F448" s="12" t="s">
        <v>1117</v>
      </c>
      <c r="G448" s="12" t="s">
        <v>2901</v>
      </c>
      <c r="H448" s="12" t="s">
        <v>3504</v>
      </c>
      <c r="I448" s="12" t="s">
        <v>1118</v>
      </c>
      <c r="J448" s="12" t="s">
        <v>3626</v>
      </c>
      <c r="K448" s="12" t="s">
        <v>28</v>
      </c>
      <c r="L448" s="12" t="s">
        <v>28</v>
      </c>
      <c r="N448" s="12" t="s">
        <v>28</v>
      </c>
      <c r="O448" s="12" t="s">
        <v>744</v>
      </c>
      <c r="P448" s="12" t="s">
        <v>3901</v>
      </c>
      <c r="Q448" t="s">
        <v>3993</v>
      </c>
      <c r="R448" t="s">
        <v>4023</v>
      </c>
      <c r="S448" t="s">
        <v>3983</v>
      </c>
      <c r="T448" s="12" t="s">
        <v>625</v>
      </c>
      <c r="W448" s="12" t="s">
        <v>325</v>
      </c>
      <c r="X448" s="12" t="s">
        <v>1751</v>
      </c>
      <c r="Y448" s="12" t="s">
        <v>3680</v>
      </c>
      <c r="Z448" s="12" t="s">
        <v>3517</v>
      </c>
      <c r="AA448" s="12" t="s">
        <v>1119</v>
      </c>
      <c r="AB448" s="12" t="s">
        <v>35</v>
      </c>
      <c r="AC448" s="12" t="s">
        <v>2901</v>
      </c>
      <c r="AF448" s="12" t="s">
        <v>119</v>
      </c>
      <c r="AG448" s="12">
        <v>618</v>
      </c>
    </row>
    <row r="449" spans="1:45" s="12" customFormat="1" x14ac:dyDescent="0.25">
      <c r="A449" s="12" t="s">
        <v>1116</v>
      </c>
      <c r="B449" s="12">
        <v>2002</v>
      </c>
      <c r="C449" t="str">
        <f>A449&amp;" "&amp;B449</f>
        <v>Georgiades and Iordanidis 2002</v>
      </c>
      <c r="D449" s="12" t="s">
        <v>35</v>
      </c>
      <c r="E449" s="12" t="s">
        <v>25</v>
      </c>
      <c r="F449" s="12" t="s">
        <v>1117</v>
      </c>
      <c r="G449" s="12" t="s">
        <v>2901</v>
      </c>
      <c r="H449" s="12" t="s">
        <v>3504</v>
      </c>
      <c r="I449" s="12" t="s">
        <v>1118</v>
      </c>
      <c r="J449" s="12" t="s">
        <v>3626</v>
      </c>
      <c r="K449" s="12" t="s">
        <v>28</v>
      </c>
      <c r="L449" s="12" t="s">
        <v>28</v>
      </c>
      <c r="N449" s="12" t="s">
        <v>28</v>
      </c>
      <c r="O449" s="12" t="s">
        <v>744</v>
      </c>
      <c r="P449" s="12" t="s">
        <v>3901</v>
      </c>
      <c r="Q449" t="s">
        <v>4009</v>
      </c>
      <c r="R449" t="s">
        <v>4011</v>
      </c>
      <c r="S449"/>
      <c r="V449" s="12" t="s">
        <v>2689</v>
      </c>
      <c r="W449" s="12" t="s">
        <v>325</v>
      </c>
      <c r="X449" s="12" t="s">
        <v>2031</v>
      </c>
      <c r="Y449" s="12" t="s">
        <v>3518</v>
      </c>
      <c r="Z449" s="12" t="s">
        <v>3608</v>
      </c>
      <c r="AA449" s="12" t="s">
        <v>1119</v>
      </c>
      <c r="AB449" s="12" t="s">
        <v>35</v>
      </c>
      <c r="AC449" s="12" t="s">
        <v>2901</v>
      </c>
      <c r="AF449" s="12">
        <v>30</v>
      </c>
      <c r="AG449" s="12">
        <v>182</v>
      </c>
    </row>
    <row r="450" spans="1:45" s="12" customFormat="1" x14ac:dyDescent="0.25">
      <c r="A450" s="12" t="s">
        <v>1116</v>
      </c>
      <c r="B450" s="12">
        <v>2002</v>
      </c>
      <c r="C450" t="str">
        <f>A450&amp;" "&amp;B450</f>
        <v>Georgiades and Iordanidis 2002</v>
      </c>
      <c r="D450" s="12" t="s">
        <v>35</v>
      </c>
      <c r="E450" s="12" t="s">
        <v>25</v>
      </c>
      <c r="F450" s="12" t="s">
        <v>1117</v>
      </c>
      <c r="G450" s="12" t="s">
        <v>2901</v>
      </c>
      <c r="H450" s="12" t="s">
        <v>3504</v>
      </c>
      <c r="I450" s="12" t="s">
        <v>1118</v>
      </c>
      <c r="J450" s="12" t="s">
        <v>3626</v>
      </c>
      <c r="K450" s="12" t="s">
        <v>28</v>
      </c>
      <c r="L450" s="12" t="s">
        <v>28</v>
      </c>
      <c r="N450" s="12" t="s">
        <v>28</v>
      </c>
      <c r="O450" s="12" t="s">
        <v>744</v>
      </c>
      <c r="P450" s="12" t="s">
        <v>3901</v>
      </c>
      <c r="Q450" t="s">
        <v>4148</v>
      </c>
      <c r="R450"/>
      <c r="S450"/>
      <c r="V450" s="12" t="s">
        <v>3661</v>
      </c>
      <c r="W450" s="12" t="s">
        <v>325</v>
      </c>
      <c r="X450" s="12" t="s">
        <v>2031</v>
      </c>
      <c r="Y450" s="12" t="s">
        <v>3518</v>
      </c>
      <c r="Z450" s="12" t="s">
        <v>3608</v>
      </c>
      <c r="AA450" s="12" t="s">
        <v>1119</v>
      </c>
      <c r="AB450" s="12" t="s">
        <v>35</v>
      </c>
      <c r="AC450" s="12" t="s">
        <v>2901</v>
      </c>
      <c r="AF450" s="12" t="s">
        <v>119</v>
      </c>
      <c r="AG450" s="12">
        <v>71</v>
      </c>
    </row>
    <row r="451" spans="1:45" s="12" customFormat="1" x14ac:dyDescent="0.25">
      <c r="A451" s="12" t="s">
        <v>1116</v>
      </c>
      <c r="B451" s="12">
        <v>2002</v>
      </c>
      <c r="C451" t="str">
        <f>A451&amp;" "&amp;B451</f>
        <v>Georgiades and Iordanidis 2002</v>
      </c>
      <c r="D451" s="12" t="s">
        <v>35</v>
      </c>
      <c r="E451" s="12" t="s">
        <v>25</v>
      </c>
      <c r="F451" s="12" t="s">
        <v>1117</v>
      </c>
      <c r="G451" s="12" t="s">
        <v>2901</v>
      </c>
      <c r="H451" s="12" t="s">
        <v>3504</v>
      </c>
      <c r="I451" s="12" t="s">
        <v>1118</v>
      </c>
      <c r="J451" s="12" t="s">
        <v>3626</v>
      </c>
      <c r="K451" s="12" t="s">
        <v>28</v>
      </c>
      <c r="L451" s="12" t="s">
        <v>28</v>
      </c>
      <c r="N451" s="12" t="s">
        <v>28</v>
      </c>
      <c r="O451" s="12" t="s">
        <v>744</v>
      </c>
      <c r="P451" s="12" t="s">
        <v>3901</v>
      </c>
      <c r="Q451" t="s">
        <v>3993</v>
      </c>
      <c r="R451" t="s">
        <v>4023</v>
      </c>
      <c r="S451" t="s">
        <v>3983</v>
      </c>
      <c r="T451" s="12" t="s">
        <v>625</v>
      </c>
      <c r="W451" s="12" t="s">
        <v>325</v>
      </c>
      <c r="X451" s="12" t="s">
        <v>2031</v>
      </c>
      <c r="Y451" s="12" t="s">
        <v>3518</v>
      </c>
      <c r="Z451" s="12" t="s">
        <v>3608</v>
      </c>
      <c r="AA451" s="12" t="s">
        <v>1119</v>
      </c>
      <c r="AB451" s="12" t="s">
        <v>35</v>
      </c>
      <c r="AC451" s="12" t="s">
        <v>2901</v>
      </c>
      <c r="AF451" s="12">
        <v>40</v>
      </c>
      <c r="AG451" s="12">
        <v>618</v>
      </c>
    </row>
    <row r="452" spans="1:45" s="12" customFormat="1" x14ac:dyDescent="0.25">
      <c r="A452" s="12" t="s">
        <v>1116</v>
      </c>
      <c r="B452" s="12">
        <v>2002</v>
      </c>
      <c r="C452" t="str">
        <f>A452&amp;" "&amp;B452</f>
        <v>Georgiades and Iordanidis 2002</v>
      </c>
      <c r="D452" s="12" t="s">
        <v>35</v>
      </c>
      <c r="E452" s="12" t="s">
        <v>25</v>
      </c>
      <c r="F452" s="12" t="s">
        <v>1117</v>
      </c>
      <c r="G452" s="12" t="s">
        <v>2901</v>
      </c>
      <c r="H452" s="12" t="s">
        <v>3504</v>
      </c>
      <c r="I452" s="12" t="s">
        <v>1118</v>
      </c>
      <c r="J452" s="12" t="s">
        <v>3626</v>
      </c>
      <c r="K452" s="12" t="s">
        <v>28</v>
      </c>
      <c r="L452" s="12" t="s">
        <v>28</v>
      </c>
      <c r="N452" s="12" t="s">
        <v>28</v>
      </c>
      <c r="O452" s="12" t="s">
        <v>744</v>
      </c>
      <c r="P452" s="12" t="s">
        <v>3901</v>
      </c>
      <c r="Q452" t="s">
        <v>4009</v>
      </c>
      <c r="R452" t="s">
        <v>4011</v>
      </c>
      <c r="S452"/>
      <c r="V452" s="12" t="s">
        <v>2689</v>
      </c>
      <c r="W452" s="12" t="s">
        <v>325</v>
      </c>
      <c r="X452" s="12" t="s">
        <v>3555</v>
      </c>
      <c r="Y452" s="12" t="s">
        <v>3702</v>
      </c>
      <c r="Z452" s="12" t="s">
        <v>3517</v>
      </c>
      <c r="AA452" s="12" t="s">
        <v>1119</v>
      </c>
      <c r="AB452" s="12" t="s">
        <v>35</v>
      </c>
      <c r="AC452" s="12" t="s">
        <v>2901</v>
      </c>
      <c r="AF452" s="12">
        <v>2</v>
      </c>
      <c r="AG452" s="12">
        <v>182</v>
      </c>
    </row>
    <row r="453" spans="1:45" s="12" customFormat="1" x14ac:dyDescent="0.25">
      <c r="A453" s="12" t="s">
        <v>1116</v>
      </c>
      <c r="B453" s="12">
        <v>2002</v>
      </c>
      <c r="C453" t="str">
        <f>A453&amp;" "&amp;B453</f>
        <v>Georgiades and Iordanidis 2002</v>
      </c>
      <c r="D453" s="12" t="s">
        <v>35</v>
      </c>
      <c r="E453" s="12" t="s">
        <v>25</v>
      </c>
      <c r="F453" s="12" t="s">
        <v>1117</v>
      </c>
      <c r="G453" s="12" t="s">
        <v>2901</v>
      </c>
      <c r="H453" s="12" t="s">
        <v>3504</v>
      </c>
      <c r="I453" s="12" t="s">
        <v>1118</v>
      </c>
      <c r="J453" s="12" t="s">
        <v>3626</v>
      </c>
      <c r="K453" s="12" t="s">
        <v>28</v>
      </c>
      <c r="L453" s="12" t="s">
        <v>28</v>
      </c>
      <c r="N453" s="12" t="s">
        <v>28</v>
      </c>
      <c r="O453" s="12" t="s">
        <v>744</v>
      </c>
      <c r="P453" s="12" t="s">
        <v>3901</v>
      </c>
      <c r="Q453" t="s">
        <v>4148</v>
      </c>
      <c r="R453"/>
      <c r="S453"/>
      <c r="V453" s="12" t="s">
        <v>3661</v>
      </c>
      <c r="W453" s="12" t="s">
        <v>325</v>
      </c>
      <c r="X453" s="12" t="s">
        <v>3555</v>
      </c>
      <c r="Y453" s="12" t="s">
        <v>3702</v>
      </c>
      <c r="Z453" s="12" t="s">
        <v>3517</v>
      </c>
      <c r="AA453" s="12" t="s">
        <v>1119</v>
      </c>
      <c r="AB453" s="12" t="s">
        <v>35</v>
      </c>
      <c r="AC453" s="12" t="s">
        <v>2901</v>
      </c>
      <c r="AF453" s="12" t="s">
        <v>119</v>
      </c>
      <c r="AG453" s="12">
        <v>71</v>
      </c>
    </row>
    <row r="454" spans="1:45" s="12" customFormat="1" x14ac:dyDescent="0.25">
      <c r="A454" s="12" t="s">
        <v>1116</v>
      </c>
      <c r="B454" s="12">
        <v>2002</v>
      </c>
      <c r="C454" t="str">
        <f>A454&amp;" "&amp;B454</f>
        <v>Georgiades and Iordanidis 2002</v>
      </c>
      <c r="D454" s="12" t="s">
        <v>35</v>
      </c>
      <c r="E454" s="12" t="s">
        <v>25</v>
      </c>
      <c r="F454" s="12" t="s">
        <v>1117</v>
      </c>
      <c r="G454" s="12" t="s">
        <v>2901</v>
      </c>
      <c r="H454" s="12" t="s">
        <v>3504</v>
      </c>
      <c r="I454" s="12" t="s">
        <v>1118</v>
      </c>
      <c r="J454" s="12" t="s">
        <v>3626</v>
      </c>
      <c r="K454" s="12" t="s">
        <v>28</v>
      </c>
      <c r="L454" s="12" t="s">
        <v>28</v>
      </c>
      <c r="N454" s="12" t="s">
        <v>28</v>
      </c>
      <c r="O454" s="12" t="s">
        <v>744</v>
      </c>
      <c r="P454" s="12" t="s">
        <v>3901</v>
      </c>
      <c r="Q454" t="s">
        <v>3993</v>
      </c>
      <c r="R454" t="s">
        <v>4023</v>
      </c>
      <c r="S454" t="s">
        <v>3983</v>
      </c>
      <c r="T454" s="12" t="s">
        <v>625</v>
      </c>
      <c r="W454" s="12" t="s">
        <v>325</v>
      </c>
      <c r="X454" s="12" t="s">
        <v>3555</v>
      </c>
      <c r="Y454" s="12" t="s">
        <v>3702</v>
      </c>
      <c r="Z454" s="12" t="s">
        <v>3517</v>
      </c>
      <c r="AA454" s="12" t="s">
        <v>1119</v>
      </c>
      <c r="AB454" s="12" t="s">
        <v>35</v>
      </c>
      <c r="AC454" s="12" t="s">
        <v>2901</v>
      </c>
      <c r="AF454" s="12">
        <v>6</v>
      </c>
      <c r="AG454" s="12">
        <v>618</v>
      </c>
    </row>
    <row r="455" spans="1:45" s="12" customFormat="1" x14ac:dyDescent="0.25">
      <c r="A455" s="12" t="s">
        <v>1120</v>
      </c>
      <c r="B455" s="12">
        <v>1985</v>
      </c>
      <c r="C455" t="str">
        <f>A455&amp;" "&amp;B455</f>
        <v>Girdwood et al. 1985</v>
      </c>
      <c r="D455" s="12" t="s">
        <v>172</v>
      </c>
      <c r="E455" s="12" t="s">
        <v>25</v>
      </c>
      <c r="F455" s="12" t="s">
        <v>1110</v>
      </c>
      <c r="G455" s="12" t="s">
        <v>2901</v>
      </c>
      <c r="H455" s="12" t="s">
        <v>3504</v>
      </c>
      <c r="I455" s="12" t="s">
        <v>1126</v>
      </c>
      <c r="J455" s="12" t="s">
        <v>2117</v>
      </c>
      <c r="K455" s="12" t="s">
        <v>28</v>
      </c>
      <c r="L455" s="12" t="s">
        <v>28</v>
      </c>
      <c r="N455" s="12" t="s">
        <v>485</v>
      </c>
      <c r="O455" s="12" t="s">
        <v>744</v>
      </c>
      <c r="P455" s="12" t="s">
        <v>3901</v>
      </c>
      <c r="Q455" t="s">
        <v>2614</v>
      </c>
      <c r="R455" t="s">
        <v>118</v>
      </c>
      <c r="S455" t="s">
        <v>3974</v>
      </c>
      <c r="T455" s="12" t="s">
        <v>1069</v>
      </c>
      <c r="U455" s="12" t="s">
        <v>265</v>
      </c>
      <c r="W455" s="12" t="s">
        <v>40</v>
      </c>
      <c r="X455" s="12" t="s">
        <v>1033</v>
      </c>
      <c r="Y455" s="12" t="s">
        <v>1033</v>
      </c>
      <c r="Z455" s="12" t="s">
        <v>1033</v>
      </c>
      <c r="AA455" s="12" t="s">
        <v>403</v>
      </c>
      <c r="AB455" s="12" t="s">
        <v>35</v>
      </c>
      <c r="AC455" s="12" t="s">
        <v>2901</v>
      </c>
      <c r="AF455" s="12">
        <v>8</v>
      </c>
      <c r="AG455" s="12">
        <v>204</v>
      </c>
      <c r="AS455" s="12" t="s">
        <v>1125</v>
      </c>
    </row>
    <row r="456" spans="1:45" s="12" customFormat="1" x14ac:dyDescent="0.25">
      <c r="A456" s="12" t="s">
        <v>1120</v>
      </c>
      <c r="B456" s="12">
        <v>1985</v>
      </c>
      <c r="C456" t="str">
        <f>A456&amp;" "&amp;B456</f>
        <v>Girdwood et al. 1985</v>
      </c>
      <c r="D456" s="12" t="s">
        <v>172</v>
      </c>
      <c r="E456" s="12" t="s">
        <v>25</v>
      </c>
      <c r="F456" s="12" t="s">
        <v>1110</v>
      </c>
      <c r="G456" s="12" t="s">
        <v>2901</v>
      </c>
      <c r="H456" s="12" t="s">
        <v>3504</v>
      </c>
      <c r="I456" s="12" t="s">
        <v>1130</v>
      </c>
      <c r="J456" s="12" t="s">
        <v>2117</v>
      </c>
      <c r="K456" s="12" t="s">
        <v>28</v>
      </c>
      <c r="L456" s="12" t="s">
        <v>28</v>
      </c>
      <c r="N456" s="12" t="s">
        <v>1128</v>
      </c>
      <c r="O456" s="12" t="s">
        <v>744</v>
      </c>
      <c r="P456" s="12" t="s">
        <v>3901</v>
      </c>
      <c r="Q456" t="s">
        <v>2614</v>
      </c>
      <c r="R456" t="s">
        <v>118</v>
      </c>
      <c r="S456"/>
      <c r="U456" s="12" t="s">
        <v>1113</v>
      </c>
      <c r="V456" s="12" t="s">
        <v>2770</v>
      </c>
      <c r="W456" s="12" t="s">
        <v>40</v>
      </c>
      <c r="X456" s="12" t="s">
        <v>1033</v>
      </c>
      <c r="Y456" s="12" t="s">
        <v>1033</v>
      </c>
      <c r="Z456" s="12" t="s">
        <v>1033</v>
      </c>
      <c r="AA456" s="12" t="s">
        <v>304</v>
      </c>
      <c r="AB456" s="12" t="s">
        <v>35</v>
      </c>
      <c r="AC456" s="12" t="s">
        <v>2901</v>
      </c>
      <c r="AF456" s="12">
        <v>44</v>
      </c>
      <c r="AG456" s="12">
        <v>456</v>
      </c>
      <c r="AH456" s="15"/>
      <c r="AI456" s="15"/>
      <c r="AS456" s="12" t="s">
        <v>1125</v>
      </c>
    </row>
    <row r="457" spans="1:45" s="12" customFormat="1" x14ac:dyDescent="0.25">
      <c r="A457" s="12" t="s">
        <v>1120</v>
      </c>
      <c r="B457" s="12">
        <v>1985</v>
      </c>
      <c r="C457" t="str">
        <f>A457&amp;" "&amp;B457</f>
        <v>Girdwood et al. 1985</v>
      </c>
      <c r="D457" s="12" t="s">
        <v>172</v>
      </c>
      <c r="E457" s="12" t="s">
        <v>25</v>
      </c>
      <c r="F457" s="12" t="s">
        <v>1110</v>
      </c>
      <c r="G457" s="12" t="s">
        <v>2901</v>
      </c>
      <c r="H457" s="12" t="s">
        <v>3504</v>
      </c>
      <c r="I457" s="12" t="s">
        <v>1130</v>
      </c>
      <c r="J457" s="12" t="s">
        <v>2117</v>
      </c>
      <c r="K457" s="12" t="s">
        <v>28</v>
      </c>
      <c r="L457" s="12" t="s">
        <v>28</v>
      </c>
      <c r="N457" s="12" t="s">
        <v>1128</v>
      </c>
      <c r="O457" s="12" t="s">
        <v>744</v>
      </c>
      <c r="P457" s="12" t="s">
        <v>3901</v>
      </c>
      <c r="Q457" t="s">
        <v>2614</v>
      </c>
      <c r="R457" t="s">
        <v>118</v>
      </c>
      <c r="U457" s="12" t="s">
        <v>1113</v>
      </c>
      <c r="V457" s="12" t="s">
        <v>2770</v>
      </c>
      <c r="W457" s="12" t="s">
        <v>40</v>
      </c>
      <c r="X457" s="12" t="s">
        <v>1033</v>
      </c>
      <c r="Y457" s="12" t="s">
        <v>1033</v>
      </c>
      <c r="Z457" s="12" t="s">
        <v>1033</v>
      </c>
      <c r="AA457" s="12" t="s">
        <v>69</v>
      </c>
      <c r="AB457" s="12" t="s">
        <v>35</v>
      </c>
      <c r="AC457" s="12" t="s">
        <v>2901</v>
      </c>
      <c r="AF457" s="12">
        <v>71</v>
      </c>
      <c r="AG457" s="12">
        <v>456</v>
      </c>
      <c r="AH457" s="15"/>
      <c r="AI457" s="15"/>
      <c r="AS457" s="12" t="s">
        <v>1125</v>
      </c>
    </row>
    <row r="458" spans="1:45" s="12" customFormat="1" x14ac:dyDescent="0.25">
      <c r="A458" s="12" t="s">
        <v>1120</v>
      </c>
      <c r="B458" s="12">
        <v>1985</v>
      </c>
      <c r="C458" t="str">
        <f>A458&amp;" "&amp;B458</f>
        <v>Girdwood et al. 1985</v>
      </c>
      <c r="D458" s="12" t="s">
        <v>172</v>
      </c>
      <c r="E458" s="12" t="s">
        <v>25</v>
      </c>
      <c r="F458" s="12" t="s">
        <v>1110</v>
      </c>
      <c r="G458" s="12" t="s">
        <v>2901</v>
      </c>
      <c r="H458" s="12" t="s">
        <v>3504</v>
      </c>
      <c r="I458" s="12" t="s">
        <v>1127</v>
      </c>
      <c r="J458" s="12" t="s">
        <v>2117</v>
      </c>
      <c r="K458" s="12" t="s">
        <v>28</v>
      </c>
      <c r="L458" s="12" t="s">
        <v>28</v>
      </c>
      <c r="N458" s="12" t="s">
        <v>1128</v>
      </c>
      <c r="O458" s="12" t="s">
        <v>744</v>
      </c>
      <c r="P458" s="12" t="s">
        <v>3901</v>
      </c>
      <c r="Q458" t="s">
        <v>2614</v>
      </c>
      <c r="R458" t="s">
        <v>118</v>
      </c>
      <c r="S458"/>
      <c r="U458" s="12" t="s">
        <v>1113</v>
      </c>
      <c r="V458" s="12" t="s">
        <v>2770</v>
      </c>
      <c r="W458" s="12" t="s">
        <v>40</v>
      </c>
      <c r="X458" s="12" t="s">
        <v>1033</v>
      </c>
      <c r="Y458" s="12" t="s">
        <v>1033</v>
      </c>
      <c r="Z458" s="12" t="s">
        <v>1033</v>
      </c>
      <c r="AA458" s="12" t="s">
        <v>1129</v>
      </c>
      <c r="AB458" s="12" t="s">
        <v>35</v>
      </c>
      <c r="AC458" s="12" t="s">
        <v>2901</v>
      </c>
      <c r="AF458" s="12">
        <v>90</v>
      </c>
      <c r="AG458" s="12">
        <v>847</v>
      </c>
      <c r="AS458" s="12" t="s">
        <v>1125</v>
      </c>
    </row>
    <row r="459" spans="1:45" s="12" customFormat="1" x14ac:dyDescent="0.25">
      <c r="A459" s="12" t="s">
        <v>1120</v>
      </c>
      <c r="B459" s="12">
        <v>1985</v>
      </c>
      <c r="C459" t="str">
        <f>A459&amp;" "&amp;B459</f>
        <v>Girdwood et al. 1985</v>
      </c>
      <c r="D459" s="12" t="s">
        <v>172</v>
      </c>
      <c r="E459" s="12" t="s">
        <v>25</v>
      </c>
      <c r="F459" s="12" t="s">
        <v>1110</v>
      </c>
      <c r="G459" s="12" t="s">
        <v>2901</v>
      </c>
      <c r="H459" s="12" t="s">
        <v>3504</v>
      </c>
      <c r="I459" s="12" t="s">
        <v>1127</v>
      </c>
      <c r="J459" s="12" t="s">
        <v>2117</v>
      </c>
      <c r="K459" s="12" t="s">
        <v>28</v>
      </c>
      <c r="L459" s="12" t="s">
        <v>28</v>
      </c>
      <c r="N459" s="12" t="s">
        <v>1128</v>
      </c>
      <c r="O459" s="12" t="s">
        <v>744</v>
      </c>
      <c r="P459" s="12" t="s">
        <v>3901</v>
      </c>
      <c r="Q459" t="s">
        <v>2614</v>
      </c>
      <c r="R459" t="s">
        <v>118</v>
      </c>
      <c r="S459"/>
      <c r="U459" s="12" t="s">
        <v>1113</v>
      </c>
      <c r="V459" s="12" t="s">
        <v>2770</v>
      </c>
      <c r="W459" s="12" t="s">
        <v>40</v>
      </c>
      <c r="X459" s="12" t="s">
        <v>1033</v>
      </c>
      <c r="Y459" s="12" t="s">
        <v>1033</v>
      </c>
      <c r="Z459" s="12" t="s">
        <v>1033</v>
      </c>
      <c r="AA459" s="12" t="s">
        <v>403</v>
      </c>
      <c r="AB459" s="12" t="s">
        <v>35</v>
      </c>
      <c r="AC459" s="12" t="s">
        <v>2901</v>
      </c>
      <c r="AF459" s="12">
        <v>69</v>
      </c>
      <c r="AG459" s="12">
        <v>847</v>
      </c>
      <c r="AS459" s="12" t="s">
        <v>1125</v>
      </c>
    </row>
    <row r="460" spans="1:45" s="12" customFormat="1" x14ac:dyDescent="0.25">
      <c r="A460" s="12" t="s">
        <v>1120</v>
      </c>
      <c r="B460" s="12">
        <v>1985</v>
      </c>
      <c r="C460" t="str">
        <f>A460&amp;" "&amp;B460</f>
        <v>Girdwood et al. 1985</v>
      </c>
      <c r="D460" s="12" t="s">
        <v>172</v>
      </c>
      <c r="E460" s="12" t="s">
        <v>25</v>
      </c>
      <c r="F460" s="12" t="s">
        <v>1110</v>
      </c>
      <c r="G460" s="12" t="s">
        <v>2901</v>
      </c>
      <c r="H460" s="12" t="s">
        <v>3504</v>
      </c>
      <c r="I460" s="12" t="s">
        <v>1126</v>
      </c>
      <c r="J460" s="12" t="s">
        <v>2117</v>
      </c>
      <c r="K460" s="12" t="s">
        <v>28</v>
      </c>
      <c r="L460" s="12" t="s">
        <v>28</v>
      </c>
      <c r="N460" s="12" t="s">
        <v>485</v>
      </c>
      <c r="O460" s="12" t="s">
        <v>744</v>
      </c>
      <c r="P460" s="12" t="s">
        <v>3901</v>
      </c>
      <c r="Q460" t="s">
        <v>2614</v>
      </c>
      <c r="R460" t="s">
        <v>118</v>
      </c>
      <c r="S460"/>
      <c r="U460" s="12" t="s">
        <v>1113</v>
      </c>
      <c r="V460" s="12" t="s">
        <v>2770</v>
      </c>
      <c r="W460" s="12" t="s">
        <v>40</v>
      </c>
      <c r="X460" s="12" t="s">
        <v>1033</v>
      </c>
      <c r="Y460" s="12" t="s">
        <v>1033</v>
      </c>
      <c r="Z460" s="12" t="s">
        <v>1033</v>
      </c>
      <c r="AA460" s="12" t="s">
        <v>403</v>
      </c>
      <c r="AB460" s="12" t="s">
        <v>35</v>
      </c>
      <c r="AC460" s="12" t="s">
        <v>2901</v>
      </c>
      <c r="AF460" s="12">
        <v>459</v>
      </c>
      <c r="AG460" s="12">
        <v>5888</v>
      </c>
      <c r="AS460" s="12" t="s">
        <v>1125</v>
      </c>
    </row>
    <row r="461" spans="1:45" s="12" customFormat="1" x14ac:dyDescent="0.25">
      <c r="A461" s="12" t="s">
        <v>1120</v>
      </c>
      <c r="B461" s="12">
        <v>1985</v>
      </c>
      <c r="C461" t="str">
        <f>A461&amp;" "&amp;B461</f>
        <v>Girdwood et al. 1985</v>
      </c>
      <c r="D461" s="12" t="s">
        <v>172</v>
      </c>
      <c r="E461" s="12" t="s">
        <v>25</v>
      </c>
      <c r="F461" s="12" t="s">
        <v>1121</v>
      </c>
      <c r="G461" s="12" t="s">
        <v>2901</v>
      </c>
      <c r="H461" s="12" t="s">
        <v>3504</v>
      </c>
      <c r="I461" s="12" t="s">
        <v>1122</v>
      </c>
      <c r="J461" s="12" t="s">
        <v>2117</v>
      </c>
      <c r="K461" s="12" t="s">
        <v>28</v>
      </c>
      <c r="L461" s="12" t="s">
        <v>28</v>
      </c>
      <c r="N461" s="12" t="s">
        <v>333</v>
      </c>
      <c r="O461" s="12" t="s">
        <v>744</v>
      </c>
      <c r="P461" s="12" t="s">
        <v>3901</v>
      </c>
      <c r="Q461" t="s">
        <v>2614</v>
      </c>
      <c r="R461" t="s">
        <v>118</v>
      </c>
      <c r="S461"/>
      <c r="U461" s="12" t="s">
        <v>1113</v>
      </c>
      <c r="V461" s="12" t="s">
        <v>2770</v>
      </c>
      <c r="W461" s="12" t="s">
        <v>40</v>
      </c>
      <c r="X461" s="12" t="s">
        <v>1033</v>
      </c>
      <c r="Y461" s="12" t="s">
        <v>1033</v>
      </c>
      <c r="Z461" s="12" t="s">
        <v>1033</v>
      </c>
      <c r="AA461" s="12" t="s">
        <v>80</v>
      </c>
      <c r="AB461" s="12" t="s">
        <v>35</v>
      </c>
      <c r="AC461" s="12" t="s">
        <v>2901</v>
      </c>
      <c r="AF461" s="12">
        <v>17</v>
      </c>
      <c r="AG461" s="12">
        <v>84</v>
      </c>
      <c r="AS461" s="12" t="s">
        <v>1125</v>
      </c>
    </row>
    <row r="462" spans="1:45" s="12" customFormat="1" x14ac:dyDescent="0.25">
      <c r="A462" s="12" t="s">
        <v>1120</v>
      </c>
      <c r="B462" s="12">
        <v>1985</v>
      </c>
      <c r="C462" t="str">
        <f>A462&amp;" "&amp;B462</f>
        <v>Girdwood et al. 1985</v>
      </c>
      <c r="D462" s="12" t="s">
        <v>172</v>
      </c>
      <c r="E462" s="12" t="s">
        <v>25</v>
      </c>
      <c r="F462" s="12" t="s">
        <v>1110</v>
      </c>
      <c r="G462" s="12" t="s">
        <v>2901</v>
      </c>
      <c r="H462" s="12" t="s">
        <v>3504</v>
      </c>
      <c r="I462" s="12" t="s">
        <v>1126</v>
      </c>
      <c r="J462" s="12" t="s">
        <v>2117</v>
      </c>
      <c r="K462" s="12" t="s">
        <v>28</v>
      </c>
      <c r="L462" s="12" t="s">
        <v>28</v>
      </c>
      <c r="N462" s="12" t="s">
        <v>485</v>
      </c>
      <c r="O462" s="12" t="s">
        <v>744</v>
      </c>
      <c r="P462" s="12" t="s">
        <v>3901</v>
      </c>
      <c r="Q462" t="s">
        <v>2614</v>
      </c>
      <c r="R462" t="s">
        <v>118</v>
      </c>
      <c r="S462" t="s">
        <v>3980</v>
      </c>
      <c r="T462" s="12" t="s">
        <v>373</v>
      </c>
      <c r="U462" s="12" t="s">
        <v>108</v>
      </c>
      <c r="W462" s="12" t="s">
        <v>40</v>
      </c>
      <c r="X462" s="12" t="s">
        <v>1033</v>
      </c>
      <c r="Y462" s="12" t="s">
        <v>1033</v>
      </c>
      <c r="Z462" s="12" t="s">
        <v>1033</v>
      </c>
      <c r="AA462" s="12" t="s">
        <v>403</v>
      </c>
      <c r="AB462" s="12" t="s">
        <v>35</v>
      </c>
      <c r="AC462" s="12" t="s">
        <v>2901</v>
      </c>
      <c r="AF462" s="12">
        <v>410</v>
      </c>
      <c r="AG462" s="12">
        <v>5324</v>
      </c>
      <c r="AS462" s="12" t="s">
        <v>1125</v>
      </c>
    </row>
    <row r="463" spans="1:45" s="12" customFormat="1" x14ac:dyDescent="0.25">
      <c r="A463" s="12" t="s">
        <v>1120</v>
      </c>
      <c r="B463" s="12">
        <v>1985</v>
      </c>
      <c r="C463" t="str">
        <f>A463&amp;" "&amp;B463</f>
        <v>Girdwood et al. 1985</v>
      </c>
      <c r="D463" s="12" t="s">
        <v>172</v>
      </c>
      <c r="E463" s="12" t="s">
        <v>25</v>
      </c>
      <c r="F463" s="12" t="s">
        <v>1110</v>
      </c>
      <c r="G463" s="12" t="s">
        <v>2901</v>
      </c>
      <c r="H463" s="12" t="s">
        <v>3504</v>
      </c>
      <c r="I463" s="12" t="s">
        <v>1126</v>
      </c>
      <c r="J463" s="12" t="s">
        <v>2117</v>
      </c>
      <c r="K463" s="12" t="s">
        <v>28</v>
      </c>
      <c r="L463" s="12" t="s">
        <v>28</v>
      </c>
      <c r="N463" s="12" t="s">
        <v>485</v>
      </c>
      <c r="O463" s="12" t="s">
        <v>744</v>
      </c>
      <c r="P463" s="12" t="s">
        <v>3901</v>
      </c>
      <c r="Q463" t="s">
        <v>2614</v>
      </c>
      <c r="R463" t="s">
        <v>118</v>
      </c>
      <c r="S463" t="s">
        <v>3980</v>
      </c>
      <c r="T463" s="12" t="s">
        <v>109</v>
      </c>
      <c r="U463" s="12" t="s">
        <v>110</v>
      </c>
      <c r="W463" s="12" t="s">
        <v>40</v>
      </c>
      <c r="X463" s="12" t="s">
        <v>1033</v>
      </c>
      <c r="Y463" s="12" t="s">
        <v>1033</v>
      </c>
      <c r="Z463" s="12" t="s">
        <v>1033</v>
      </c>
      <c r="AA463" s="12" t="s">
        <v>403</v>
      </c>
      <c r="AB463" s="12" t="s">
        <v>35</v>
      </c>
      <c r="AC463" s="12" t="s">
        <v>2901</v>
      </c>
      <c r="AF463" s="12">
        <v>41</v>
      </c>
      <c r="AG463" s="12">
        <v>360</v>
      </c>
      <c r="AS463" s="12" t="s">
        <v>1125</v>
      </c>
    </row>
    <row r="464" spans="1:45" s="12" customFormat="1" x14ac:dyDescent="0.25">
      <c r="A464" s="12" t="s">
        <v>1120</v>
      </c>
      <c r="B464" s="12">
        <v>1985</v>
      </c>
      <c r="C464" t="str">
        <f>A464&amp;" "&amp;B464</f>
        <v>Girdwood et al. 1985</v>
      </c>
      <c r="D464" s="12" t="s">
        <v>172</v>
      </c>
      <c r="E464" s="12" t="s">
        <v>25</v>
      </c>
      <c r="F464" s="12" t="s">
        <v>1110</v>
      </c>
      <c r="G464" s="12" t="s">
        <v>2901</v>
      </c>
      <c r="H464" s="12" t="s">
        <v>3504</v>
      </c>
      <c r="I464" s="12" t="s">
        <v>2124</v>
      </c>
      <c r="J464" s="12" t="s">
        <v>3626</v>
      </c>
      <c r="K464" s="12" t="s">
        <v>28</v>
      </c>
      <c r="L464" s="12" t="s">
        <v>28</v>
      </c>
      <c r="N464" s="12" t="s">
        <v>485</v>
      </c>
      <c r="O464" s="12" t="s">
        <v>744</v>
      </c>
      <c r="P464" s="12" t="s">
        <v>3901</v>
      </c>
      <c r="Q464" t="s">
        <v>2614</v>
      </c>
      <c r="R464" t="s">
        <v>118</v>
      </c>
      <c r="S464" t="s">
        <v>3974</v>
      </c>
      <c r="T464" s="12" t="s">
        <v>1069</v>
      </c>
      <c r="U464" s="12" t="s">
        <v>265</v>
      </c>
      <c r="W464" s="12" t="s">
        <v>40</v>
      </c>
      <c r="X464" s="12" t="s">
        <v>1592</v>
      </c>
      <c r="Y464" s="12" t="s">
        <v>3689</v>
      </c>
      <c r="Z464" s="12" t="s">
        <v>3517</v>
      </c>
      <c r="AA464" s="12" t="s">
        <v>1593</v>
      </c>
      <c r="AB464" s="12" t="s">
        <v>35</v>
      </c>
      <c r="AC464" s="12" t="s">
        <v>2901</v>
      </c>
      <c r="AF464" s="12">
        <v>0</v>
      </c>
      <c r="AG464" s="12">
        <v>204</v>
      </c>
      <c r="AS464" s="12" t="s">
        <v>1125</v>
      </c>
    </row>
    <row r="465" spans="1:45" s="12" customFormat="1" x14ac:dyDescent="0.25">
      <c r="A465" s="12" t="s">
        <v>1120</v>
      </c>
      <c r="B465" s="12">
        <v>1985</v>
      </c>
      <c r="C465" t="str">
        <f>A465&amp;" "&amp;B465</f>
        <v>Girdwood et al. 1985</v>
      </c>
      <c r="D465" s="12" t="s">
        <v>172</v>
      </c>
      <c r="E465" s="12" t="s">
        <v>25</v>
      </c>
      <c r="F465" s="12" t="s">
        <v>1110</v>
      </c>
      <c r="G465" s="12" t="s">
        <v>2901</v>
      </c>
      <c r="H465" s="12" t="s">
        <v>3504</v>
      </c>
      <c r="I465" s="12" t="s">
        <v>2124</v>
      </c>
      <c r="J465" s="12" t="s">
        <v>3626</v>
      </c>
      <c r="K465" s="12" t="s">
        <v>28</v>
      </c>
      <c r="L465" s="12" t="s">
        <v>28</v>
      </c>
      <c r="N465" s="12" t="s">
        <v>485</v>
      </c>
      <c r="O465" s="12" t="s">
        <v>744</v>
      </c>
      <c r="P465" s="12" t="s">
        <v>3901</v>
      </c>
      <c r="Q465" t="s">
        <v>2614</v>
      </c>
      <c r="R465" t="s">
        <v>118</v>
      </c>
      <c r="S465" t="s">
        <v>3980</v>
      </c>
      <c r="T465" s="12" t="s">
        <v>373</v>
      </c>
      <c r="U465" s="12" t="s">
        <v>108</v>
      </c>
      <c r="W465" s="12" t="s">
        <v>40</v>
      </c>
      <c r="X465" s="12" t="s">
        <v>1592</v>
      </c>
      <c r="Y465" s="12" t="s">
        <v>3689</v>
      </c>
      <c r="Z465" s="12" t="s">
        <v>3517</v>
      </c>
      <c r="AA465" s="12" t="s">
        <v>1593</v>
      </c>
      <c r="AB465" s="12" t="s">
        <v>35</v>
      </c>
      <c r="AC465" s="12" t="s">
        <v>2901</v>
      </c>
      <c r="AF465" s="12">
        <v>1</v>
      </c>
      <c r="AG465" s="12">
        <v>5324</v>
      </c>
      <c r="AS465" s="12" t="s">
        <v>1125</v>
      </c>
    </row>
    <row r="466" spans="1:45" s="12" customFormat="1" x14ac:dyDescent="0.25">
      <c r="A466" s="12" t="s">
        <v>1120</v>
      </c>
      <c r="B466" s="12">
        <v>1985</v>
      </c>
      <c r="C466" t="str">
        <f>A466&amp;" "&amp;B466</f>
        <v>Girdwood et al. 1985</v>
      </c>
      <c r="D466" s="12" t="s">
        <v>172</v>
      </c>
      <c r="E466" s="12" t="s">
        <v>25</v>
      </c>
      <c r="F466" s="12" t="s">
        <v>1110</v>
      </c>
      <c r="G466" s="12" t="s">
        <v>2901</v>
      </c>
      <c r="H466" s="12" t="s">
        <v>3504</v>
      </c>
      <c r="I466" s="12" t="s">
        <v>2124</v>
      </c>
      <c r="J466" s="12" t="s">
        <v>3626</v>
      </c>
      <c r="K466" s="12" t="s">
        <v>28</v>
      </c>
      <c r="L466" s="12" t="s">
        <v>28</v>
      </c>
      <c r="N466" s="12" t="s">
        <v>485</v>
      </c>
      <c r="O466" s="12" t="s">
        <v>744</v>
      </c>
      <c r="P466" s="12" t="s">
        <v>3901</v>
      </c>
      <c r="Q466" t="s">
        <v>2614</v>
      </c>
      <c r="R466" t="s">
        <v>118</v>
      </c>
      <c r="S466" t="s">
        <v>3980</v>
      </c>
      <c r="T466" s="12" t="s">
        <v>109</v>
      </c>
      <c r="U466" s="12" t="s">
        <v>110</v>
      </c>
      <c r="W466" s="12" t="s">
        <v>40</v>
      </c>
      <c r="X466" s="12" t="s">
        <v>1592</v>
      </c>
      <c r="Y466" s="12" t="s">
        <v>3689</v>
      </c>
      <c r="Z466" s="12" t="s">
        <v>3517</v>
      </c>
      <c r="AA466" s="12" t="s">
        <v>1593</v>
      </c>
      <c r="AB466" s="12" t="s">
        <v>35</v>
      </c>
      <c r="AC466" s="12" t="s">
        <v>2901</v>
      </c>
      <c r="AF466" s="12">
        <v>0</v>
      </c>
      <c r="AG466" s="12">
        <v>360</v>
      </c>
      <c r="AS466" s="12" t="s">
        <v>1125</v>
      </c>
    </row>
    <row r="467" spans="1:45" s="12" customFormat="1" x14ac:dyDescent="0.25">
      <c r="A467" s="12" t="s">
        <v>1120</v>
      </c>
      <c r="B467" s="12">
        <v>1985</v>
      </c>
      <c r="C467" t="str">
        <f>A467&amp;" "&amp;B467</f>
        <v>Girdwood et al. 1985</v>
      </c>
      <c r="D467" s="12" t="s">
        <v>172</v>
      </c>
      <c r="E467" s="12" t="s">
        <v>25</v>
      </c>
      <c r="F467" s="12" t="s">
        <v>1110</v>
      </c>
      <c r="G467" s="12" t="s">
        <v>2901</v>
      </c>
      <c r="H467" s="12" t="s">
        <v>3504</v>
      </c>
      <c r="I467" s="12" t="s">
        <v>2124</v>
      </c>
      <c r="J467" s="12" t="s">
        <v>3626</v>
      </c>
      <c r="K467" s="12" t="s">
        <v>28</v>
      </c>
      <c r="L467" s="12" t="s">
        <v>28</v>
      </c>
      <c r="N467" s="12" t="s">
        <v>485</v>
      </c>
      <c r="O467" s="12" t="s">
        <v>744</v>
      </c>
      <c r="P467" s="12" t="s">
        <v>3901</v>
      </c>
      <c r="Q467" t="s">
        <v>2614</v>
      </c>
      <c r="R467" t="s">
        <v>118</v>
      </c>
      <c r="S467" t="s">
        <v>3974</v>
      </c>
      <c r="T467" s="12" t="s">
        <v>1069</v>
      </c>
      <c r="U467" s="12" t="s">
        <v>265</v>
      </c>
      <c r="W467" s="12" t="s">
        <v>40</v>
      </c>
      <c r="X467" s="12" t="s">
        <v>1594</v>
      </c>
      <c r="Y467" s="12" t="s">
        <v>3704</v>
      </c>
      <c r="Z467" s="12" t="s">
        <v>3517</v>
      </c>
      <c r="AA467" s="12" t="s">
        <v>1593</v>
      </c>
      <c r="AB467" s="12" t="s">
        <v>35</v>
      </c>
      <c r="AC467" s="12" t="s">
        <v>2901</v>
      </c>
      <c r="AF467" s="12">
        <v>0</v>
      </c>
      <c r="AG467" s="12">
        <v>204</v>
      </c>
      <c r="AS467" s="12" t="s">
        <v>1125</v>
      </c>
    </row>
    <row r="468" spans="1:45" s="12" customFormat="1" x14ac:dyDescent="0.25">
      <c r="A468" s="12" t="s">
        <v>1120</v>
      </c>
      <c r="B468" s="12">
        <v>1985</v>
      </c>
      <c r="C468" t="str">
        <f>A468&amp;" "&amp;B468</f>
        <v>Girdwood et al. 1985</v>
      </c>
      <c r="D468" s="12" t="s">
        <v>172</v>
      </c>
      <c r="E468" s="12" t="s">
        <v>25</v>
      </c>
      <c r="F468" s="12" t="s">
        <v>1110</v>
      </c>
      <c r="G468" s="12" t="s">
        <v>2901</v>
      </c>
      <c r="H468" s="12" t="s">
        <v>3504</v>
      </c>
      <c r="I468" s="12" t="s">
        <v>2124</v>
      </c>
      <c r="J468" s="12" t="s">
        <v>3626</v>
      </c>
      <c r="K468" s="12" t="s">
        <v>28</v>
      </c>
      <c r="L468" s="12" t="s">
        <v>28</v>
      </c>
      <c r="N468" s="12" t="s">
        <v>485</v>
      </c>
      <c r="O468" s="12" t="s">
        <v>744</v>
      </c>
      <c r="P468" s="12" t="s">
        <v>3901</v>
      </c>
      <c r="Q468" t="s">
        <v>2614</v>
      </c>
      <c r="R468" t="s">
        <v>118</v>
      </c>
      <c r="S468" t="s">
        <v>3980</v>
      </c>
      <c r="T468" s="12" t="s">
        <v>373</v>
      </c>
      <c r="U468" s="12" t="s">
        <v>108</v>
      </c>
      <c r="W468" s="12" t="s">
        <v>40</v>
      </c>
      <c r="X468" s="12" t="s">
        <v>1594</v>
      </c>
      <c r="Y468" s="12" t="s">
        <v>3704</v>
      </c>
      <c r="Z468" s="12" t="s">
        <v>3517</v>
      </c>
      <c r="AA468" s="12" t="s">
        <v>1593</v>
      </c>
      <c r="AB468" s="12" t="s">
        <v>35</v>
      </c>
      <c r="AC468" s="12" t="s">
        <v>2901</v>
      </c>
      <c r="AF468" s="12">
        <v>1</v>
      </c>
      <c r="AG468" s="12">
        <v>5324</v>
      </c>
      <c r="AS468" s="12" t="s">
        <v>1125</v>
      </c>
    </row>
    <row r="469" spans="1:45" s="12" customFormat="1" x14ac:dyDescent="0.25">
      <c r="A469" s="12" t="s">
        <v>1120</v>
      </c>
      <c r="B469" s="12">
        <v>1985</v>
      </c>
      <c r="C469" t="str">
        <f>A469&amp;" "&amp;B469</f>
        <v>Girdwood et al. 1985</v>
      </c>
      <c r="D469" s="12" t="s">
        <v>172</v>
      </c>
      <c r="E469" s="12" t="s">
        <v>25</v>
      </c>
      <c r="F469" s="12" t="s">
        <v>1110</v>
      </c>
      <c r="G469" s="12" t="s">
        <v>2901</v>
      </c>
      <c r="H469" s="12" t="s">
        <v>3504</v>
      </c>
      <c r="I469" s="12" t="s">
        <v>2124</v>
      </c>
      <c r="J469" s="12" t="s">
        <v>3626</v>
      </c>
      <c r="K469" s="12" t="s">
        <v>28</v>
      </c>
      <c r="L469" s="12" t="s">
        <v>28</v>
      </c>
      <c r="N469" s="12" t="s">
        <v>485</v>
      </c>
      <c r="O469" s="12" t="s">
        <v>744</v>
      </c>
      <c r="P469" s="12" t="s">
        <v>3901</v>
      </c>
      <c r="Q469" t="s">
        <v>2614</v>
      </c>
      <c r="R469" t="s">
        <v>118</v>
      </c>
      <c r="S469" t="s">
        <v>3980</v>
      </c>
      <c r="T469" s="12" t="s">
        <v>109</v>
      </c>
      <c r="U469" s="12" t="s">
        <v>110</v>
      </c>
      <c r="W469" s="12" t="s">
        <v>40</v>
      </c>
      <c r="X469" s="12" t="s">
        <v>1594</v>
      </c>
      <c r="Y469" s="12" t="s">
        <v>3704</v>
      </c>
      <c r="Z469" s="12" t="s">
        <v>3517</v>
      </c>
      <c r="AA469" s="12" t="s">
        <v>1593</v>
      </c>
      <c r="AB469" s="12" t="s">
        <v>35</v>
      </c>
      <c r="AC469" s="12" t="s">
        <v>2901</v>
      </c>
      <c r="AF469" s="12">
        <v>0</v>
      </c>
      <c r="AG469" s="12">
        <v>360</v>
      </c>
      <c r="AS469" s="12" t="s">
        <v>1125</v>
      </c>
    </row>
    <row r="470" spans="1:45" s="12" customFormat="1" x14ac:dyDescent="0.25">
      <c r="A470" s="12" t="s">
        <v>1120</v>
      </c>
      <c r="B470" s="12">
        <v>1985</v>
      </c>
      <c r="C470" t="str">
        <f>A470&amp;" "&amp;B470</f>
        <v>Girdwood et al. 1985</v>
      </c>
      <c r="D470" s="12" t="s">
        <v>172</v>
      </c>
      <c r="E470" s="12" t="s">
        <v>25</v>
      </c>
      <c r="F470" s="12" t="s">
        <v>1110</v>
      </c>
      <c r="G470" s="12" t="s">
        <v>2901</v>
      </c>
      <c r="H470" s="12" t="s">
        <v>3504</v>
      </c>
      <c r="I470" s="12" t="s">
        <v>2124</v>
      </c>
      <c r="J470" s="12" t="s">
        <v>3626</v>
      </c>
      <c r="K470" s="12" t="s">
        <v>28</v>
      </c>
      <c r="L470" s="12" t="s">
        <v>28</v>
      </c>
      <c r="N470" s="12" t="s">
        <v>485</v>
      </c>
      <c r="O470" s="12" t="s">
        <v>744</v>
      </c>
      <c r="P470" s="12" t="s">
        <v>3901</v>
      </c>
      <c r="Q470" t="s">
        <v>2614</v>
      </c>
      <c r="R470" t="s">
        <v>118</v>
      </c>
      <c r="S470" t="s">
        <v>3974</v>
      </c>
      <c r="T470" s="12" t="s">
        <v>1069</v>
      </c>
      <c r="U470" s="12" t="s">
        <v>265</v>
      </c>
      <c r="W470" s="12" t="s">
        <v>40</v>
      </c>
      <c r="X470" s="12" t="s">
        <v>1597</v>
      </c>
      <c r="Y470" s="12" t="s">
        <v>3670</v>
      </c>
      <c r="Z470" s="12" t="s">
        <v>3517</v>
      </c>
      <c r="AA470" s="12" t="s">
        <v>1593</v>
      </c>
      <c r="AB470" s="12" t="s">
        <v>35</v>
      </c>
      <c r="AC470" s="12" t="s">
        <v>2901</v>
      </c>
      <c r="AF470" s="12">
        <v>0</v>
      </c>
      <c r="AG470" s="12">
        <v>204</v>
      </c>
      <c r="AS470" s="12" t="s">
        <v>1125</v>
      </c>
    </row>
    <row r="471" spans="1:45" s="12" customFormat="1" x14ac:dyDescent="0.25">
      <c r="A471" s="12" t="s">
        <v>1120</v>
      </c>
      <c r="B471" s="12">
        <v>1985</v>
      </c>
      <c r="C471" t="str">
        <f>A471&amp;" "&amp;B471</f>
        <v>Girdwood et al. 1985</v>
      </c>
      <c r="D471" s="12" t="s">
        <v>172</v>
      </c>
      <c r="E471" s="12" t="s">
        <v>25</v>
      </c>
      <c r="F471" s="12" t="s">
        <v>1110</v>
      </c>
      <c r="G471" s="12" t="s">
        <v>2901</v>
      </c>
      <c r="H471" s="12" t="s">
        <v>3504</v>
      </c>
      <c r="I471" s="12" t="s">
        <v>2124</v>
      </c>
      <c r="J471" s="12" t="s">
        <v>3626</v>
      </c>
      <c r="K471" s="12" t="s">
        <v>28</v>
      </c>
      <c r="L471" s="12" t="s">
        <v>28</v>
      </c>
      <c r="N471" s="12" t="s">
        <v>485</v>
      </c>
      <c r="O471" s="12" t="s">
        <v>744</v>
      </c>
      <c r="P471" s="12" t="s">
        <v>3901</v>
      </c>
      <c r="Q471" t="s">
        <v>2614</v>
      </c>
      <c r="R471" t="s">
        <v>118</v>
      </c>
      <c r="S471" t="s">
        <v>3980</v>
      </c>
      <c r="T471" s="12" t="s">
        <v>373</v>
      </c>
      <c r="U471" s="12" t="s">
        <v>108</v>
      </c>
      <c r="W471" s="12" t="s">
        <v>40</v>
      </c>
      <c r="X471" s="12" t="s">
        <v>1597</v>
      </c>
      <c r="Y471" s="12" t="s">
        <v>3670</v>
      </c>
      <c r="Z471" s="12" t="s">
        <v>3517</v>
      </c>
      <c r="AA471" s="12" t="s">
        <v>1593</v>
      </c>
      <c r="AB471" s="12" t="s">
        <v>35</v>
      </c>
      <c r="AC471" s="12" t="s">
        <v>2901</v>
      </c>
      <c r="AF471" s="12">
        <v>6</v>
      </c>
      <c r="AG471" s="12">
        <v>5324</v>
      </c>
      <c r="AS471" s="12" t="s">
        <v>1125</v>
      </c>
    </row>
    <row r="472" spans="1:45" s="12" customFormat="1" x14ac:dyDescent="0.25">
      <c r="A472" s="12" t="s">
        <v>1120</v>
      </c>
      <c r="B472" s="12">
        <v>1985</v>
      </c>
      <c r="C472" t="str">
        <f>A472&amp;" "&amp;B472</f>
        <v>Girdwood et al. 1985</v>
      </c>
      <c r="D472" s="12" t="s">
        <v>172</v>
      </c>
      <c r="E472" s="12" t="s">
        <v>25</v>
      </c>
      <c r="F472" s="12" t="s">
        <v>1110</v>
      </c>
      <c r="G472" s="12" t="s">
        <v>2901</v>
      </c>
      <c r="H472" s="12" t="s">
        <v>3504</v>
      </c>
      <c r="I472" s="12" t="s">
        <v>2124</v>
      </c>
      <c r="J472" s="12" t="s">
        <v>3626</v>
      </c>
      <c r="K472" s="12" t="s">
        <v>28</v>
      </c>
      <c r="L472" s="12" t="s">
        <v>28</v>
      </c>
      <c r="N472" s="12" t="s">
        <v>485</v>
      </c>
      <c r="O472" s="12" t="s">
        <v>744</v>
      </c>
      <c r="P472" s="12" t="s">
        <v>3901</v>
      </c>
      <c r="Q472" t="s">
        <v>2614</v>
      </c>
      <c r="R472" t="s">
        <v>118</v>
      </c>
      <c r="S472" t="s">
        <v>3980</v>
      </c>
      <c r="T472" s="12" t="s">
        <v>373</v>
      </c>
      <c r="U472" s="12" t="s">
        <v>108</v>
      </c>
      <c r="W472" s="12" t="s">
        <v>40</v>
      </c>
      <c r="X472" s="12" t="s">
        <v>1597</v>
      </c>
      <c r="Y472" s="12" t="s">
        <v>3670</v>
      </c>
      <c r="Z472" s="12" t="s">
        <v>3517</v>
      </c>
      <c r="AA472" s="12" t="s">
        <v>1593</v>
      </c>
      <c r="AB472" s="12" t="s">
        <v>35</v>
      </c>
      <c r="AC472" s="12" t="s">
        <v>2901</v>
      </c>
      <c r="AF472" s="12">
        <v>5</v>
      </c>
      <c r="AG472" s="12">
        <v>5324</v>
      </c>
      <c r="AS472" s="12" t="s">
        <v>1125</v>
      </c>
    </row>
    <row r="473" spans="1:45" s="12" customFormat="1" x14ac:dyDescent="0.25">
      <c r="A473" s="12" t="s">
        <v>1120</v>
      </c>
      <c r="B473" s="12">
        <v>1985</v>
      </c>
      <c r="C473" t="str">
        <f>A473&amp;" "&amp;B473</f>
        <v>Girdwood et al. 1985</v>
      </c>
      <c r="D473" s="12" t="s">
        <v>172</v>
      </c>
      <c r="E473" s="12" t="s">
        <v>25</v>
      </c>
      <c r="F473" s="12" t="s">
        <v>1110</v>
      </c>
      <c r="G473" s="12" t="s">
        <v>2901</v>
      </c>
      <c r="H473" s="12" t="s">
        <v>3504</v>
      </c>
      <c r="I473" s="12" t="s">
        <v>2124</v>
      </c>
      <c r="J473" s="12" t="s">
        <v>3626</v>
      </c>
      <c r="K473" s="12" t="s">
        <v>28</v>
      </c>
      <c r="L473" s="12" t="s">
        <v>28</v>
      </c>
      <c r="N473" s="12" t="s">
        <v>485</v>
      </c>
      <c r="O473" s="12" t="s">
        <v>744</v>
      </c>
      <c r="P473" s="12" t="s">
        <v>3901</v>
      </c>
      <c r="Q473" t="s">
        <v>2614</v>
      </c>
      <c r="R473" t="s">
        <v>118</v>
      </c>
      <c r="S473" t="s">
        <v>3974</v>
      </c>
      <c r="T473" s="12" t="s">
        <v>1069</v>
      </c>
      <c r="U473" s="12" t="s">
        <v>265</v>
      </c>
      <c r="W473" s="12" t="s">
        <v>40</v>
      </c>
      <c r="X473" s="12" t="s">
        <v>1607</v>
      </c>
      <c r="Y473" s="12" t="s">
        <v>3666</v>
      </c>
      <c r="Z473" s="12" t="s">
        <v>3517</v>
      </c>
      <c r="AA473" s="12" t="s">
        <v>1593</v>
      </c>
      <c r="AB473" s="12" t="s">
        <v>35</v>
      </c>
      <c r="AC473" s="12" t="s">
        <v>2901</v>
      </c>
      <c r="AF473" s="12">
        <v>0</v>
      </c>
      <c r="AG473" s="12">
        <v>204</v>
      </c>
      <c r="AS473" s="12" t="s">
        <v>1125</v>
      </c>
    </row>
    <row r="474" spans="1:45" s="12" customFormat="1" x14ac:dyDescent="0.25">
      <c r="A474" s="12" t="s">
        <v>1120</v>
      </c>
      <c r="B474" s="12">
        <v>1985</v>
      </c>
      <c r="C474" t="str">
        <f>A474&amp;" "&amp;B474</f>
        <v>Girdwood et al. 1985</v>
      </c>
      <c r="D474" s="12" t="s">
        <v>172</v>
      </c>
      <c r="E474" s="12" t="s">
        <v>25</v>
      </c>
      <c r="F474" s="12" t="s">
        <v>1110</v>
      </c>
      <c r="G474" s="12" t="s">
        <v>2901</v>
      </c>
      <c r="H474" s="12" t="s">
        <v>3504</v>
      </c>
      <c r="I474" s="12" t="s">
        <v>2124</v>
      </c>
      <c r="J474" s="12" t="s">
        <v>3626</v>
      </c>
      <c r="K474" s="12" t="s">
        <v>28</v>
      </c>
      <c r="L474" s="12" t="s">
        <v>28</v>
      </c>
      <c r="N474" s="12" t="s">
        <v>485</v>
      </c>
      <c r="O474" s="12" t="s">
        <v>744</v>
      </c>
      <c r="P474" s="12" t="s">
        <v>3901</v>
      </c>
      <c r="Q474" t="s">
        <v>2614</v>
      </c>
      <c r="R474" t="s">
        <v>118</v>
      </c>
      <c r="S474" t="s">
        <v>3980</v>
      </c>
      <c r="T474" s="12" t="s">
        <v>373</v>
      </c>
      <c r="U474" s="12" t="s">
        <v>108</v>
      </c>
      <c r="W474" s="12" t="s">
        <v>40</v>
      </c>
      <c r="X474" s="12" t="s">
        <v>1607</v>
      </c>
      <c r="Y474" s="12" t="s">
        <v>3666</v>
      </c>
      <c r="Z474" s="12" t="s">
        <v>3517</v>
      </c>
      <c r="AA474" s="12" t="s">
        <v>1593</v>
      </c>
      <c r="AB474" s="12" t="s">
        <v>35</v>
      </c>
      <c r="AC474" s="12" t="s">
        <v>2901</v>
      </c>
      <c r="AF474" s="12">
        <v>5</v>
      </c>
      <c r="AG474" s="12">
        <v>5324</v>
      </c>
      <c r="AS474" s="12" t="s">
        <v>1125</v>
      </c>
    </row>
    <row r="475" spans="1:45" s="12" customFormat="1" x14ac:dyDescent="0.25">
      <c r="A475" s="12" t="s">
        <v>1120</v>
      </c>
      <c r="B475" s="12">
        <v>1985</v>
      </c>
      <c r="C475" t="str">
        <f>A475&amp;" "&amp;B475</f>
        <v>Girdwood et al. 1985</v>
      </c>
      <c r="D475" s="12" t="s">
        <v>172</v>
      </c>
      <c r="E475" s="12" t="s">
        <v>25</v>
      </c>
      <c r="F475" s="12" t="s">
        <v>1110</v>
      </c>
      <c r="G475" s="12" t="s">
        <v>2901</v>
      </c>
      <c r="H475" s="12" t="s">
        <v>3504</v>
      </c>
      <c r="I475" s="12" t="s">
        <v>2124</v>
      </c>
      <c r="J475" s="12" t="s">
        <v>3626</v>
      </c>
      <c r="K475" s="12" t="s">
        <v>28</v>
      </c>
      <c r="L475" s="12" t="s">
        <v>28</v>
      </c>
      <c r="N475" s="12" t="s">
        <v>485</v>
      </c>
      <c r="O475" s="12" t="s">
        <v>744</v>
      </c>
      <c r="P475" s="12" t="s">
        <v>3901</v>
      </c>
      <c r="Q475" t="s">
        <v>2614</v>
      </c>
      <c r="R475" t="s">
        <v>118</v>
      </c>
      <c r="S475" t="s">
        <v>3980</v>
      </c>
      <c r="T475" s="12" t="s">
        <v>109</v>
      </c>
      <c r="U475" s="12" t="s">
        <v>110</v>
      </c>
      <c r="W475" s="12" t="s">
        <v>40</v>
      </c>
      <c r="X475" s="12" t="s">
        <v>1607</v>
      </c>
      <c r="Y475" s="12" t="s">
        <v>3666</v>
      </c>
      <c r="Z475" s="12" t="s">
        <v>3517</v>
      </c>
      <c r="AA475" s="12" t="s">
        <v>1593</v>
      </c>
      <c r="AB475" s="12" t="s">
        <v>35</v>
      </c>
      <c r="AC475" s="12" t="s">
        <v>2901</v>
      </c>
      <c r="AF475" s="12">
        <v>1</v>
      </c>
      <c r="AG475" s="12">
        <v>360</v>
      </c>
      <c r="AS475" s="12" t="s">
        <v>1125</v>
      </c>
    </row>
    <row r="476" spans="1:45" s="12" customFormat="1" x14ac:dyDescent="0.25">
      <c r="A476" s="12" t="s">
        <v>1120</v>
      </c>
      <c r="B476" s="12">
        <v>1985</v>
      </c>
      <c r="C476" t="str">
        <f>A476&amp;" "&amp;B476</f>
        <v>Girdwood et al. 1985</v>
      </c>
      <c r="D476" s="12" t="s">
        <v>172</v>
      </c>
      <c r="E476" s="12" t="s">
        <v>25</v>
      </c>
      <c r="F476" s="12" t="s">
        <v>1110</v>
      </c>
      <c r="G476" s="12" t="s">
        <v>2901</v>
      </c>
      <c r="H476" s="12" t="s">
        <v>3504</v>
      </c>
      <c r="I476" s="12" t="s">
        <v>2124</v>
      </c>
      <c r="J476" s="12" t="s">
        <v>3626</v>
      </c>
      <c r="K476" s="12" t="s">
        <v>28</v>
      </c>
      <c r="L476" s="12" t="s">
        <v>28</v>
      </c>
      <c r="N476" s="12" t="s">
        <v>485</v>
      </c>
      <c r="O476" s="12" t="s">
        <v>744</v>
      </c>
      <c r="P476" s="12" t="s">
        <v>3901</v>
      </c>
      <c r="Q476" t="s">
        <v>2614</v>
      </c>
      <c r="R476" t="s">
        <v>118</v>
      </c>
      <c r="S476" t="s">
        <v>3974</v>
      </c>
      <c r="T476" s="12" t="s">
        <v>1069</v>
      </c>
      <c r="U476" s="12" t="s">
        <v>265</v>
      </c>
      <c r="W476" s="12" t="s">
        <v>40</v>
      </c>
      <c r="X476" s="12" t="s">
        <v>1613</v>
      </c>
      <c r="Y476" s="12" t="s">
        <v>3695</v>
      </c>
      <c r="Z476" s="12" t="s">
        <v>3517</v>
      </c>
      <c r="AA476" s="12" t="s">
        <v>1593</v>
      </c>
      <c r="AB476" s="12" t="s">
        <v>35</v>
      </c>
      <c r="AC476" s="12" t="s">
        <v>2901</v>
      </c>
      <c r="AF476" s="12">
        <v>0</v>
      </c>
      <c r="AG476" s="12">
        <v>204</v>
      </c>
      <c r="AS476" s="12" t="s">
        <v>1125</v>
      </c>
    </row>
    <row r="477" spans="1:45" s="12" customFormat="1" x14ac:dyDescent="0.25">
      <c r="A477" s="12" t="s">
        <v>1120</v>
      </c>
      <c r="B477" s="12">
        <v>1985</v>
      </c>
      <c r="C477" t="str">
        <f>A477&amp;" "&amp;B477</f>
        <v>Girdwood et al. 1985</v>
      </c>
      <c r="D477" s="12" t="s">
        <v>172</v>
      </c>
      <c r="E477" s="12" t="s">
        <v>25</v>
      </c>
      <c r="F477" s="12" t="s">
        <v>1110</v>
      </c>
      <c r="G477" s="12" t="s">
        <v>2901</v>
      </c>
      <c r="H477" s="12" t="s">
        <v>3504</v>
      </c>
      <c r="I477" s="12" t="s">
        <v>2124</v>
      </c>
      <c r="J477" s="12" t="s">
        <v>3626</v>
      </c>
      <c r="K477" s="12" t="s">
        <v>28</v>
      </c>
      <c r="L477" s="12" t="s">
        <v>28</v>
      </c>
      <c r="N477" s="12" t="s">
        <v>485</v>
      </c>
      <c r="O477" s="12" t="s">
        <v>744</v>
      </c>
      <c r="P477" s="12" t="s">
        <v>3901</v>
      </c>
      <c r="Q477" t="s">
        <v>2614</v>
      </c>
      <c r="R477" t="s">
        <v>118</v>
      </c>
      <c r="S477" t="s">
        <v>3980</v>
      </c>
      <c r="T477" s="12" t="s">
        <v>373</v>
      </c>
      <c r="U477" s="12" t="s">
        <v>108</v>
      </c>
      <c r="W477" s="12" t="s">
        <v>40</v>
      </c>
      <c r="X477" s="12" t="s">
        <v>1613</v>
      </c>
      <c r="Y477" s="12" t="s">
        <v>3695</v>
      </c>
      <c r="Z477" s="12" t="s">
        <v>3517</v>
      </c>
      <c r="AA477" s="12" t="s">
        <v>1593</v>
      </c>
      <c r="AB477" s="12" t="s">
        <v>35</v>
      </c>
      <c r="AC477" s="12" t="s">
        <v>2901</v>
      </c>
      <c r="AF477" s="12">
        <v>1</v>
      </c>
      <c r="AG477" s="12">
        <v>5324</v>
      </c>
      <c r="AS477" s="12" t="s">
        <v>1125</v>
      </c>
    </row>
    <row r="478" spans="1:45" s="12" customFormat="1" x14ac:dyDescent="0.25">
      <c r="A478" s="12" t="s">
        <v>1120</v>
      </c>
      <c r="B478" s="12">
        <v>1985</v>
      </c>
      <c r="C478" t="str">
        <f>A478&amp;" "&amp;B478</f>
        <v>Girdwood et al. 1985</v>
      </c>
      <c r="D478" s="12" t="s">
        <v>172</v>
      </c>
      <c r="E478" s="12" t="s">
        <v>25</v>
      </c>
      <c r="F478" s="12" t="s">
        <v>1110</v>
      </c>
      <c r="G478" s="12" t="s">
        <v>2901</v>
      </c>
      <c r="H478" s="12" t="s">
        <v>3504</v>
      </c>
      <c r="I478" s="12" t="s">
        <v>2124</v>
      </c>
      <c r="J478" s="12" t="s">
        <v>3626</v>
      </c>
      <c r="K478" s="12" t="s">
        <v>28</v>
      </c>
      <c r="L478" s="12" t="s">
        <v>28</v>
      </c>
      <c r="N478" s="12" t="s">
        <v>485</v>
      </c>
      <c r="O478" s="12" t="s">
        <v>744</v>
      </c>
      <c r="P478" s="12" t="s">
        <v>3901</v>
      </c>
      <c r="Q478" t="s">
        <v>2614</v>
      </c>
      <c r="R478" t="s">
        <v>118</v>
      </c>
      <c r="S478" t="s">
        <v>3980</v>
      </c>
      <c r="T478" s="12" t="s">
        <v>109</v>
      </c>
      <c r="U478" s="12" t="s">
        <v>110</v>
      </c>
      <c r="W478" s="12" t="s">
        <v>40</v>
      </c>
      <c r="X478" s="12" t="s">
        <v>1613</v>
      </c>
      <c r="Y478" s="12" t="s">
        <v>3695</v>
      </c>
      <c r="Z478" s="12" t="s">
        <v>3517</v>
      </c>
      <c r="AA478" s="12" t="s">
        <v>1593</v>
      </c>
      <c r="AB478" s="12" t="s">
        <v>35</v>
      </c>
      <c r="AC478" s="12" t="s">
        <v>2901</v>
      </c>
      <c r="AF478" s="12">
        <v>1</v>
      </c>
      <c r="AG478" s="12">
        <v>360</v>
      </c>
      <c r="AS478" s="12" t="s">
        <v>1125</v>
      </c>
    </row>
    <row r="479" spans="1:45" s="12" customFormat="1" x14ac:dyDescent="0.25">
      <c r="A479" s="12" t="s">
        <v>1120</v>
      </c>
      <c r="B479" s="12">
        <v>1985</v>
      </c>
      <c r="C479" t="str">
        <f>A479&amp;" "&amp;B479</f>
        <v>Girdwood et al. 1985</v>
      </c>
      <c r="D479" s="12" t="s">
        <v>172</v>
      </c>
      <c r="E479" s="12" t="s">
        <v>25</v>
      </c>
      <c r="F479" s="12" t="s">
        <v>1110</v>
      </c>
      <c r="G479" s="12" t="s">
        <v>2901</v>
      </c>
      <c r="H479" s="12" t="s">
        <v>3504</v>
      </c>
      <c r="I479" s="12" t="s">
        <v>2124</v>
      </c>
      <c r="J479" s="12" t="s">
        <v>3626</v>
      </c>
      <c r="K479" s="12" t="s">
        <v>28</v>
      </c>
      <c r="L479" s="12" t="s">
        <v>28</v>
      </c>
      <c r="N479" s="12" t="s">
        <v>485</v>
      </c>
      <c r="O479" s="12" t="s">
        <v>744</v>
      </c>
      <c r="P479" s="12" t="s">
        <v>3901</v>
      </c>
      <c r="Q479" t="s">
        <v>2614</v>
      </c>
      <c r="R479" t="s">
        <v>118</v>
      </c>
      <c r="S479" t="s">
        <v>3974</v>
      </c>
      <c r="T479" s="12" t="s">
        <v>1069</v>
      </c>
      <c r="U479" s="12" t="s">
        <v>265</v>
      </c>
      <c r="W479" s="12" t="s">
        <v>40</v>
      </c>
      <c r="X479" s="12" t="s">
        <v>1629</v>
      </c>
      <c r="Y479" s="12" t="s">
        <v>3672</v>
      </c>
      <c r="Z479" s="12" t="s">
        <v>3517</v>
      </c>
      <c r="AA479" s="12" t="s">
        <v>1593</v>
      </c>
      <c r="AB479" s="12" t="s">
        <v>35</v>
      </c>
      <c r="AC479" s="12" t="s">
        <v>2901</v>
      </c>
      <c r="AF479" s="12">
        <v>0</v>
      </c>
      <c r="AG479" s="12">
        <v>204</v>
      </c>
      <c r="AS479" s="12" t="s">
        <v>1125</v>
      </c>
    </row>
    <row r="480" spans="1:45" s="12" customFormat="1" x14ac:dyDescent="0.25">
      <c r="A480" s="12" t="s">
        <v>1120</v>
      </c>
      <c r="B480" s="12">
        <v>1985</v>
      </c>
      <c r="C480" t="str">
        <f>A480&amp;" "&amp;B480</f>
        <v>Girdwood et al. 1985</v>
      </c>
      <c r="D480" s="12" t="s">
        <v>172</v>
      </c>
      <c r="E480" s="12" t="s">
        <v>25</v>
      </c>
      <c r="F480" s="12" t="s">
        <v>1110</v>
      </c>
      <c r="G480" s="12" t="s">
        <v>2901</v>
      </c>
      <c r="H480" s="12" t="s">
        <v>3504</v>
      </c>
      <c r="I480" s="12" t="s">
        <v>2124</v>
      </c>
      <c r="J480" s="12" t="s">
        <v>3626</v>
      </c>
      <c r="K480" s="12" t="s">
        <v>28</v>
      </c>
      <c r="L480" s="12" t="s">
        <v>28</v>
      </c>
      <c r="N480" s="12" t="s">
        <v>485</v>
      </c>
      <c r="O480" s="12" t="s">
        <v>744</v>
      </c>
      <c r="P480" s="12" t="s">
        <v>3901</v>
      </c>
      <c r="Q480" t="s">
        <v>2614</v>
      </c>
      <c r="R480" t="s">
        <v>118</v>
      </c>
      <c r="S480" t="s">
        <v>3980</v>
      </c>
      <c r="T480" s="12" t="s">
        <v>373</v>
      </c>
      <c r="U480" s="12" t="s">
        <v>108</v>
      </c>
      <c r="W480" s="12" t="s">
        <v>40</v>
      </c>
      <c r="X480" s="12" t="s">
        <v>1629</v>
      </c>
      <c r="Y480" s="12" t="s">
        <v>3672</v>
      </c>
      <c r="Z480" s="12" t="s">
        <v>3517</v>
      </c>
      <c r="AA480" s="12" t="s">
        <v>1593</v>
      </c>
      <c r="AB480" s="12" t="s">
        <v>35</v>
      </c>
      <c r="AC480" s="12" t="s">
        <v>2901</v>
      </c>
      <c r="AF480" s="12">
        <v>0</v>
      </c>
      <c r="AG480" s="12">
        <v>5324</v>
      </c>
      <c r="AS480" s="12" t="s">
        <v>1125</v>
      </c>
    </row>
    <row r="481" spans="1:45" s="12" customFormat="1" x14ac:dyDescent="0.25">
      <c r="A481" s="12" t="s">
        <v>1120</v>
      </c>
      <c r="B481" s="12">
        <v>1985</v>
      </c>
      <c r="C481" t="str">
        <f>A481&amp;" "&amp;B481</f>
        <v>Girdwood et al. 1985</v>
      </c>
      <c r="D481" s="12" t="s">
        <v>172</v>
      </c>
      <c r="E481" s="12" t="s">
        <v>25</v>
      </c>
      <c r="F481" s="12" t="s">
        <v>1110</v>
      </c>
      <c r="G481" s="12" t="s">
        <v>2901</v>
      </c>
      <c r="H481" s="12" t="s">
        <v>3504</v>
      </c>
      <c r="I481" s="12" t="s">
        <v>2124</v>
      </c>
      <c r="J481" s="12" t="s">
        <v>3626</v>
      </c>
      <c r="K481" s="12" t="s">
        <v>28</v>
      </c>
      <c r="L481" s="12" t="s">
        <v>28</v>
      </c>
      <c r="N481" s="12" t="s">
        <v>485</v>
      </c>
      <c r="O481" s="12" t="s">
        <v>744</v>
      </c>
      <c r="P481" s="12" t="s">
        <v>3901</v>
      </c>
      <c r="Q481" t="s">
        <v>2614</v>
      </c>
      <c r="R481" t="s">
        <v>118</v>
      </c>
      <c r="S481" t="s">
        <v>3980</v>
      </c>
      <c r="T481" s="12" t="s">
        <v>109</v>
      </c>
      <c r="U481" s="12" t="s">
        <v>110</v>
      </c>
      <c r="W481" s="12" t="s">
        <v>40</v>
      </c>
      <c r="X481" s="12" t="s">
        <v>1629</v>
      </c>
      <c r="Y481" s="12" t="s">
        <v>3672</v>
      </c>
      <c r="Z481" s="12" t="s">
        <v>3517</v>
      </c>
      <c r="AA481" s="12" t="s">
        <v>1593</v>
      </c>
      <c r="AB481" s="12" t="s">
        <v>35</v>
      </c>
      <c r="AC481" s="12" t="s">
        <v>2901</v>
      </c>
      <c r="AF481" s="12">
        <v>1</v>
      </c>
      <c r="AG481" s="12">
        <v>360</v>
      </c>
      <c r="AS481" s="12" t="s">
        <v>1125</v>
      </c>
    </row>
    <row r="482" spans="1:45" s="12" customFormat="1" x14ac:dyDescent="0.25">
      <c r="A482" s="12" t="s">
        <v>1120</v>
      </c>
      <c r="B482" s="12">
        <v>1985</v>
      </c>
      <c r="C482" t="str">
        <f>A482&amp;" "&amp;B482</f>
        <v>Girdwood et al. 1985</v>
      </c>
      <c r="D482" s="12" t="s">
        <v>172</v>
      </c>
      <c r="E482" s="12" t="s">
        <v>25</v>
      </c>
      <c r="F482" s="12" t="s">
        <v>1110</v>
      </c>
      <c r="G482" s="12" t="s">
        <v>2901</v>
      </c>
      <c r="H482" s="12" t="s">
        <v>3504</v>
      </c>
      <c r="I482" s="12" t="s">
        <v>2124</v>
      </c>
      <c r="J482" s="12" t="s">
        <v>3626</v>
      </c>
      <c r="K482" s="12" t="s">
        <v>28</v>
      </c>
      <c r="L482" s="12" t="s">
        <v>28</v>
      </c>
      <c r="N482" s="12" t="s">
        <v>485</v>
      </c>
      <c r="O482" s="12" t="s">
        <v>744</v>
      </c>
      <c r="P482" s="12" t="s">
        <v>3901</v>
      </c>
      <c r="Q482" t="s">
        <v>2614</v>
      </c>
      <c r="R482" t="s">
        <v>118</v>
      </c>
      <c r="S482" t="s">
        <v>3974</v>
      </c>
      <c r="T482" s="12" t="s">
        <v>1069</v>
      </c>
      <c r="U482" s="12" t="s">
        <v>265</v>
      </c>
      <c r="W482" s="12" t="s">
        <v>40</v>
      </c>
      <c r="X482" s="12" t="s">
        <v>1631</v>
      </c>
      <c r="Y482" s="12" t="s">
        <v>3673</v>
      </c>
      <c r="Z482" s="12" t="s">
        <v>3517</v>
      </c>
      <c r="AA482" s="12" t="s">
        <v>1593</v>
      </c>
      <c r="AB482" s="12" t="s">
        <v>35</v>
      </c>
      <c r="AC482" s="12" t="s">
        <v>2901</v>
      </c>
      <c r="AF482" s="12">
        <v>0</v>
      </c>
      <c r="AG482" s="12">
        <v>204</v>
      </c>
      <c r="AS482" s="12" t="s">
        <v>1125</v>
      </c>
    </row>
    <row r="483" spans="1:45" s="12" customFormat="1" x14ac:dyDescent="0.25">
      <c r="A483" s="12" t="s">
        <v>1120</v>
      </c>
      <c r="B483" s="12">
        <v>1985</v>
      </c>
      <c r="C483" t="str">
        <f>A483&amp;" "&amp;B483</f>
        <v>Girdwood et al. 1985</v>
      </c>
      <c r="D483" s="12" t="s">
        <v>172</v>
      </c>
      <c r="E483" s="12" t="s">
        <v>25</v>
      </c>
      <c r="F483" s="12" t="s">
        <v>1110</v>
      </c>
      <c r="G483" s="12" t="s">
        <v>2901</v>
      </c>
      <c r="H483" s="12" t="s">
        <v>3504</v>
      </c>
      <c r="I483" s="12" t="s">
        <v>2124</v>
      </c>
      <c r="J483" s="12" t="s">
        <v>3626</v>
      </c>
      <c r="K483" s="12" t="s">
        <v>28</v>
      </c>
      <c r="L483" s="12" t="s">
        <v>28</v>
      </c>
      <c r="N483" s="12" t="s">
        <v>485</v>
      </c>
      <c r="O483" s="12" t="s">
        <v>744</v>
      </c>
      <c r="P483" s="12" t="s">
        <v>3901</v>
      </c>
      <c r="Q483" t="s">
        <v>2614</v>
      </c>
      <c r="R483" t="s">
        <v>118</v>
      </c>
      <c r="S483" t="s">
        <v>3980</v>
      </c>
      <c r="T483" s="12" t="s">
        <v>373</v>
      </c>
      <c r="U483" s="12" t="s">
        <v>108</v>
      </c>
      <c r="W483" s="12" t="s">
        <v>40</v>
      </c>
      <c r="X483" s="12" t="s">
        <v>1631</v>
      </c>
      <c r="Y483" s="12" t="s">
        <v>3673</v>
      </c>
      <c r="Z483" s="12" t="s">
        <v>3517</v>
      </c>
      <c r="AA483" s="12" t="s">
        <v>1593</v>
      </c>
      <c r="AB483" s="12" t="s">
        <v>35</v>
      </c>
      <c r="AC483" s="12" t="s">
        <v>2901</v>
      </c>
      <c r="AF483" s="12">
        <v>1</v>
      </c>
      <c r="AG483" s="12">
        <v>5324</v>
      </c>
      <c r="AS483" s="12" t="s">
        <v>1125</v>
      </c>
    </row>
    <row r="484" spans="1:45" s="12" customFormat="1" x14ac:dyDescent="0.25">
      <c r="A484" s="12" t="s">
        <v>1120</v>
      </c>
      <c r="B484" s="12">
        <v>1985</v>
      </c>
      <c r="C484" t="str">
        <f>A484&amp;" "&amp;B484</f>
        <v>Girdwood et al. 1985</v>
      </c>
      <c r="D484" s="12" t="s">
        <v>172</v>
      </c>
      <c r="E484" s="12" t="s">
        <v>25</v>
      </c>
      <c r="F484" s="12" t="s">
        <v>1110</v>
      </c>
      <c r="G484" s="12" t="s">
        <v>2901</v>
      </c>
      <c r="H484" s="12" t="s">
        <v>3504</v>
      </c>
      <c r="I484" s="12" t="s">
        <v>2124</v>
      </c>
      <c r="J484" s="12" t="s">
        <v>3626</v>
      </c>
      <c r="K484" s="12" t="s">
        <v>28</v>
      </c>
      <c r="L484" s="12" t="s">
        <v>28</v>
      </c>
      <c r="N484" s="12" t="s">
        <v>485</v>
      </c>
      <c r="O484" s="12" t="s">
        <v>744</v>
      </c>
      <c r="P484" s="12" t="s">
        <v>3901</v>
      </c>
      <c r="Q484" t="s">
        <v>2614</v>
      </c>
      <c r="R484" t="s">
        <v>118</v>
      </c>
      <c r="S484" t="s">
        <v>3980</v>
      </c>
      <c r="T484" s="12" t="s">
        <v>109</v>
      </c>
      <c r="U484" s="12" t="s">
        <v>110</v>
      </c>
      <c r="W484" s="12" t="s">
        <v>40</v>
      </c>
      <c r="X484" s="12" t="s">
        <v>1631</v>
      </c>
      <c r="Y484" s="12" t="s">
        <v>3673</v>
      </c>
      <c r="Z484" s="12" t="s">
        <v>3517</v>
      </c>
      <c r="AA484" s="12" t="s">
        <v>1593</v>
      </c>
      <c r="AB484" s="12" t="s">
        <v>35</v>
      </c>
      <c r="AC484" s="12" t="s">
        <v>2901</v>
      </c>
      <c r="AF484" s="12">
        <v>0</v>
      </c>
      <c r="AG484" s="12">
        <v>360</v>
      </c>
      <c r="AS484" s="12" t="s">
        <v>1125</v>
      </c>
    </row>
    <row r="485" spans="1:45" s="12" customFormat="1" x14ac:dyDescent="0.25">
      <c r="A485" s="12" t="s">
        <v>1120</v>
      </c>
      <c r="B485" s="12">
        <v>1985</v>
      </c>
      <c r="C485" t="str">
        <f>A485&amp;" "&amp;B485</f>
        <v>Girdwood et al. 1985</v>
      </c>
      <c r="D485" s="12" t="s">
        <v>172</v>
      </c>
      <c r="E485" s="12" t="s">
        <v>25</v>
      </c>
      <c r="F485" s="12" t="s">
        <v>1110</v>
      </c>
      <c r="G485" s="12" t="s">
        <v>2901</v>
      </c>
      <c r="H485" s="12" t="s">
        <v>3504</v>
      </c>
      <c r="I485" s="12" t="s">
        <v>2124</v>
      </c>
      <c r="J485" s="12" t="s">
        <v>3626</v>
      </c>
      <c r="K485" s="12" t="s">
        <v>28</v>
      </c>
      <c r="L485" s="12" t="s">
        <v>28</v>
      </c>
      <c r="N485" s="12" t="s">
        <v>485</v>
      </c>
      <c r="O485" s="12" t="s">
        <v>744</v>
      </c>
      <c r="P485" s="12" t="s">
        <v>3901</v>
      </c>
      <c r="Q485" t="s">
        <v>2614</v>
      </c>
      <c r="R485" t="s">
        <v>118</v>
      </c>
      <c r="S485" t="s">
        <v>3974</v>
      </c>
      <c r="T485" s="12" t="s">
        <v>1069</v>
      </c>
      <c r="U485" s="12" t="s">
        <v>265</v>
      </c>
      <c r="W485" s="12" t="s">
        <v>40</v>
      </c>
      <c r="X485" s="12" t="s">
        <v>1634</v>
      </c>
      <c r="Y485" s="12" t="s">
        <v>3674</v>
      </c>
      <c r="Z485" s="12" t="s">
        <v>3517</v>
      </c>
      <c r="AA485" s="12" t="s">
        <v>1593</v>
      </c>
      <c r="AB485" s="12" t="s">
        <v>35</v>
      </c>
      <c r="AC485" s="12" t="s">
        <v>2901</v>
      </c>
      <c r="AF485" s="12">
        <v>0</v>
      </c>
      <c r="AG485" s="12">
        <v>204</v>
      </c>
      <c r="AS485" s="12" t="s">
        <v>1125</v>
      </c>
    </row>
    <row r="486" spans="1:45" s="12" customFormat="1" x14ac:dyDescent="0.25">
      <c r="A486" s="12" t="s">
        <v>1120</v>
      </c>
      <c r="B486" s="12">
        <v>1985</v>
      </c>
      <c r="C486" t="str">
        <f>A486&amp;" "&amp;B486</f>
        <v>Girdwood et al. 1985</v>
      </c>
      <c r="D486" s="12" t="s">
        <v>172</v>
      </c>
      <c r="E486" s="12" t="s">
        <v>25</v>
      </c>
      <c r="F486" s="12" t="s">
        <v>1110</v>
      </c>
      <c r="G486" s="12" t="s">
        <v>2901</v>
      </c>
      <c r="H486" s="12" t="s">
        <v>3504</v>
      </c>
      <c r="I486" s="12" t="s">
        <v>2124</v>
      </c>
      <c r="J486" s="12" t="s">
        <v>3626</v>
      </c>
      <c r="K486" s="12" t="s">
        <v>28</v>
      </c>
      <c r="L486" s="12" t="s">
        <v>28</v>
      </c>
      <c r="N486" s="12" t="s">
        <v>485</v>
      </c>
      <c r="O486" s="12" t="s">
        <v>744</v>
      </c>
      <c r="P486" s="12" t="s">
        <v>3901</v>
      </c>
      <c r="Q486" t="s">
        <v>2614</v>
      </c>
      <c r="R486" t="s">
        <v>118</v>
      </c>
      <c r="S486" t="s">
        <v>3980</v>
      </c>
      <c r="T486" s="12" t="s">
        <v>373</v>
      </c>
      <c r="U486" s="12" t="s">
        <v>108</v>
      </c>
      <c r="W486" s="12" t="s">
        <v>40</v>
      </c>
      <c r="X486" s="12" t="s">
        <v>1634</v>
      </c>
      <c r="Y486" s="12" t="s">
        <v>3674</v>
      </c>
      <c r="Z486" s="12" t="s">
        <v>3517</v>
      </c>
      <c r="AA486" s="12" t="s">
        <v>1593</v>
      </c>
      <c r="AB486" s="12" t="s">
        <v>35</v>
      </c>
      <c r="AC486" s="12" t="s">
        <v>2901</v>
      </c>
      <c r="AF486" s="12">
        <v>29</v>
      </c>
      <c r="AG486" s="12">
        <v>5324</v>
      </c>
      <c r="AS486" s="12" t="s">
        <v>1125</v>
      </c>
    </row>
    <row r="487" spans="1:45" s="12" customFormat="1" x14ac:dyDescent="0.25">
      <c r="A487" s="12" t="s">
        <v>1120</v>
      </c>
      <c r="B487" s="12">
        <v>1985</v>
      </c>
      <c r="C487" t="str">
        <f>A487&amp;" "&amp;B487</f>
        <v>Girdwood et al. 1985</v>
      </c>
      <c r="D487" s="12" t="s">
        <v>172</v>
      </c>
      <c r="E487" s="12" t="s">
        <v>25</v>
      </c>
      <c r="F487" s="12" t="s">
        <v>1110</v>
      </c>
      <c r="G487" s="12" t="s">
        <v>2901</v>
      </c>
      <c r="H487" s="12" t="s">
        <v>3504</v>
      </c>
      <c r="I487" s="12" t="s">
        <v>2124</v>
      </c>
      <c r="J487" s="12" t="s">
        <v>3626</v>
      </c>
      <c r="K487" s="12" t="s">
        <v>28</v>
      </c>
      <c r="L487" s="12" t="s">
        <v>28</v>
      </c>
      <c r="N487" s="12" t="s">
        <v>485</v>
      </c>
      <c r="O487" s="12" t="s">
        <v>744</v>
      </c>
      <c r="P487" s="12" t="s">
        <v>3901</v>
      </c>
      <c r="Q487" t="s">
        <v>2614</v>
      </c>
      <c r="R487" t="s">
        <v>118</v>
      </c>
      <c r="S487" t="s">
        <v>3980</v>
      </c>
      <c r="T487" s="12" t="s">
        <v>109</v>
      </c>
      <c r="U487" s="12" t="s">
        <v>110</v>
      </c>
      <c r="W487" s="12" t="s">
        <v>40</v>
      </c>
      <c r="X487" s="12" t="s">
        <v>1634</v>
      </c>
      <c r="Y487" s="12" t="s">
        <v>3674</v>
      </c>
      <c r="Z487" s="12" t="s">
        <v>3517</v>
      </c>
      <c r="AA487" s="12" t="s">
        <v>1593</v>
      </c>
      <c r="AB487" s="12" t="s">
        <v>35</v>
      </c>
      <c r="AC487" s="12" t="s">
        <v>2901</v>
      </c>
      <c r="AF487" s="12">
        <v>20</v>
      </c>
      <c r="AG487" s="12">
        <v>360</v>
      </c>
      <c r="AS487" s="12" t="s">
        <v>1125</v>
      </c>
    </row>
    <row r="488" spans="1:45" s="12" customFormat="1" x14ac:dyDescent="0.25">
      <c r="A488" s="12" t="s">
        <v>1120</v>
      </c>
      <c r="B488" s="12">
        <v>1985</v>
      </c>
      <c r="C488" t="str">
        <f>A488&amp;" "&amp;B488</f>
        <v>Girdwood et al. 1985</v>
      </c>
      <c r="D488" s="12" t="s">
        <v>172</v>
      </c>
      <c r="E488" s="12" t="s">
        <v>25</v>
      </c>
      <c r="F488" s="12" t="s">
        <v>1110</v>
      </c>
      <c r="G488" s="12" t="s">
        <v>2901</v>
      </c>
      <c r="H488" s="12" t="s">
        <v>3504</v>
      </c>
      <c r="I488" s="12" t="s">
        <v>2124</v>
      </c>
      <c r="J488" s="12" t="s">
        <v>3626</v>
      </c>
      <c r="K488" s="12" t="s">
        <v>28</v>
      </c>
      <c r="L488" s="12" t="s">
        <v>28</v>
      </c>
      <c r="N488" s="12" t="s">
        <v>485</v>
      </c>
      <c r="O488" s="12" t="s">
        <v>744</v>
      </c>
      <c r="P488" s="12" t="s">
        <v>3901</v>
      </c>
      <c r="Q488" t="s">
        <v>2614</v>
      </c>
      <c r="R488" t="s">
        <v>118</v>
      </c>
      <c r="S488" t="s">
        <v>3974</v>
      </c>
      <c r="T488" s="12" t="s">
        <v>1069</v>
      </c>
      <c r="U488" s="12" t="s">
        <v>265</v>
      </c>
      <c r="W488" s="12" t="s">
        <v>40</v>
      </c>
      <c r="X488" s="12" t="s">
        <v>1645</v>
      </c>
      <c r="Y488" s="12" t="s">
        <v>3668</v>
      </c>
      <c r="Z488" s="12" t="s">
        <v>3517</v>
      </c>
      <c r="AA488" s="12" t="s">
        <v>1593</v>
      </c>
      <c r="AB488" s="12" t="s">
        <v>35</v>
      </c>
      <c r="AC488" s="12" t="s">
        <v>2901</v>
      </c>
      <c r="AF488" s="12">
        <v>0</v>
      </c>
      <c r="AG488" s="12">
        <v>204</v>
      </c>
      <c r="AS488" s="12" t="s">
        <v>1125</v>
      </c>
    </row>
    <row r="489" spans="1:45" s="12" customFormat="1" x14ac:dyDescent="0.25">
      <c r="A489" s="12" t="s">
        <v>1120</v>
      </c>
      <c r="B489" s="12">
        <v>1985</v>
      </c>
      <c r="C489" t="str">
        <f>A489&amp;" "&amp;B489</f>
        <v>Girdwood et al. 1985</v>
      </c>
      <c r="D489" s="12" t="s">
        <v>172</v>
      </c>
      <c r="E489" s="12" t="s">
        <v>25</v>
      </c>
      <c r="F489" s="12" t="s">
        <v>1110</v>
      </c>
      <c r="G489" s="12" t="s">
        <v>2901</v>
      </c>
      <c r="H489" s="12" t="s">
        <v>3504</v>
      </c>
      <c r="I489" s="12" t="s">
        <v>2124</v>
      </c>
      <c r="J489" s="12" t="s">
        <v>3626</v>
      </c>
      <c r="K489" s="12" t="s">
        <v>28</v>
      </c>
      <c r="L489" s="12" t="s">
        <v>28</v>
      </c>
      <c r="N489" s="12" t="s">
        <v>485</v>
      </c>
      <c r="O489" s="12" t="s">
        <v>744</v>
      </c>
      <c r="P489" s="12" t="s">
        <v>3901</v>
      </c>
      <c r="Q489" t="s">
        <v>2614</v>
      </c>
      <c r="R489" t="s">
        <v>118</v>
      </c>
      <c r="S489" t="s">
        <v>3980</v>
      </c>
      <c r="T489" s="12" t="s">
        <v>373</v>
      </c>
      <c r="U489" s="12" t="s">
        <v>108</v>
      </c>
      <c r="W489" s="12" t="s">
        <v>40</v>
      </c>
      <c r="X489" s="12" t="s">
        <v>1645</v>
      </c>
      <c r="Y489" s="12" t="s">
        <v>3668</v>
      </c>
      <c r="Z489" s="12" t="s">
        <v>3517</v>
      </c>
      <c r="AA489" s="12" t="s">
        <v>1593</v>
      </c>
      <c r="AB489" s="12" t="s">
        <v>35</v>
      </c>
      <c r="AC489" s="12" t="s">
        <v>2901</v>
      </c>
      <c r="AF489" s="12">
        <v>1</v>
      </c>
      <c r="AG489" s="12">
        <v>5324</v>
      </c>
      <c r="AS489" s="12" t="s">
        <v>1125</v>
      </c>
    </row>
    <row r="490" spans="1:45" s="12" customFormat="1" x14ac:dyDescent="0.25">
      <c r="A490" s="12" t="s">
        <v>1120</v>
      </c>
      <c r="B490" s="12">
        <v>1985</v>
      </c>
      <c r="C490" t="str">
        <f>A490&amp;" "&amp;B490</f>
        <v>Girdwood et al. 1985</v>
      </c>
      <c r="D490" s="12" t="s">
        <v>172</v>
      </c>
      <c r="E490" s="12" t="s">
        <v>25</v>
      </c>
      <c r="F490" s="12" t="s">
        <v>1110</v>
      </c>
      <c r="G490" s="12" t="s">
        <v>2901</v>
      </c>
      <c r="H490" s="12" t="s">
        <v>3504</v>
      </c>
      <c r="I490" s="12" t="s">
        <v>2124</v>
      </c>
      <c r="J490" s="12" t="s">
        <v>3626</v>
      </c>
      <c r="K490" s="12" t="s">
        <v>28</v>
      </c>
      <c r="L490" s="12" t="s">
        <v>28</v>
      </c>
      <c r="N490" s="12" t="s">
        <v>485</v>
      </c>
      <c r="O490" s="12" t="s">
        <v>744</v>
      </c>
      <c r="P490" s="12" t="s">
        <v>3901</v>
      </c>
      <c r="Q490" t="s">
        <v>2614</v>
      </c>
      <c r="R490" t="s">
        <v>118</v>
      </c>
      <c r="S490" t="s">
        <v>3980</v>
      </c>
      <c r="T490" s="12" t="s">
        <v>109</v>
      </c>
      <c r="U490" s="12" t="s">
        <v>110</v>
      </c>
      <c r="W490" s="12" t="s">
        <v>40</v>
      </c>
      <c r="X490" s="12" t="s">
        <v>1645</v>
      </c>
      <c r="Y490" s="12" t="s">
        <v>3668</v>
      </c>
      <c r="Z490" s="12" t="s">
        <v>3517</v>
      </c>
      <c r="AA490" s="12" t="s">
        <v>1593</v>
      </c>
      <c r="AB490" s="12" t="s">
        <v>35</v>
      </c>
      <c r="AC490" s="12" t="s">
        <v>2901</v>
      </c>
      <c r="AF490" s="12">
        <v>0</v>
      </c>
      <c r="AG490" s="12">
        <v>360</v>
      </c>
      <c r="AS490" s="12" t="s">
        <v>1125</v>
      </c>
    </row>
    <row r="491" spans="1:45" s="12" customFormat="1" x14ac:dyDescent="0.25">
      <c r="A491" s="12" t="s">
        <v>1120</v>
      </c>
      <c r="B491" s="12">
        <v>1985</v>
      </c>
      <c r="C491" t="str">
        <f>A491&amp;" "&amp;B491</f>
        <v>Girdwood et al. 1985</v>
      </c>
      <c r="D491" s="12" t="s">
        <v>172</v>
      </c>
      <c r="E491" s="12" t="s">
        <v>25</v>
      </c>
      <c r="F491" s="12" t="s">
        <v>1110</v>
      </c>
      <c r="G491" s="12" t="s">
        <v>2901</v>
      </c>
      <c r="H491" s="12" t="s">
        <v>3504</v>
      </c>
      <c r="I491" s="12" t="s">
        <v>2124</v>
      </c>
      <c r="J491" s="12" t="s">
        <v>3626</v>
      </c>
      <c r="K491" s="12" t="s">
        <v>28</v>
      </c>
      <c r="L491" s="12" t="s">
        <v>28</v>
      </c>
      <c r="N491" s="12" t="s">
        <v>485</v>
      </c>
      <c r="O491" s="12" t="s">
        <v>744</v>
      </c>
      <c r="P491" s="12" t="s">
        <v>3901</v>
      </c>
      <c r="Q491" t="s">
        <v>2614</v>
      </c>
      <c r="R491" t="s">
        <v>118</v>
      </c>
      <c r="S491" t="s">
        <v>3974</v>
      </c>
      <c r="T491" s="12" t="s">
        <v>1069</v>
      </c>
      <c r="U491" s="12" t="s">
        <v>265</v>
      </c>
      <c r="W491" s="12" t="s">
        <v>40</v>
      </c>
      <c r="X491" s="12" t="s">
        <v>1735</v>
      </c>
      <c r="Y491" s="12" t="s">
        <v>3676</v>
      </c>
      <c r="Z491" s="12" t="s">
        <v>3517</v>
      </c>
      <c r="AA491" s="12" t="s">
        <v>1593</v>
      </c>
      <c r="AB491" s="12" t="s">
        <v>35</v>
      </c>
      <c r="AC491" s="12" t="s">
        <v>2901</v>
      </c>
      <c r="AF491" s="12">
        <v>0</v>
      </c>
      <c r="AG491" s="12">
        <v>204</v>
      </c>
      <c r="AS491" s="12" t="s">
        <v>1125</v>
      </c>
    </row>
    <row r="492" spans="1:45" s="12" customFormat="1" x14ac:dyDescent="0.25">
      <c r="A492" s="12" t="s">
        <v>1120</v>
      </c>
      <c r="B492" s="12">
        <v>1985</v>
      </c>
      <c r="C492" t="str">
        <f>A492&amp;" "&amp;B492</f>
        <v>Girdwood et al. 1985</v>
      </c>
      <c r="D492" s="12" t="s">
        <v>172</v>
      </c>
      <c r="E492" s="12" t="s">
        <v>25</v>
      </c>
      <c r="F492" s="12" t="s">
        <v>1110</v>
      </c>
      <c r="G492" s="12" t="s">
        <v>2901</v>
      </c>
      <c r="H492" s="12" t="s">
        <v>3504</v>
      </c>
      <c r="I492" s="12" t="s">
        <v>2124</v>
      </c>
      <c r="J492" s="12" t="s">
        <v>3626</v>
      </c>
      <c r="K492" s="12" t="s">
        <v>28</v>
      </c>
      <c r="L492" s="12" t="s">
        <v>28</v>
      </c>
      <c r="N492" s="12" t="s">
        <v>485</v>
      </c>
      <c r="O492" s="12" t="s">
        <v>744</v>
      </c>
      <c r="P492" s="12" t="s">
        <v>3901</v>
      </c>
      <c r="Q492" t="s">
        <v>2614</v>
      </c>
      <c r="R492" t="s">
        <v>118</v>
      </c>
      <c r="S492" t="s">
        <v>3980</v>
      </c>
      <c r="T492" s="12" t="s">
        <v>373</v>
      </c>
      <c r="U492" s="12" t="s">
        <v>108</v>
      </c>
      <c r="W492" s="12" t="s">
        <v>40</v>
      </c>
      <c r="X492" s="12" t="s">
        <v>1735</v>
      </c>
      <c r="Y492" s="12" t="s">
        <v>3676</v>
      </c>
      <c r="Z492" s="12" t="s">
        <v>3517</v>
      </c>
      <c r="AA492" s="12" t="s">
        <v>1593</v>
      </c>
      <c r="AB492" s="12" t="s">
        <v>35</v>
      </c>
      <c r="AC492" s="12" t="s">
        <v>2901</v>
      </c>
      <c r="AF492" s="12">
        <v>7</v>
      </c>
      <c r="AG492" s="12">
        <v>5324</v>
      </c>
      <c r="AS492" s="12" t="s">
        <v>1125</v>
      </c>
    </row>
    <row r="493" spans="1:45" s="12" customFormat="1" x14ac:dyDescent="0.25">
      <c r="A493" s="12" t="s">
        <v>1120</v>
      </c>
      <c r="B493" s="12">
        <v>1985</v>
      </c>
      <c r="C493" t="str">
        <f>A493&amp;" "&amp;B493</f>
        <v>Girdwood et al. 1985</v>
      </c>
      <c r="D493" s="12" t="s">
        <v>172</v>
      </c>
      <c r="E493" s="12" t="s">
        <v>25</v>
      </c>
      <c r="F493" s="12" t="s">
        <v>1110</v>
      </c>
      <c r="G493" s="12" t="s">
        <v>2901</v>
      </c>
      <c r="H493" s="12" t="s">
        <v>3504</v>
      </c>
      <c r="I493" s="12" t="s">
        <v>2124</v>
      </c>
      <c r="J493" s="12" t="s">
        <v>3626</v>
      </c>
      <c r="K493" s="12" t="s">
        <v>28</v>
      </c>
      <c r="L493" s="12" t="s">
        <v>28</v>
      </c>
      <c r="N493" s="12" t="s">
        <v>485</v>
      </c>
      <c r="O493" s="12" t="s">
        <v>744</v>
      </c>
      <c r="P493" s="12" t="s">
        <v>3901</v>
      </c>
      <c r="Q493" t="s">
        <v>2614</v>
      </c>
      <c r="R493" t="s">
        <v>118</v>
      </c>
      <c r="S493" t="s">
        <v>3980</v>
      </c>
      <c r="T493" s="12" t="s">
        <v>109</v>
      </c>
      <c r="U493" s="12" t="s">
        <v>110</v>
      </c>
      <c r="W493" s="12" t="s">
        <v>40</v>
      </c>
      <c r="X493" s="12" t="s">
        <v>1735</v>
      </c>
      <c r="Y493" s="12" t="s">
        <v>3676</v>
      </c>
      <c r="Z493" s="12" t="s">
        <v>3517</v>
      </c>
      <c r="AA493" s="12" t="s">
        <v>1593</v>
      </c>
      <c r="AB493" s="12" t="s">
        <v>35</v>
      </c>
      <c r="AC493" s="12" t="s">
        <v>2901</v>
      </c>
      <c r="AF493" s="12">
        <v>0</v>
      </c>
      <c r="AG493" s="12">
        <v>360</v>
      </c>
      <c r="AS493" s="12" t="s">
        <v>1125</v>
      </c>
    </row>
    <row r="494" spans="1:45" s="12" customFormat="1" x14ac:dyDescent="0.25">
      <c r="A494" s="12" t="s">
        <v>1120</v>
      </c>
      <c r="B494" s="12">
        <v>1985</v>
      </c>
      <c r="C494" t="str">
        <f>A494&amp;" "&amp;B494</f>
        <v>Girdwood et al. 1985</v>
      </c>
      <c r="D494" s="12" t="s">
        <v>172</v>
      </c>
      <c r="E494" s="12" t="s">
        <v>25</v>
      </c>
      <c r="F494" s="12" t="s">
        <v>1110</v>
      </c>
      <c r="G494" s="12" t="s">
        <v>2901</v>
      </c>
      <c r="H494" s="12" t="s">
        <v>3504</v>
      </c>
      <c r="I494" s="12" t="s">
        <v>2124</v>
      </c>
      <c r="J494" s="12" t="s">
        <v>3626</v>
      </c>
      <c r="K494" s="12" t="s">
        <v>28</v>
      </c>
      <c r="L494" s="12" t="s">
        <v>28</v>
      </c>
      <c r="N494" s="12" t="s">
        <v>485</v>
      </c>
      <c r="O494" s="12" t="s">
        <v>744</v>
      </c>
      <c r="P494" s="12" t="s">
        <v>3901</v>
      </c>
      <c r="Q494" t="s">
        <v>2614</v>
      </c>
      <c r="R494" t="s">
        <v>118</v>
      </c>
      <c r="S494" t="s">
        <v>3974</v>
      </c>
      <c r="T494" s="12" t="s">
        <v>1069</v>
      </c>
      <c r="U494" s="12" t="s">
        <v>265</v>
      </c>
      <c r="W494" s="12" t="s">
        <v>40</v>
      </c>
      <c r="X494" s="12" t="s">
        <v>1736</v>
      </c>
      <c r="Y494" s="12" t="s">
        <v>3677</v>
      </c>
      <c r="Z494" s="12" t="s">
        <v>3517</v>
      </c>
      <c r="AA494" s="12" t="s">
        <v>1593</v>
      </c>
      <c r="AB494" s="12" t="s">
        <v>35</v>
      </c>
      <c r="AC494" s="12" t="s">
        <v>2901</v>
      </c>
      <c r="AF494" s="12">
        <v>1</v>
      </c>
      <c r="AG494" s="12">
        <v>204</v>
      </c>
      <c r="AS494" s="12" t="s">
        <v>1125</v>
      </c>
    </row>
    <row r="495" spans="1:45" s="12" customFormat="1" x14ac:dyDescent="0.25">
      <c r="A495" s="12" t="s">
        <v>1120</v>
      </c>
      <c r="B495" s="12">
        <v>1985</v>
      </c>
      <c r="C495" t="str">
        <f>A495&amp;" "&amp;B495</f>
        <v>Girdwood et al. 1985</v>
      </c>
      <c r="D495" s="12" t="s">
        <v>172</v>
      </c>
      <c r="E495" s="12" t="s">
        <v>25</v>
      </c>
      <c r="F495" s="12" t="s">
        <v>1110</v>
      </c>
      <c r="G495" s="12" t="s">
        <v>2901</v>
      </c>
      <c r="H495" s="12" t="s">
        <v>3504</v>
      </c>
      <c r="I495" s="12" t="s">
        <v>2124</v>
      </c>
      <c r="J495" s="12" t="s">
        <v>3626</v>
      </c>
      <c r="K495" s="12" t="s">
        <v>28</v>
      </c>
      <c r="L495" s="12" t="s">
        <v>28</v>
      </c>
      <c r="N495" s="12" t="s">
        <v>485</v>
      </c>
      <c r="O495" s="12" t="s">
        <v>744</v>
      </c>
      <c r="P495" s="12" t="s">
        <v>3901</v>
      </c>
      <c r="Q495" t="s">
        <v>2614</v>
      </c>
      <c r="R495" t="s">
        <v>118</v>
      </c>
      <c r="S495" t="s">
        <v>3980</v>
      </c>
      <c r="T495" s="12" t="s">
        <v>373</v>
      </c>
      <c r="U495" s="12" t="s">
        <v>108</v>
      </c>
      <c r="W495" s="12" t="s">
        <v>40</v>
      </c>
      <c r="X495" s="12" t="s">
        <v>1736</v>
      </c>
      <c r="Y495" s="12" t="s">
        <v>3677</v>
      </c>
      <c r="Z495" s="12" t="s">
        <v>3517</v>
      </c>
      <c r="AA495" s="12" t="s">
        <v>1593</v>
      </c>
      <c r="AB495" s="12" t="s">
        <v>35</v>
      </c>
      <c r="AC495" s="12" t="s">
        <v>2901</v>
      </c>
      <c r="AF495" s="12">
        <v>10</v>
      </c>
      <c r="AG495" s="12">
        <v>5324</v>
      </c>
      <c r="AS495" s="12" t="s">
        <v>1125</v>
      </c>
    </row>
    <row r="496" spans="1:45" s="12" customFormat="1" x14ac:dyDescent="0.25">
      <c r="A496" s="12" t="s">
        <v>1120</v>
      </c>
      <c r="B496" s="12">
        <v>1985</v>
      </c>
      <c r="C496" t="str">
        <f>A496&amp;" "&amp;B496</f>
        <v>Girdwood et al. 1985</v>
      </c>
      <c r="D496" s="12" t="s">
        <v>172</v>
      </c>
      <c r="E496" s="12" t="s">
        <v>25</v>
      </c>
      <c r="F496" s="12" t="s">
        <v>1110</v>
      </c>
      <c r="G496" s="12" t="s">
        <v>2901</v>
      </c>
      <c r="H496" s="12" t="s">
        <v>3504</v>
      </c>
      <c r="I496" s="12" t="s">
        <v>2124</v>
      </c>
      <c r="J496" s="12" t="s">
        <v>3626</v>
      </c>
      <c r="K496" s="12" t="s">
        <v>28</v>
      </c>
      <c r="L496" s="12" t="s">
        <v>28</v>
      </c>
      <c r="N496" s="12" t="s">
        <v>485</v>
      </c>
      <c r="O496" s="12" t="s">
        <v>744</v>
      </c>
      <c r="P496" s="12" t="s">
        <v>3901</v>
      </c>
      <c r="Q496" t="s">
        <v>2614</v>
      </c>
      <c r="R496" t="s">
        <v>118</v>
      </c>
      <c r="S496" t="s">
        <v>3980</v>
      </c>
      <c r="T496" s="12" t="s">
        <v>109</v>
      </c>
      <c r="U496" s="12" t="s">
        <v>110</v>
      </c>
      <c r="W496" s="12" t="s">
        <v>40</v>
      </c>
      <c r="X496" s="12" t="s">
        <v>1736</v>
      </c>
      <c r="Y496" s="12" t="s">
        <v>3677</v>
      </c>
      <c r="Z496" s="12" t="s">
        <v>3517</v>
      </c>
      <c r="AA496" s="12" t="s">
        <v>1593</v>
      </c>
      <c r="AB496" s="12" t="s">
        <v>35</v>
      </c>
      <c r="AC496" s="12" t="s">
        <v>2901</v>
      </c>
      <c r="AF496" s="12">
        <v>6</v>
      </c>
      <c r="AG496" s="12">
        <v>360</v>
      </c>
      <c r="AS496" s="12" t="s">
        <v>1125</v>
      </c>
    </row>
    <row r="497" spans="1:45" s="12" customFormat="1" x14ac:dyDescent="0.25">
      <c r="A497" s="12" t="s">
        <v>1120</v>
      </c>
      <c r="B497" s="12">
        <v>1985</v>
      </c>
      <c r="C497" t="str">
        <f>A497&amp;" "&amp;B497</f>
        <v>Girdwood et al. 1985</v>
      </c>
      <c r="D497" s="12" t="s">
        <v>172</v>
      </c>
      <c r="E497" s="12" t="s">
        <v>25</v>
      </c>
      <c r="F497" s="12" t="s">
        <v>1110</v>
      </c>
      <c r="G497" s="12" t="s">
        <v>2901</v>
      </c>
      <c r="H497" s="12" t="s">
        <v>3504</v>
      </c>
      <c r="I497" s="12" t="s">
        <v>2124</v>
      </c>
      <c r="J497" s="12" t="s">
        <v>3626</v>
      </c>
      <c r="K497" s="12" t="s">
        <v>28</v>
      </c>
      <c r="L497" s="12" t="s">
        <v>28</v>
      </c>
      <c r="N497" s="12" t="s">
        <v>485</v>
      </c>
      <c r="O497" s="12" t="s">
        <v>744</v>
      </c>
      <c r="P497" s="12" t="s">
        <v>3901</v>
      </c>
      <c r="Q497" t="s">
        <v>2614</v>
      </c>
      <c r="R497" t="s">
        <v>118</v>
      </c>
      <c r="S497" t="s">
        <v>3974</v>
      </c>
      <c r="T497" s="12" t="s">
        <v>1069</v>
      </c>
      <c r="U497" s="12" t="s">
        <v>265</v>
      </c>
      <c r="W497" s="12" t="s">
        <v>40</v>
      </c>
      <c r="X497" s="12" t="s">
        <v>1742</v>
      </c>
      <c r="Y497" s="12" t="s">
        <v>3678</v>
      </c>
      <c r="Z497" s="12" t="s">
        <v>3517</v>
      </c>
      <c r="AA497" s="12" t="s">
        <v>1593</v>
      </c>
      <c r="AB497" s="12" t="s">
        <v>35</v>
      </c>
      <c r="AC497" s="12" t="s">
        <v>2901</v>
      </c>
      <c r="AF497" s="12">
        <v>0</v>
      </c>
      <c r="AG497" s="12">
        <v>204</v>
      </c>
      <c r="AS497" s="12" t="s">
        <v>1125</v>
      </c>
    </row>
    <row r="498" spans="1:45" s="12" customFormat="1" x14ac:dyDescent="0.25">
      <c r="A498" s="12" t="s">
        <v>1120</v>
      </c>
      <c r="B498" s="12">
        <v>1985</v>
      </c>
      <c r="C498" t="str">
        <f>A498&amp;" "&amp;B498</f>
        <v>Girdwood et al. 1985</v>
      </c>
      <c r="D498" s="12" t="s">
        <v>172</v>
      </c>
      <c r="E498" s="12" t="s">
        <v>25</v>
      </c>
      <c r="F498" s="12" t="s">
        <v>1110</v>
      </c>
      <c r="G498" s="12" t="s">
        <v>2901</v>
      </c>
      <c r="H498" s="12" t="s">
        <v>3504</v>
      </c>
      <c r="I498" s="12" t="s">
        <v>2124</v>
      </c>
      <c r="J498" s="12" t="s">
        <v>3626</v>
      </c>
      <c r="K498" s="12" t="s">
        <v>28</v>
      </c>
      <c r="L498" s="12" t="s">
        <v>28</v>
      </c>
      <c r="N498" s="12" t="s">
        <v>485</v>
      </c>
      <c r="O498" s="12" t="s">
        <v>744</v>
      </c>
      <c r="P498" s="12" t="s">
        <v>3901</v>
      </c>
      <c r="Q498" t="s">
        <v>2614</v>
      </c>
      <c r="R498" t="s">
        <v>118</v>
      </c>
      <c r="S498" t="s">
        <v>3980</v>
      </c>
      <c r="T498" s="12" t="s">
        <v>373</v>
      </c>
      <c r="U498" s="12" t="s">
        <v>108</v>
      </c>
      <c r="W498" s="12" t="s">
        <v>40</v>
      </c>
      <c r="X498" s="12" t="s">
        <v>1742</v>
      </c>
      <c r="Y498" s="12" t="s">
        <v>3678</v>
      </c>
      <c r="Z498" s="12" t="s">
        <v>3517</v>
      </c>
      <c r="AA498" s="12" t="s">
        <v>1593</v>
      </c>
      <c r="AB498" s="12" t="s">
        <v>35</v>
      </c>
      <c r="AC498" s="12" t="s">
        <v>2901</v>
      </c>
      <c r="AF498" s="12">
        <v>4</v>
      </c>
      <c r="AG498" s="12">
        <v>5324</v>
      </c>
      <c r="AS498" s="12" t="s">
        <v>1125</v>
      </c>
    </row>
    <row r="499" spans="1:45" s="12" customFormat="1" x14ac:dyDescent="0.25">
      <c r="A499" s="12" t="s">
        <v>1120</v>
      </c>
      <c r="B499" s="12">
        <v>1985</v>
      </c>
      <c r="C499" t="str">
        <f>A499&amp;" "&amp;B499</f>
        <v>Girdwood et al. 1985</v>
      </c>
      <c r="D499" s="12" t="s">
        <v>172</v>
      </c>
      <c r="E499" s="12" t="s">
        <v>25</v>
      </c>
      <c r="F499" s="12" t="s">
        <v>1110</v>
      </c>
      <c r="G499" s="12" t="s">
        <v>2901</v>
      </c>
      <c r="H499" s="12" t="s">
        <v>3504</v>
      </c>
      <c r="I499" s="12" t="s">
        <v>2124</v>
      </c>
      <c r="J499" s="12" t="s">
        <v>3626</v>
      </c>
      <c r="K499" s="12" t="s">
        <v>28</v>
      </c>
      <c r="L499" s="12" t="s">
        <v>28</v>
      </c>
      <c r="N499" s="12" t="s">
        <v>485</v>
      </c>
      <c r="O499" s="12" t="s">
        <v>744</v>
      </c>
      <c r="P499" s="12" t="s">
        <v>3901</v>
      </c>
      <c r="Q499" t="s">
        <v>2614</v>
      </c>
      <c r="R499" t="s">
        <v>118</v>
      </c>
      <c r="S499" t="s">
        <v>3980</v>
      </c>
      <c r="T499" s="12" t="s">
        <v>109</v>
      </c>
      <c r="U499" s="12" t="s">
        <v>110</v>
      </c>
      <c r="W499" s="12" t="s">
        <v>40</v>
      </c>
      <c r="X499" s="12" t="s">
        <v>1742</v>
      </c>
      <c r="Y499" s="12" t="s">
        <v>3678</v>
      </c>
      <c r="Z499" s="12" t="s">
        <v>3517</v>
      </c>
      <c r="AA499" s="12" t="s">
        <v>1593</v>
      </c>
      <c r="AB499" s="12" t="s">
        <v>35</v>
      </c>
      <c r="AC499" s="12" t="s">
        <v>2901</v>
      </c>
      <c r="AF499" s="12">
        <v>0</v>
      </c>
      <c r="AG499" s="12">
        <v>360</v>
      </c>
      <c r="AS499" s="12" t="s">
        <v>1125</v>
      </c>
    </row>
    <row r="500" spans="1:45" s="12" customFormat="1" x14ac:dyDescent="0.25">
      <c r="A500" s="12" t="s">
        <v>1120</v>
      </c>
      <c r="B500" s="12">
        <v>1985</v>
      </c>
      <c r="C500" t="str">
        <f>A500&amp;" "&amp;B500</f>
        <v>Girdwood et al. 1985</v>
      </c>
      <c r="D500" s="12" t="s">
        <v>172</v>
      </c>
      <c r="E500" s="12" t="s">
        <v>25</v>
      </c>
      <c r="F500" s="12" t="s">
        <v>1110</v>
      </c>
      <c r="G500" s="12" t="s">
        <v>2901</v>
      </c>
      <c r="H500" s="12" t="s">
        <v>3504</v>
      </c>
      <c r="I500" s="12" t="s">
        <v>2124</v>
      </c>
      <c r="J500" s="12" t="s">
        <v>3626</v>
      </c>
      <c r="K500" s="12" t="s">
        <v>28</v>
      </c>
      <c r="L500" s="12" t="s">
        <v>28</v>
      </c>
      <c r="N500" s="12" t="s">
        <v>485</v>
      </c>
      <c r="O500" s="12" t="s">
        <v>744</v>
      </c>
      <c r="P500" s="12" t="s">
        <v>3901</v>
      </c>
      <c r="Q500" t="s">
        <v>2614</v>
      </c>
      <c r="R500" t="s">
        <v>118</v>
      </c>
      <c r="S500" t="s">
        <v>3974</v>
      </c>
      <c r="T500" s="12" t="s">
        <v>1069</v>
      </c>
      <c r="U500" s="12" t="s">
        <v>265</v>
      </c>
      <c r="W500" s="12" t="s">
        <v>40</v>
      </c>
      <c r="X500" s="12" t="s">
        <v>1744</v>
      </c>
      <c r="Y500" s="12" t="s">
        <v>3562</v>
      </c>
      <c r="Z500" s="12" t="s">
        <v>3517</v>
      </c>
      <c r="AA500" s="12" t="s">
        <v>1593</v>
      </c>
      <c r="AB500" s="12" t="s">
        <v>35</v>
      </c>
      <c r="AC500" s="12" t="s">
        <v>2901</v>
      </c>
      <c r="AF500" s="12">
        <v>0</v>
      </c>
      <c r="AG500" s="12">
        <v>204</v>
      </c>
      <c r="AS500" s="12" t="s">
        <v>1125</v>
      </c>
    </row>
    <row r="501" spans="1:45" s="12" customFormat="1" x14ac:dyDescent="0.25">
      <c r="A501" s="12" t="s">
        <v>1120</v>
      </c>
      <c r="B501" s="12">
        <v>1985</v>
      </c>
      <c r="C501" t="str">
        <f>A501&amp;" "&amp;B501</f>
        <v>Girdwood et al. 1985</v>
      </c>
      <c r="D501" s="12" t="s">
        <v>172</v>
      </c>
      <c r="E501" s="12" t="s">
        <v>25</v>
      </c>
      <c r="F501" s="12" t="s">
        <v>1110</v>
      </c>
      <c r="G501" s="12" t="s">
        <v>2901</v>
      </c>
      <c r="H501" s="12" t="s">
        <v>3504</v>
      </c>
      <c r="I501" s="12" t="s">
        <v>2124</v>
      </c>
      <c r="J501" s="12" t="s">
        <v>3626</v>
      </c>
      <c r="K501" s="12" t="s">
        <v>28</v>
      </c>
      <c r="L501" s="12" t="s">
        <v>28</v>
      </c>
      <c r="N501" s="12" t="s">
        <v>485</v>
      </c>
      <c r="O501" s="12" t="s">
        <v>744</v>
      </c>
      <c r="P501" s="12" t="s">
        <v>3901</v>
      </c>
      <c r="Q501" t="s">
        <v>2614</v>
      </c>
      <c r="R501" t="s">
        <v>118</v>
      </c>
      <c r="S501" t="s">
        <v>3980</v>
      </c>
      <c r="T501" s="12" t="s">
        <v>373</v>
      </c>
      <c r="U501" s="12" t="s">
        <v>108</v>
      </c>
      <c r="W501" s="12" t="s">
        <v>40</v>
      </c>
      <c r="X501" s="12" t="s">
        <v>1744</v>
      </c>
      <c r="Y501" s="12" t="s">
        <v>3562</v>
      </c>
      <c r="Z501" s="12" t="s">
        <v>3517</v>
      </c>
      <c r="AA501" s="12" t="s">
        <v>1593</v>
      </c>
      <c r="AB501" s="12" t="s">
        <v>35</v>
      </c>
      <c r="AC501" s="12" t="s">
        <v>2901</v>
      </c>
      <c r="AF501" s="12">
        <v>1</v>
      </c>
      <c r="AG501" s="12">
        <v>5324</v>
      </c>
      <c r="AS501" s="12" t="s">
        <v>1125</v>
      </c>
    </row>
    <row r="502" spans="1:45" s="12" customFormat="1" x14ac:dyDescent="0.25">
      <c r="A502" s="12" t="s">
        <v>1120</v>
      </c>
      <c r="B502" s="12">
        <v>1985</v>
      </c>
      <c r="C502" t="str">
        <f>A502&amp;" "&amp;B502</f>
        <v>Girdwood et al. 1985</v>
      </c>
      <c r="D502" s="12" t="s">
        <v>172</v>
      </c>
      <c r="E502" s="12" t="s">
        <v>25</v>
      </c>
      <c r="F502" s="12" t="s">
        <v>1110</v>
      </c>
      <c r="G502" s="12" t="s">
        <v>2901</v>
      </c>
      <c r="H502" s="12" t="s">
        <v>3504</v>
      </c>
      <c r="I502" s="12" t="s">
        <v>2124</v>
      </c>
      <c r="J502" s="12" t="s">
        <v>3626</v>
      </c>
      <c r="K502" s="12" t="s">
        <v>28</v>
      </c>
      <c r="L502" s="12" t="s">
        <v>28</v>
      </c>
      <c r="N502" s="12" t="s">
        <v>485</v>
      </c>
      <c r="O502" s="12" t="s">
        <v>744</v>
      </c>
      <c r="P502" s="12" t="s">
        <v>3901</v>
      </c>
      <c r="Q502" t="s">
        <v>2614</v>
      </c>
      <c r="R502" t="s">
        <v>118</v>
      </c>
      <c r="S502" t="s">
        <v>3980</v>
      </c>
      <c r="T502" s="12" t="s">
        <v>109</v>
      </c>
      <c r="U502" s="12" t="s">
        <v>110</v>
      </c>
      <c r="W502" s="12" t="s">
        <v>40</v>
      </c>
      <c r="X502" s="12" t="s">
        <v>1744</v>
      </c>
      <c r="Y502" s="12" t="s">
        <v>3562</v>
      </c>
      <c r="Z502" s="12" t="s">
        <v>3517</v>
      </c>
      <c r="AA502" s="12" t="s">
        <v>1593</v>
      </c>
      <c r="AB502" s="12" t="s">
        <v>35</v>
      </c>
      <c r="AC502" s="12" t="s">
        <v>2901</v>
      </c>
      <c r="AF502" s="12">
        <v>0</v>
      </c>
      <c r="AG502" s="12">
        <v>360</v>
      </c>
      <c r="AS502" s="12" t="s">
        <v>1125</v>
      </c>
    </row>
    <row r="503" spans="1:45" s="12" customFormat="1" x14ac:dyDescent="0.25">
      <c r="A503" s="12" t="s">
        <v>1120</v>
      </c>
      <c r="B503" s="12">
        <v>1985</v>
      </c>
      <c r="C503" t="str">
        <f>A503&amp;" "&amp;B503</f>
        <v>Girdwood et al. 1985</v>
      </c>
      <c r="D503" s="12" t="s">
        <v>172</v>
      </c>
      <c r="E503" s="12" t="s">
        <v>25</v>
      </c>
      <c r="F503" s="12" t="s">
        <v>1110</v>
      </c>
      <c r="G503" s="12" t="s">
        <v>2901</v>
      </c>
      <c r="H503" s="12" t="s">
        <v>3504</v>
      </c>
      <c r="I503" s="12" t="s">
        <v>2124</v>
      </c>
      <c r="J503" s="12" t="s">
        <v>3626</v>
      </c>
      <c r="K503" s="12" t="s">
        <v>28</v>
      </c>
      <c r="L503" s="12" t="s">
        <v>28</v>
      </c>
      <c r="N503" s="12" t="s">
        <v>485</v>
      </c>
      <c r="O503" s="12" t="s">
        <v>744</v>
      </c>
      <c r="P503" s="12" t="s">
        <v>3901</v>
      </c>
      <c r="Q503" t="s">
        <v>2614</v>
      </c>
      <c r="R503" t="s">
        <v>118</v>
      </c>
      <c r="S503" t="s">
        <v>3974</v>
      </c>
      <c r="T503" s="12" t="s">
        <v>1069</v>
      </c>
      <c r="U503" s="12" t="s">
        <v>265</v>
      </c>
      <c r="W503" s="12" t="s">
        <v>40</v>
      </c>
      <c r="X503" s="12" t="s">
        <v>1749</v>
      </c>
      <c r="Y503" s="12" t="s">
        <v>3679</v>
      </c>
      <c r="Z503" s="12" t="s">
        <v>3517</v>
      </c>
      <c r="AA503" s="12" t="s">
        <v>1593</v>
      </c>
      <c r="AB503" s="12" t="s">
        <v>35</v>
      </c>
      <c r="AC503" s="12" t="s">
        <v>2901</v>
      </c>
      <c r="AF503" s="12">
        <v>0</v>
      </c>
      <c r="AG503" s="12">
        <v>204</v>
      </c>
      <c r="AS503" s="12" t="s">
        <v>1125</v>
      </c>
    </row>
    <row r="504" spans="1:45" s="12" customFormat="1" x14ac:dyDescent="0.25">
      <c r="A504" s="12" t="s">
        <v>1120</v>
      </c>
      <c r="B504" s="12">
        <v>1985</v>
      </c>
      <c r="C504" t="str">
        <f>A504&amp;" "&amp;B504</f>
        <v>Girdwood et al. 1985</v>
      </c>
      <c r="D504" s="12" t="s">
        <v>172</v>
      </c>
      <c r="E504" s="12" t="s">
        <v>25</v>
      </c>
      <c r="F504" s="12" t="s">
        <v>1110</v>
      </c>
      <c r="G504" s="12" t="s">
        <v>2901</v>
      </c>
      <c r="H504" s="12" t="s">
        <v>3504</v>
      </c>
      <c r="I504" s="12" t="s">
        <v>2124</v>
      </c>
      <c r="J504" s="12" t="s">
        <v>3626</v>
      </c>
      <c r="K504" s="12" t="s">
        <v>28</v>
      </c>
      <c r="L504" s="12" t="s">
        <v>28</v>
      </c>
      <c r="N504" s="12" t="s">
        <v>485</v>
      </c>
      <c r="O504" s="12" t="s">
        <v>744</v>
      </c>
      <c r="P504" s="12" t="s">
        <v>3901</v>
      </c>
      <c r="Q504" t="s">
        <v>2614</v>
      </c>
      <c r="R504" t="s">
        <v>118</v>
      </c>
      <c r="S504" t="s">
        <v>3980</v>
      </c>
      <c r="T504" s="12" t="s">
        <v>373</v>
      </c>
      <c r="U504" s="12" t="s">
        <v>108</v>
      </c>
      <c r="W504" s="12" t="s">
        <v>40</v>
      </c>
      <c r="X504" s="12" t="s">
        <v>1749</v>
      </c>
      <c r="Y504" s="12" t="s">
        <v>3679</v>
      </c>
      <c r="Z504" s="12" t="s">
        <v>3517</v>
      </c>
      <c r="AA504" s="12" t="s">
        <v>1593</v>
      </c>
      <c r="AB504" s="12" t="s">
        <v>35</v>
      </c>
      <c r="AC504" s="12" t="s">
        <v>2901</v>
      </c>
      <c r="AF504" s="12">
        <v>5</v>
      </c>
      <c r="AG504" s="12">
        <v>5324</v>
      </c>
      <c r="AS504" s="12" t="s">
        <v>1125</v>
      </c>
    </row>
    <row r="505" spans="1:45" s="12" customFormat="1" x14ac:dyDescent="0.25">
      <c r="A505" s="12" t="s">
        <v>1120</v>
      </c>
      <c r="B505" s="12">
        <v>1985</v>
      </c>
      <c r="C505" t="str">
        <f>A505&amp;" "&amp;B505</f>
        <v>Girdwood et al. 1985</v>
      </c>
      <c r="D505" s="12" t="s">
        <v>172</v>
      </c>
      <c r="E505" s="12" t="s">
        <v>25</v>
      </c>
      <c r="F505" s="12" t="s">
        <v>1110</v>
      </c>
      <c r="G505" s="12" t="s">
        <v>2901</v>
      </c>
      <c r="H505" s="12" t="s">
        <v>3504</v>
      </c>
      <c r="I505" s="12" t="s">
        <v>2124</v>
      </c>
      <c r="J505" s="12" t="s">
        <v>3626</v>
      </c>
      <c r="K505" s="12" t="s">
        <v>28</v>
      </c>
      <c r="L505" s="12" t="s">
        <v>28</v>
      </c>
      <c r="N505" s="12" t="s">
        <v>485</v>
      </c>
      <c r="O505" s="12" t="s">
        <v>744</v>
      </c>
      <c r="P505" s="12" t="s">
        <v>3901</v>
      </c>
      <c r="Q505" t="s">
        <v>2614</v>
      </c>
      <c r="R505" t="s">
        <v>118</v>
      </c>
      <c r="S505" t="s">
        <v>3980</v>
      </c>
      <c r="T505" s="12" t="s">
        <v>109</v>
      </c>
      <c r="U505" s="12" t="s">
        <v>110</v>
      </c>
      <c r="W505" s="12" t="s">
        <v>40</v>
      </c>
      <c r="X505" s="12" t="s">
        <v>1749</v>
      </c>
      <c r="Y505" s="12" t="s">
        <v>3679</v>
      </c>
      <c r="Z505" s="12" t="s">
        <v>3517</v>
      </c>
      <c r="AA505" s="12" t="s">
        <v>1593</v>
      </c>
      <c r="AB505" s="12" t="s">
        <v>35</v>
      </c>
      <c r="AC505" s="12" t="s">
        <v>2901</v>
      </c>
      <c r="AF505" s="12">
        <v>6</v>
      </c>
      <c r="AG505" s="12">
        <v>360</v>
      </c>
      <c r="AS505" s="12" t="s">
        <v>1125</v>
      </c>
    </row>
    <row r="506" spans="1:45" s="12" customFormat="1" x14ac:dyDescent="0.25">
      <c r="A506" s="12" t="s">
        <v>1120</v>
      </c>
      <c r="B506" s="12">
        <v>1985</v>
      </c>
      <c r="C506" t="str">
        <f>A506&amp;" "&amp;B506</f>
        <v>Girdwood et al. 1985</v>
      </c>
      <c r="D506" s="12" t="s">
        <v>172</v>
      </c>
      <c r="E506" s="12" t="s">
        <v>25</v>
      </c>
      <c r="F506" s="12" t="s">
        <v>1110</v>
      </c>
      <c r="G506" s="12" t="s">
        <v>2901</v>
      </c>
      <c r="H506" s="12" t="s">
        <v>3504</v>
      </c>
      <c r="I506" s="12" t="s">
        <v>2124</v>
      </c>
      <c r="J506" s="12" t="s">
        <v>3626</v>
      </c>
      <c r="K506" s="12" t="s">
        <v>28</v>
      </c>
      <c r="L506" s="12" t="s">
        <v>28</v>
      </c>
      <c r="N506" s="12" t="s">
        <v>485</v>
      </c>
      <c r="O506" s="12" t="s">
        <v>744</v>
      </c>
      <c r="P506" s="12" t="s">
        <v>3901</v>
      </c>
      <c r="Q506" t="s">
        <v>2614</v>
      </c>
      <c r="R506" t="s">
        <v>118</v>
      </c>
      <c r="S506" t="s">
        <v>3974</v>
      </c>
      <c r="T506" s="12" t="s">
        <v>1069</v>
      </c>
      <c r="U506" s="12" t="s">
        <v>265</v>
      </c>
      <c r="W506" s="12" t="s">
        <v>40</v>
      </c>
      <c r="X506" s="12" t="s">
        <v>1751</v>
      </c>
      <c r="Y506" s="12" t="s">
        <v>3680</v>
      </c>
      <c r="Z506" s="12" t="s">
        <v>3517</v>
      </c>
      <c r="AA506" s="12" t="s">
        <v>1593</v>
      </c>
      <c r="AB506" s="12" t="s">
        <v>35</v>
      </c>
      <c r="AC506" s="12" t="s">
        <v>2901</v>
      </c>
      <c r="AF506" s="12">
        <v>0</v>
      </c>
      <c r="AG506" s="12">
        <v>204</v>
      </c>
      <c r="AS506" s="12" t="s">
        <v>1125</v>
      </c>
    </row>
    <row r="507" spans="1:45" s="12" customFormat="1" x14ac:dyDescent="0.25">
      <c r="A507" s="12" t="s">
        <v>1120</v>
      </c>
      <c r="B507" s="12">
        <v>1985</v>
      </c>
      <c r="C507" t="str">
        <f>A507&amp;" "&amp;B507</f>
        <v>Girdwood et al. 1985</v>
      </c>
      <c r="D507" s="12" t="s">
        <v>172</v>
      </c>
      <c r="E507" s="12" t="s">
        <v>25</v>
      </c>
      <c r="F507" s="12" t="s">
        <v>1110</v>
      </c>
      <c r="G507" s="12" t="s">
        <v>2901</v>
      </c>
      <c r="H507" s="12" t="s">
        <v>3504</v>
      </c>
      <c r="I507" s="12" t="s">
        <v>2124</v>
      </c>
      <c r="J507" s="12" t="s">
        <v>3626</v>
      </c>
      <c r="K507" s="12" t="s">
        <v>28</v>
      </c>
      <c r="L507" s="12" t="s">
        <v>28</v>
      </c>
      <c r="N507" s="12" t="s">
        <v>485</v>
      </c>
      <c r="O507" s="12" t="s">
        <v>744</v>
      </c>
      <c r="P507" s="12" t="s">
        <v>3901</v>
      </c>
      <c r="Q507" t="s">
        <v>2614</v>
      </c>
      <c r="R507" t="s">
        <v>118</v>
      </c>
      <c r="S507" t="s">
        <v>3980</v>
      </c>
      <c r="T507" s="12" t="s">
        <v>373</v>
      </c>
      <c r="U507" s="12" t="s">
        <v>108</v>
      </c>
      <c r="W507" s="12" t="s">
        <v>40</v>
      </c>
      <c r="X507" s="12" t="s">
        <v>1751</v>
      </c>
      <c r="Y507" s="12" t="s">
        <v>3680</v>
      </c>
      <c r="Z507" s="12" t="s">
        <v>3517</v>
      </c>
      <c r="AA507" s="12" t="s">
        <v>1593</v>
      </c>
      <c r="AB507" s="12" t="s">
        <v>35</v>
      </c>
      <c r="AC507" s="12" t="s">
        <v>2901</v>
      </c>
      <c r="AF507" s="12">
        <v>12</v>
      </c>
      <c r="AG507" s="12">
        <v>5324</v>
      </c>
      <c r="AS507" s="12" t="s">
        <v>1125</v>
      </c>
    </row>
    <row r="508" spans="1:45" s="12" customFormat="1" x14ac:dyDescent="0.25">
      <c r="A508" s="12" t="s">
        <v>1120</v>
      </c>
      <c r="B508" s="12">
        <v>1985</v>
      </c>
      <c r="C508" t="str">
        <f>A508&amp;" "&amp;B508</f>
        <v>Girdwood et al. 1985</v>
      </c>
      <c r="D508" s="12" t="s">
        <v>172</v>
      </c>
      <c r="E508" s="12" t="s">
        <v>25</v>
      </c>
      <c r="F508" s="12" t="s">
        <v>1110</v>
      </c>
      <c r="G508" s="12" t="s">
        <v>2901</v>
      </c>
      <c r="H508" s="12" t="s">
        <v>3504</v>
      </c>
      <c r="I508" s="12" t="s">
        <v>2124</v>
      </c>
      <c r="J508" s="12" t="s">
        <v>3626</v>
      </c>
      <c r="K508" s="12" t="s">
        <v>28</v>
      </c>
      <c r="L508" s="12" t="s">
        <v>28</v>
      </c>
      <c r="N508" s="12" t="s">
        <v>485</v>
      </c>
      <c r="O508" s="12" t="s">
        <v>744</v>
      </c>
      <c r="P508" s="12" t="s">
        <v>3901</v>
      </c>
      <c r="Q508" t="s">
        <v>2614</v>
      </c>
      <c r="R508" t="s">
        <v>118</v>
      </c>
      <c r="S508" t="s">
        <v>3980</v>
      </c>
      <c r="T508" s="12" t="s">
        <v>109</v>
      </c>
      <c r="U508" s="12" t="s">
        <v>110</v>
      </c>
      <c r="W508" s="12" t="s">
        <v>40</v>
      </c>
      <c r="X508" s="12" t="s">
        <v>1751</v>
      </c>
      <c r="Y508" s="12" t="s">
        <v>3680</v>
      </c>
      <c r="Z508" s="12" t="s">
        <v>3517</v>
      </c>
      <c r="AA508" s="12" t="s">
        <v>1593</v>
      </c>
      <c r="AB508" s="12" t="s">
        <v>35</v>
      </c>
      <c r="AC508" s="12" t="s">
        <v>2901</v>
      </c>
      <c r="AF508" s="12">
        <v>5</v>
      </c>
      <c r="AG508" s="12">
        <v>360</v>
      </c>
      <c r="AS508" s="12" t="s">
        <v>1125</v>
      </c>
    </row>
    <row r="509" spans="1:45" s="12" customFormat="1" x14ac:dyDescent="0.25">
      <c r="A509" s="12" t="s">
        <v>1120</v>
      </c>
      <c r="B509" s="12">
        <v>1985</v>
      </c>
      <c r="C509" t="str">
        <f>A509&amp;" "&amp;B509</f>
        <v>Girdwood et al. 1985</v>
      </c>
      <c r="D509" s="12" t="s">
        <v>172</v>
      </c>
      <c r="E509" s="12" t="s">
        <v>25</v>
      </c>
      <c r="F509" s="12" t="s">
        <v>1110</v>
      </c>
      <c r="G509" s="12" t="s">
        <v>2901</v>
      </c>
      <c r="H509" s="12" t="s">
        <v>3504</v>
      </c>
      <c r="I509" s="12" t="s">
        <v>2124</v>
      </c>
      <c r="J509" s="12" t="s">
        <v>3626</v>
      </c>
      <c r="K509" s="12" t="s">
        <v>28</v>
      </c>
      <c r="L509" s="12" t="s">
        <v>28</v>
      </c>
      <c r="N509" s="12" t="s">
        <v>485</v>
      </c>
      <c r="O509" s="12" t="s">
        <v>744</v>
      </c>
      <c r="P509" s="12" t="s">
        <v>3901</v>
      </c>
      <c r="Q509" t="s">
        <v>2614</v>
      </c>
      <c r="R509" t="s">
        <v>118</v>
      </c>
      <c r="S509" t="s">
        <v>3974</v>
      </c>
      <c r="T509" s="12" t="s">
        <v>1069</v>
      </c>
      <c r="U509" s="12" t="s">
        <v>265</v>
      </c>
      <c r="W509" s="12" t="s">
        <v>40</v>
      </c>
      <c r="X509" s="12" t="s">
        <v>1754</v>
      </c>
      <c r="Y509" s="12" t="s">
        <v>3566</v>
      </c>
      <c r="Z509" s="12" t="s">
        <v>3517</v>
      </c>
      <c r="AA509" s="12" t="s">
        <v>1593</v>
      </c>
      <c r="AB509" s="12" t="s">
        <v>35</v>
      </c>
      <c r="AC509" s="12" t="s">
        <v>2901</v>
      </c>
      <c r="AF509" s="12">
        <v>0</v>
      </c>
      <c r="AG509" s="12">
        <v>204</v>
      </c>
      <c r="AS509" s="12" t="s">
        <v>1125</v>
      </c>
    </row>
    <row r="510" spans="1:45" s="12" customFormat="1" x14ac:dyDescent="0.25">
      <c r="A510" s="12" t="s">
        <v>1120</v>
      </c>
      <c r="B510" s="12">
        <v>1985</v>
      </c>
      <c r="C510" t="str">
        <f>A510&amp;" "&amp;B510</f>
        <v>Girdwood et al. 1985</v>
      </c>
      <c r="D510" s="12" t="s">
        <v>172</v>
      </c>
      <c r="E510" s="12" t="s">
        <v>25</v>
      </c>
      <c r="F510" s="12" t="s">
        <v>1110</v>
      </c>
      <c r="G510" s="12" t="s">
        <v>2901</v>
      </c>
      <c r="H510" s="12" t="s">
        <v>3504</v>
      </c>
      <c r="I510" s="12" t="s">
        <v>2124</v>
      </c>
      <c r="J510" s="12" t="s">
        <v>3626</v>
      </c>
      <c r="K510" s="12" t="s">
        <v>28</v>
      </c>
      <c r="L510" s="12" t="s">
        <v>28</v>
      </c>
      <c r="N510" s="12" t="s">
        <v>485</v>
      </c>
      <c r="O510" s="12" t="s">
        <v>744</v>
      </c>
      <c r="P510" s="12" t="s">
        <v>3901</v>
      </c>
      <c r="Q510" t="s">
        <v>2614</v>
      </c>
      <c r="R510" t="s">
        <v>118</v>
      </c>
      <c r="S510" t="s">
        <v>3980</v>
      </c>
      <c r="T510" s="12" t="s">
        <v>373</v>
      </c>
      <c r="U510" s="12" t="s">
        <v>108</v>
      </c>
      <c r="W510" s="12" t="s">
        <v>40</v>
      </c>
      <c r="X510" s="12" t="s">
        <v>1754</v>
      </c>
      <c r="Y510" s="12" t="s">
        <v>3566</v>
      </c>
      <c r="Z510" s="12" t="s">
        <v>3517</v>
      </c>
      <c r="AA510" s="12" t="s">
        <v>1593</v>
      </c>
      <c r="AB510" s="12" t="s">
        <v>35</v>
      </c>
      <c r="AC510" s="12" t="s">
        <v>2901</v>
      </c>
      <c r="AF510" s="12">
        <v>1</v>
      </c>
      <c r="AG510" s="12">
        <v>5324</v>
      </c>
      <c r="AS510" s="12" t="s">
        <v>1125</v>
      </c>
    </row>
    <row r="511" spans="1:45" s="12" customFormat="1" x14ac:dyDescent="0.25">
      <c r="A511" s="12" t="s">
        <v>1120</v>
      </c>
      <c r="B511" s="12">
        <v>1985</v>
      </c>
      <c r="C511" t="str">
        <f>A511&amp;" "&amp;B511</f>
        <v>Girdwood et al. 1985</v>
      </c>
      <c r="D511" s="12" t="s">
        <v>172</v>
      </c>
      <c r="E511" s="12" t="s">
        <v>25</v>
      </c>
      <c r="F511" s="12" t="s">
        <v>1110</v>
      </c>
      <c r="G511" s="12" t="s">
        <v>2901</v>
      </c>
      <c r="H511" s="12" t="s">
        <v>3504</v>
      </c>
      <c r="I511" s="12" t="s">
        <v>2124</v>
      </c>
      <c r="J511" s="12" t="s">
        <v>3626</v>
      </c>
      <c r="K511" s="12" t="s">
        <v>28</v>
      </c>
      <c r="L511" s="12" t="s">
        <v>28</v>
      </c>
      <c r="N511" s="12" t="s">
        <v>485</v>
      </c>
      <c r="O511" s="12" t="s">
        <v>744</v>
      </c>
      <c r="P511" s="12" t="s">
        <v>3901</v>
      </c>
      <c r="Q511" t="s">
        <v>2614</v>
      </c>
      <c r="R511" t="s">
        <v>118</v>
      </c>
      <c r="S511" t="s">
        <v>3980</v>
      </c>
      <c r="T511" s="12" t="s">
        <v>109</v>
      </c>
      <c r="U511" s="12" t="s">
        <v>110</v>
      </c>
      <c r="W511" s="12" t="s">
        <v>40</v>
      </c>
      <c r="X511" s="12" t="s">
        <v>1754</v>
      </c>
      <c r="Y511" s="12" t="s">
        <v>3566</v>
      </c>
      <c r="Z511" s="12" t="s">
        <v>3517</v>
      </c>
      <c r="AA511" s="12" t="s">
        <v>1593</v>
      </c>
      <c r="AB511" s="12" t="s">
        <v>35</v>
      </c>
      <c r="AC511" s="12" t="s">
        <v>2901</v>
      </c>
      <c r="AF511" s="12">
        <v>0</v>
      </c>
      <c r="AG511" s="12">
        <v>360</v>
      </c>
      <c r="AS511" s="12" t="s">
        <v>1125</v>
      </c>
    </row>
    <row r="512" spans="1:45" s="12" customFormat="1" x14ac:dyDescent="0.25">
      <c r="A512" s="12" t="s">
        <v>1120</v>
      </c>
      <c r="B512" s="12">
        <v>1985</v>
      </c>
      <c r="C512" t="str">
        <f>A512&amp;" "&amp;B512</f>
        <v>Girdwood et al. 1985</v>
      </c>
      <c r="D512" s="12" t="s">
        <v>172</v>
      </c>
      <c r="E512" s="12" t="s">
        <v>25</v>
      </c>
      <c r="F512" s="12" t="s">
        <v>1110</v>
      </c>
      <c r="G512" s="12" t="s">
        <v>2901</v>
      </c>
      <c r="H512" s="12" t="s">
        <v>3504</v>
      </c>
      <c r="I512" s="12" t="s">
        <v>2124</v>
      </c>
      <c r="J512" s="12" t="s">
        <v>3626</v>
      </c>
      <c r="K512" s="12" t="s">
        <v>28</v>
      </c>
      <c r="L512" s="12" t="s">
        <v>28</v>
      </c>
      <c r="N512" s="12" t="s">
        <v>485</v>
      </c>
      <c r="O512" s="12" t="s">
        <v>744</v>
      </c>
      <c r="P512" s="12" t="s">
        <v>3901</v>
      </c>
      <c r="Q512" t="s">
        <v>2614</v>
      </c>
      <c r="R512" t="s">
        <v>118</v>
      </c>
      <c r="S512" t="s">
        <v>3974</v>
      </c>
      <c r="T512" s="12" t="s">
        <v>1069</v>
      </c>
      <c r="U512" s="12" t="s">
        <v>265</v>
      </c>
      <c r="W512" s="12" t="s">
        <v>40</v>
      </c>
      <c r="X512" s="12" t="s">
        <v>1755</v>
      </c>
      <c r="Y512" s="12" t="s">
        <v>3681</v>
      </c>
      <c r="Z512" s="12" t="s">
        <v>3517</v>
      </c>
      <c r="AA512" s="12" t="s">
        <v>1593</v>
      </c>
      <c r="AB512" s="12" t="s">
        <v>35</v>
      </c>
      <c r="AC512" s="12" t="s">
        <v>2901</v>
      </c>
      <c r="AF512" s="12">
        <v>0</v>
      </c>
      <c r="AG512" s="12">
        <v>204</v>
      </c>
      <c r="AS512" s="12" t="s">
        <v>1125</v>
      </c>
    </row>
    <row r="513" spans="1:45" s="12" customFormat="1" x14ac:dyDescent="0.25">
      <c r="A513" s="12" t="s">
        <v>1120</v>
      </c>
      <c r="B513" s="12">
        <v>1985</v>
      </c>
      <c r="C513" t="str">
        <f>A513&amp;" "&amp;B513</f>
        <v>Girdwood et al. 1985</v>
      </c>
      <c r="D513" s="12" t="s">
        <v>172</v>
      </c>
      <c r="E513" s="12" t="s">
        <v>25</v>
      </c>
      <c r="F513" s="12" t="s">
        <v>1110</v>
      </c>
      <c r="G513" s="12" t="s">
        <v>2901</v>
      </c>
      <c r="H513" s="12" t="s">
        <v>3504</v>
      </c>
      <c r="I513" s="12" t="s">
        <v>2124</v>
      </c>
      <c r="J513" s="12" t="s">
        <v>3626</v>
      </c>
      <c r="K513" s="12" t="s">
        <v>28</v>
      </c>
      <c r="L513" s="12" t="s">
        <v>28</v>
      </c>
      <c r="N513" s="12" t="s">
        <v>485</v>
      </c>
      <c r="O513" s="12" t="s">
        <v>744</v>
      </c>
      <c r="P513" s="12" t="s">
        <v>3901</v>
      </c>
      <c r="Q513" t="s">
        <v>2614</v>
      </c>
      <c r="R513" t="s">
        <v>118</v>
      </c>
      <c r="S513" t="s">
        <v>3980</v>
      </c>
      <c r="T513" s="12" t="s">
        <v>373</v>
      </c>
      <c r="U513" s="12" t="s">
        <v>108</v>
      </c>
      <c r="W513" s="12" t="s">
        <v>40</v>
      </c>
      <c r="X513" s="12" t="s">
        <v>1755</v>
      </c>
      <c r="Y513" s="12" t="s">
        <v>3681</v>
      </c>
      <c r="Z513" s="12" t="s">
        <v>3517</v>
      </c>
      <c r="AA513" s="12" t="s">
        <v>1593</v>
      </c>
      <c r="AB513" s="12" t="s">
        <v>35</v>
      </c>
      <c r="AC513" s="12" t="s">
        <v>2901</v>
      </c>
      <c r="AF513" s="12">
        <v>0</v>
      </c>
      <c r="AG513" s="12">
        <v>5324</v>
      </c>
      <c r="AS513" s="12" t="s">
        <v>1125</v>
      </c>
    </row>
    <row r="514" spans="1:45" s="12" customFormat="1" x14ac:dyDescent="0.25">
      <c r="A514" s="12" t="s">
        <v>1120</v>
      </c>
      <c r="B514" s="12">
        <v>1985</v>
      </c>
      <c r="C514" t="str">
        <f>A514&amp;" "&amp;B514</f>
        <v>Girdwood et al. 1985</v>
      </c>
      <c r="D514" s="12" t="s">
        <v>172</v>
      </c>
      <c r="E514" s="12" t="s">
        <v>25</v>
      </c>
      <c r="F514" s="12" t="s">
        <v>1110</v>
      </c>
      <c r="G514" s="12" t="s">
        <v>2901</v>
      </c>
      <c r="H514" s="12" t="s">
        <v>3504</v>
      </c>
      <c r="I514" s="12" t="s">
        <v>2124</v>
      </c>
      <c r="J514" s="12" t="s">
        <v>3626</v>
      </c>
      <c r="K514" s="12" t="s">
        <v>28</v>
      </c>
      <c r="L514" s="12" t="s">
        <v>28</v>
      </c>
      <c r="N514" s="12" t="s">
        <v>485</v>
      </c>
      <c r="O514" s="12" t="s">
        <v>744</v>
      </c>
      <c r="P514" s="12" t="s">
        <v>3901</v>
      </c>
      <c r="Q514" t="s">
        <v>2614</v>
      </c>
      <c r="R514" t="s">
        <v>118</v>
      </c>
      <c r="S514" t="s">
        <v>3980</v>
      </c>
      <c r="T514" s="12" t="s">
        <v>109</v>
      </c>
      <c r="U514" s="12" t="s">
        <v>110</v>
      </c>
      <c r="W514" s="12" t="s">
        <v>40</v>
      </c>
      <c r="X514" s="12" t="s">
        <v>1755</v>
      </c>
      <c r="Y514" s="12" t="s">
        <v>3681</v>
      </c>
      <c r="Z514" s="12" t="s">
        <v>3517</v>
      </c>
      <c r="AA514" s="12" t="s">
        <v>1593</v>
      </c>
      <c r="AB514" s="12" t="s">
        <v>35</v>
      </c>
      <c r="AC514" s="12" t="s">
        <v>2901</v>
      </c>
      <c r="AF514" s="12">
        <v>1</v>
      </c>
      <c r="AG514" s="12">
        <v>360</v>
      </c>
      <c r="AS514" s="12" t="s">
        <v>1125</v>
      </c>
    </row>
    <row r="515" spans="1:45" s="12" customFormat="1" x14ac:dyDescent="0.25">
      <c r="A515" s="12" t="s">
        <v>1120</v>
      </c>
      <c r="B515" s="12">
        <v>1985</v>
      </c>
      <c r="C515" t="str">
        <f>A515&amp;" "&amp;B515</f>
        <v>Girdwood et al. 1985</v>
      </c>
      <c r="D515" s="12" t="s">
        <v>172</v>
      </c>
      <c r="E515" s="12" t="s">
        <v>25</v>
      </c>
      <c r="F515" s="12" t="s">
        <v>1110</v>
      </c>
      <c r="G515" s="12" t="s">
        <v>2901</v>
      </c>
      <c r="H515" s="12" t="s">
        <v>3504</v>
      </c>
      <c r="I515" s="12" t="s">
        <v>2124</v>
      </c>
      <c r="J515" s="12" t="s">
        <v>3626</v>
      </c>
      <c r="K515" s="12" t="s">
        <v>28</v>
      </c>
      <c r="L515" s="12" t="s">
        <v>28</v>
      </c>
      <c r="N515" s="12" t="s">
        <v>485</v>
      </c>
      <c r="O515" s="12" t="s">
        <v>744</v>
      </c>
      <c r="P515" s="12" t="s">
        <v>3901</v>
      </c>
      <c r="Q515" t="s">
        <v>2614</v>
      </c>
      <c r="R515" t="s">
        <v>118</v>
      </c>
      <c r="S515" t="s">
        <v>3974</v>
      </c>
      <c r="T515" s="12" t="s">
        <v>1069</v>
      </c>
      <c r="U515" s="12" t="s">
        <v>265</v>
      </c>
      <c r="W515" s="12" t="s">
        <v>40</v>
      </c>
      <c r="X515" s="12" t="s">
        <v>1758</v>
      </c>
      <c r="Y515" s="12" t="s">
        <v>3682</v>
      </c>
      <c r="Z515" s="12" t="s">
        <v>3517</v>
      </c>
      <c r="AA515" s="12" t="s">
        <v>1593</v>
      </c>
      <c r="AB515" s="12" t="s">
        <v>35</v>
      </c>
      <c r="AC515" s="12" t="s">
        <v>2901</v>
      </c>
      <c r="AF515" s="12">
        <v>0</v>
      </c>
      <c r="AG515" s="12">
        <v>204</v>
      </c>
      <c r="AS515" s="12" t="s">
        <v>1125</v>
      </c>
    </row>
    <row r="516" spans="1:45" s="12" customFormat="1" x14ac:dyDescent="0.25">
      <c r="A516" s="12" t="s">
        <v>1120</v>
      </c>
      <c r="B516" s="12">
        <v>1985</v>
      </c>
      <c r="C516" t="str">
        <f>A516&amp;" "&amp;B516</f>
        <v>Girdwood et al. 1985</v>
      </c>
      <c r="D516" s="12" t="s">
        <v>172</v>
      </c>
      <c r="E516" s="12" t="s">
        <v>25</v>
      </c>
      <c r="F516" s="12" t="s">
        <v>1110</v>
      </c>
      <c r="G516" s="12" t="s">
        <v>2901</v>
      </c>
      <c r="H516" s="12" t="s">
        <v>3504</v>
      </c>
      <c r="I516" s="12" t="s">
        <v>2124</v>
      </c>
      <c r="J516" s="12" t="s">
        <v>3626</v>
      </c>
      <c r="K516" s="12" t="s">
        <v>28</v>
      </c>
      <c r="L516" s="12" t="s">
        <v>28</v>
      </c>
      <c r="N516" s="12" t="s">
        <v>485</v>
      </c>
      <c r="O516" s="12" t="s">
        <v>744</v>
      </c>
      <c r="P516" s="12" t="s">
        <v>3901</v>
      </c>
      <c r="Q516" t="s">
        <v>2614</v>
      </c>
      <c r="R516" t="s">
        <v>118</v>
      </c>
      <c r="S516" t="s">
        <v>3980</v>
      </c>
      <c r="T516" s="12" t="s">
        <v>373</v>
      </c>
      <c r="U516" s="12" t="s">
        <v>108</v>
      </c>
      <c r="W516" s="12" t="s">
        <v>40</v>
      </c>
      <c r="X516" s="12" t="s">
        <v>1758</v>
      </c>
      <c r="Y516" s="12" t="s">
        <v>3682</v>
      </c>
      <c r="Z516" s="12" t="s">
        <v>3517</v>
      </c>
      <c r="AA516" s="12" t="s">
        <v>1593</v>
      </c>
      <c r="AB516" s="12" t="s">
        <v>35</v>
      </c>
      <c r="AC516" s="12" t="s">
        <v>2901</v>
      </c>
      <c r="AF516" s="12">
        <v>4</v>
      </c>
      <c r="AG516" s="12">
        <v>5324</v>
      </c>
      <c r="AS516" s="12" t="s">
        <v>1125</v>
      </c>
    </row>
    <row r="517" spans="1:45" s="12" customFormat="1" x14ac:dyDescent="0.25">
      <c r="A517" s="12" t="s">
        <v>1120</v>
      </c>
      <c r="B517" s="12">
        <v>1985</v>
      </c>
      <c r="C517" t="str">
        <f>A517&amp;" "&amp;B517</f>
        <v>Girdwood et al. 1985</v>
      </c>
      <c r="D517" s="12" t="s">
        <v>172</v>
      </c>
      <c r="E517" s="12" t="s">
        <v>25</v>
      </c>
      <c r="F517" s="12" t="s">
        <v>1110</v>
      </c>
      <c r="G517" s="12" t="s">
        <v>2901</v>
      </c>
      <c r="H517" s="12" t="s">
        <v>3504</v>
      </c>
      <c r="I517" s="12" t="s">
        <v>2124</v>
      </c>
      <c r="J517" s="12" t="s">
        <v>3626</v>
      </c>
      <c r="K517" s="12" t="s">
        <v>28</v>
      </c>
      <c r="L517" s="12" t="s">
        <v>28</v>
      </c>
      <c r="N517" s="12" t="s">
        <v>485</v>
      </c>
      <c r="O517" s="12" t="s">
        <v>744</v>
      </c>
      <c r="P517" s="12" t="s">
        <v>3901</v>
      </c>
      <c r="Q517" t="s">
        <v>2614</v>
      </c>
      <c r="R517" t="s">
        <v>118</v>
      </c>
      <c r="S517" t="s">
        <v>3980</v>
      </c>
      <c r="T517" s="12" t="s">
        <v>109</v>
      </c>
      <c r="U517" s="12" t="s">
        <v>110</v>
      </c>
      <c r="W517" s="12" t="s">
        <v>40</v>
      </c>
      <c r="X517" s="12" t="s">
        <v>1758</v>
      </c>
      <c r="Y517" s="12" t="s">
        <v>3682</v>
      </c>
      <c r="Z517" s="12" t="s">
        <v>3517</v>
      </c>
      <c r="AA517" s="12" t="s">
        <v>1593</v>
      </c>
      <c r="AB517" s="12" t="s">
        <v>35</v>
      </c>
      <c r="AC517" s="12" t="s">
        <v>2901</v>
      </c>
      <c r="AF517" s="12">
        <v>0</v>
      </c>
      <c r="AG517" s="12">
        <v>360</v>
      </c>
      <c r="AS517" s="12" t="s">
        <v>1125</v>
      </c>
    </row>
    <row r="518" spans="1:45" s="12" customFormat="1" x14ac:dyDescent="0.25">
      <c r="A518" s="12" t="s">
        <v>1120</v>
      </c>
      <c r="B518" s="12">
        <v>1985</v>
      </c>
      <c r="C518" t="str">
        <f>A518&amp;" "&amp;B518</f>
        <v>Girdwood et al. 1985</v>
      </c>
      <c r="D518" s="12" t="s">
        <v>172</v>
      </c>
      <c r="E518" s="12" t="s">
        <v>25</v>
      </c>
      <c r="F518" s="12" t="s">
        <v>1110</v>
      </c>
      <c r="G518" s="12" t="s">
        <v>2901</v>
      </c>
      <c r="H518" s="12" t="s">
        <v>3504</v>
      </c>
      <c r="I518" s="12" t="s">
        <v>2124</v>
      </c>
      <c r="J518" s="12" t="s">
        <v>3626</v>
      </c>
      <c r="K518" s="12" t="s">
        <v>28</v>
      </c>
      <c r="L518" s="12" t="s">
        <v>28</v>
      </c>
      <c r="N518" s="12" t="s">
        <v>485</v>
      </c>
      <c r="O518" s="12" t="s">
        <v>744</v>
      </c>
      <c r="P518" s="12" t="s">
        <v>3901</v>
      </c>
      <c r="Q518" t="s">
        <v>2614</v>
      </c>
      <c r="R518" t="s">
        <v>118</v>
      </c>
      <c r="S518" t="s">
        <v>3974</v>
      </c>
      <c r="T518" s="12" t="s">
        <v>1069</v>
      </c>
      <c r="U518" s="12" t="s">
        <v>265</v>
      </c>
      <c r="W518" s="12" t="s">
        <v>40</v>
      </c>
      <c r="X518" s="12" t="s">
        <v>1760</v>
      </c>
      <c r="Y518" s="12" t="s">
        <v>3570</v>
      </c>
      <c r="Z518" s="12" t="s">
        <v>3517</v>
      </c>
      <c r="AA518" s="12" t="s">
        <v>1593</v>
      </c>
      <c r="AB518" s="12" t="s">
        <v>35</v>
      </c>
      <c r="AC518" s="12" t="s">
        <v>2901</v>
      </c>
      <c r="AF518" s="12">
        <v>0</v>
      </c>
      <c r="AG518" s="12">
        <v>204</v>
      </c>
      <c r="AS518" s="12" t="s">
        <v>1125</v>
      </c>
    </row>
    <row r="519" spans="1:45" s="12" customFormat="1" x14ac:dyDescent="0.25">
      <c r="A519" s="12" t="s">
        <v>1120</v>
      </c>
      <c r="B519" s="12">
        <v>1985</v>
      </c>
      <c r="C519" t="str">
        <f>A519&amp;" "&amp;B519</f>
        <v>Girdwood et al. 1985</v>
      </c>
      <c r="D519" s="12" t="s">
        <v>172</v>
      </c>
      <c r="E519" s="12" t="s">
        <v>25</v>
      </c>
      <c r="F519" s="12" t="s">
        <v>1110</v>
      </c>
      <c r="G519" s="12" t="s">
        <v>2901</v>
      </c>
      <c r="H519" s="12" t="s">
        <v>3504</v>
      </c>
      <c r="I519" s="12" t="s">
        <v>2124</v>
      </c>
      <c r="J519" s="12" t="s">
        <v>3626</v>
      </c>
      <c r="K519" s="12" t="s">
        <v>28</v>
      </c>
      <c r="L519" s="12" t="s">
        <v>28</v>
      </c>
      <c r="N519" s="12" t="s">
        <v>485</v>
      </c>
      <c r="O519" s="12" t="s">
        <v>744</v>
      </c>
      <c r="P519" s="12" t="s">
        <v>3901</v>
      </c>
      <c r="Q519" t="s">
        <v>2614</v>
      </c>
      <c r="R519" t="s">
        <v>118</v>
      </c>
      <c r="S519" t="s">
        <v>3980</v>
      </c>
      <c r="T519" s="12" t="s">
        <v>373</v>
      </c>
      <c r="U519" s="12" t="s">
        <v>108</v>
      </c>
      <c r="W519" s="12" t="s">
        <v>40</v>
      </c>
      <c r="X519" s="12" t="s">
        <v>1760</v>
      </c>
      <c r="Y519" s="12" t="s">
        <v>3570</v>
      </c>
      <c r="Z519" s="12" t="s">
        <v>3517</v>
      </c>
      <c r="AA519" s="12" t="s">
        <v>1593</v>
      </c>
      <c r="AB519" s="12" t="s">
        <v>35</v>
      </c>
      <c r="AC519" s="12" t="s">
        <v>2901</v>
      </c>
      <c r="AF519" s="12">
        <v>12</v>
      </c>
      <c r="AG519" s="12">
        <v>5324</v>
      </c>
      <c r="AS519" s="12" t="s">
        <v>1125</v>
      </c>
    </row>
    <row r="520" spans="1:45" s="12" customFormat="1" x14ac:dyDescent="0.25">
      <c r="A520" s="12" t="s">
        <v>1120</v>
      </c>
      <c r="B520" s="12">
        <v>1985</v>
      </c>
      <c r="C520" t="str">
        <f>A520&amp;" "&amp;B520</f>
        <v>Girdwood et al. 1985</v>
      </c>
      <c r="D520" s="12" t="s">
        <v>172</v>
      </c>
      <c r="E520" s="12" t="s">
        <v>25</v>
      </c>
      <c r="F520" s="12" t="s">
        <v>1110</v>
      </c>
      <c r="G520" s="12" t="s">
        <v>2901</v>
      </c>
      <c r="H520" s="12" t="s">
        <v>3504</v>
      </c>
      <c r="I520" s="12" t="s">
        <v>2124</v>
      </c>
      <c r="J520" s="12" t="s">
        <v>3626</v>
      </c>
      <c r="K520" s="12" t="s">
        <v>28</v>
      </c>
      <c r="L520" s="12" t="s">
        <v>28</v>
      </c>
      <c r="N520" s="12" t="s">
        <v>485</v>
      </c>
      <c r="O520" s="12" t="s">
        <v>744</v>
      </c>
      <c r="P520" s="12" t="s">
        <v>3901</v>
      </c>
      <c r="Q520" t="s">
        <v>2614</v>
      </c>
      <c r="R520" t="s">
        <v>118</v>
      </c>
      <c r="S520" t="s">
        <v>3980</v>
      </c>
      <c r="T520" s="12" t="s">
        <v>109</v>
      </c>
      <c r="U520" s="12" t="s">
        <v>110</v>
      </c>
      <c r="W520" s="12" t="s">
        <v>40</v>
      </c>
      <c r="X520" s="12" t="s">
        <v>1760</v>
      </c>
      <c r="Y520" s="12" t="s">
        <v>3570</v>
      </c>
      <c r="Z520" s="12" t="s">
        <v>3517</v>
      </c>
      <c r="AA520" s="12" t="s">
        <v>1593</v>
      </c>
      <c r="AB520" s="12" t="s">
        <v>35</v>
      </c>
      <c r="AC520" s="12" t="s">
        <v>2901</v>
      </c>
      <c r="AF520" s="12">
        <v>2</v>
      </c>
      <c r="AG520" s="12">
        <v>360</v>
      </c>
      <c r="AS520" s="12" t="s">
        <v>1125</v>
      </c>
    </row>
    <row r="521" spans="1:45" s="12" customFormat="1" x14ac:dyDescent="0.25">
      <c r="A521" s="12" t="s">
        <v>1120</v>
      </c>
      <c r="B521" s="12">
        <v>1985</v>
      </c>
      <c r="C521" t="str">
        <f>A521&amp;" "&amp;B521</f>
        <v>Girdwood et al. 1985</v>
      </c>
      <c r="D521" s="12" t="s">
        <v>172</v>
      </c>
      <c r="E521" s="12" t="s">
        <v>25</v>
      </c>
      <c r="F521" s="12" t="s">
        <v>1110</v>
      </c>
      <c r="G521" s="12" t="s">
        <v>2901</v>
      </c>
      <c r="H521" s="12" t="s">
        <v>3504</v>
      </c>
      <c r="I521" s="12" t="s">
        <v>2124</v>
      </c>
      <c r="J521" s="12" t="s">
        <v>3626</v>
      </c>
      <c r="K521" s="12" t="s">
        <v>28</v>
      </c>
      <c r="L521" s="12" t="s">
        <v>28</v>
      </c>
      <c r="N521" s="12" t="s">
        <v>485</v>
      </c>
      <c r="O521" s="12" t="s">
        <v>744</v>
      </c>
      <c r="P521" s="12" t="s">
        <v>3901</v>
      </c>
      <c r="Q521" t="s">
        <v>2614</v>
      </c>
      <c r="R521" t="s">
        <v>118</v>
      </c>
      <c r="S521" t="s">
        <v>3974</v>
      </c>
      <c r="T521" s="12" t="s">
        <v>1069</v>
      </c>
      <c r="U521" s="12" t="s">
        <v>265</v>
      </c>
      <c r="W521" s="12" t="s">
        <v>40</v>
      </c>
      <c r="X521" s="12" t="s">
        <v>1765</v>
      </c>
      <c r="Y521" s="12" t="s">
        <v>3667</v>
      </c>
      <c r="Z521" s="12" t="s">
        <v>3517</v>
      </c>
      <c r="AA521" s="12" t="s">
        <v>1593</v>
      </c>
      <c r="AB521" s="12" t="s">
        <v>35</v>
      </c>
      <c r="AC521" s="12" t="s">
        <v>2901</v>
      </c>
      <c r="AF521" s="12">
        <v>0</v>
      </c>
      <c r="AG521" s="12">
        <v>204</v>
      </c>
      <c r="AS521" s="12" t="s">
        <v>1125</v>
      </c>
    </row>
    <row r="522" spans="1:45" s="12" customFormat="1" x14ac:dyDescent="0.25">
      <c r="A522" s="12" t="s">
        <v>1120</v>
      </c>
      <c r="B522" s="12">
        <v>1985</v>
      </c>
      <c r="C522" t="str">
        <f>A522&amp;" "&amp;B522</f>
        <v>Girdwood et al. 1985</v>
      </c>
      <c r="D522" s="12" t="s">
        <v>172</v>
      </c>
      <c r="E522" s="12" t="s">
        <v>25</v>
      </c>
      <c r="F522" s="12" t="s">
        <v>1110</v>
      </c>
      <c r="G522" s="12" t="s">
        <v>2901</v>
      </c>
      <c r="H522" s="12" t="s">
        <v>3504</v>
      </c>
      <c r="I522" s="12" t="s">
        <v>2124</v>
      </c>
      <c r="J522" s="12" t="s">
        <v>3626</v>
      </c>
      <c r="K522" s="12" t="s">
        <v>28</v>
      </c>
      <c r="L522" s="12" t="s">
        <v>28</v>
      </c>
      <c r="N522" s="12" t="s">
        <v>485</v>
      </c>
      <c r="O522" s="12" t="s">
        <v>744</v>
      </c>
      <c r="P522" s="12" t="s">
        <v>3901</v>
      </c>
      <c r="Q522" t="s">
        <v>2614</v>
      </c>
      <c r="R522" t="s">
        <v>118</v>
      </c>
      <c r="S522" t="s">
        <v>3980</v>
      </c>
      <c r="T522" s="12" t="s">
        <v>373</v>
      </c>
      <c r="U522" s="12" t="s">
        <v>108</v>
      </c>
      <c r="W522" s="12" t="s">
        <v>40</v>
      </c>
      <c r="X522" s="12" t="s">
        <v>1765</v>
      </c>
      <c r="Y522" s="12" t="s">
        <v>3667</v>
      </c>
      <c r="Z522" s="12" t="s">
        <v>3517</v>
      </c>
      <c r="AA522" s="12" t="s">
        <v>1593</v>
      </c>
      <c r="AB522" s="12" t="s">
        <v>35</v>
      </c>
      <c r="AC522" s="12" t="s">
        <v>2901</v>
      </c>
      <c r="AF522" s="12">
        <v>10</v>
      </c>
      <c r="AG522" s="12">
        <v>5324</v>
      </c>
      <c r="AS522" s="12" t="s">
        <v>1125</v>
      </c>
    </row>
    <row r="523" spans="1:45" s="12" customFormat="1" x14ac:dyDescent="0.25">
      <c r="A523" s="12" t="s">
        <v>1120</v>
      </c>
      <c r="B523" s="12">
        <v>1985</v>
      </c>
      <c r="C523" t="str">
        <f>A523&amp;" "&amp;B523</f>
        <v>Girdwood et al. 1985</v>
      </c>
      <c r="D523" s="12" t="s">
        <v>172</v>
      </c>
      <c r="E523" s="12" t="s">
        <v>25</v>
      </c>
      <c r="F523" s="12" t="s">
        <v>1110</v>
      </c>
      <c r="G523" s="12" t="s">
        <v>2901</v>
      </c>
      <c r="H523" s="12" t="s">
        <v>3504</v>
      </c>
      <c r="I523" s="12" t="s">
        <v>2124</v>
      </c>
      <c r="J523" s="12" t="s">
        <v>3626</v>
      </c>
      <c r="K523" s="12" t="s">
        <v>28</v>
      </c>
      <c r="L523" s="12" t="s">
        <v>28</v>
      </c>
      <c r="N523" s="12" t="s">
        <v>485</v>
      </c>
      <c r="O523" s="12" t="s">
        <v>744</v>
      </c>
      <c r="P523" s="12" t="s">
        <v>3901</v>
      </c>
      <c r="Q523" t="s">
        <v>2614</v>
      </c>
      <c r="R523" t="s">
        <v>118</v>
      </c>
      <c r="S523" t="s">
        <v>3980</v>
      </c>
      <c r="T523" s="12" t="s">
        <v>109</v>
      </c>
      <c r="U523" s="12" t="s">
        <v>110</v>
      </c>
      <c r="W523" s="12" t="s">
        <v>40</v>
      </c>
      <c r="X523" s="12" t="s">
        <v>1765</v>
      </c>
      <c r="Y523" s="12" t="s">
        <v>3667</v>
      </c>
      <c r="Z523" s="12" t="s">
        <v>3517</v>
      </c>
      <c r="AA523" s="12" t="s">
        <v>1593</v>
      </c>
      <c r="AB523" s="12" t="s">
        <v>35</v>
      </c>
      <c r="AC523" s="12" t="s">
        <v>2901</v>
      </c>
      <c r="AF523" s="12">
        <v>3</v>
      </c>
      <c r="AG523" s="12">
        <v>360</v>
      </c>
      <c r="AS523" s="12" t="s">
        <v>1125</v>
      </c>
    </row>
    <row r="524" spans="1:45" s="12" customFormat="1" x14ac:dyDescent="0.25">
      <c r="A524" s="12" t="s">
        <v>1120</v>
      </c>
      <c r="B524" s="12">
        <v>1985</v>
      </c>
      <c r="C524" t="str">
        <f>A524&amp;" "&amp;B524</f>
        <v>Girdwood et al. 1985</v>
      </c>
      <c r="D524" s="12" t="s">
        <v>172</v>
      </c>
      <c r="E524" s="12" t="s">
        <v>25</v>
      </c>
      <c r="F524" s="12" t="s">
        <v>1110</v>
      </c>
      <c r="G524" s="12" t="s">
        <v>2901</v>
      </c>
      <c r="H524" s="12" t="s">
        <v>3504</v>
      </c>
      <c r="I524" s="12" t="s">
        <v>2124</v>
      </c>
      <c r="J524" s="12" t="s">
        <v>3626</v>
      </c>
      <c r="K524" s="12" t="s">
        <v>28</v>
      </c>
      <c r="L524" s="12" t="s">
        <v>28</v>
      </c>
      <c r="N524" s="12" t="s">
        <v>485</v>
      </c>
      <c r="O524" s="12" t="s">
        <v>744</v>
      </c>
      <c r="P524" s="12" t="s">
        <v>3901</v>
      </c>
      <c r="Q524" t="s">
        <v>2614</v>
      </c>
      <c r="R524" t="s">
        <v>118</v>
      </c>
      <c r="S524" t="s">
        <v>3974</v>
      </c>
      <c r="T524" s="12" t="s">
        <v>1069</v>
      </c>
      <c r="U524" s="12" t="s">
        <v>265</v>
      </c>
      <c r="W524" s="12" t="s">
        <v>40</v>
      </c>
      <c r="X524" s="12" t="s">
        <v>1768</v>
      </c>
      <c r="Y524" s="12" t="s">
        <v>3572</v>
      </c>
      <c r="Z524" s="12" t="s">
        <v>3517</v>
      </c>
      <c r="AA524" s="12" t="s">
        <v>1593</v>
      </c>
      <c r="AB524" s="12" t="s">
        <v>35</v>
      </c>
      <c r="AC524" s="12" t="s">
        <v>2901</v>
      </c>
      <c r="AF524" s="12">
        <v>0</v>
      </c>
      <c r="AG524" s="12">
        <v>204</v>
      </c>
      <c r="AS524" s="12" t="s">
        <v>1125</v>
      </c>
    </row>
    <row r="525" spans="1:45" s="12" customFormat="1" x14ac:dyDescent="0.25">
      <c r="A525" s="12" t="s">
        <v>1120</v>
      </c>
      <c r="B525" s="12">
        <v>1985</v>
      </c>
      <c r="C525" t="str">
        <f>A525&amp;" "&amp;B525</f>
        <v>Girdwood et al. 1985</v>
      </c>
      <c r="D525" s="12" t="s">
        <v>172</v>
      </c>
      <c r="E525" s="12" t="s">
        <v>25</v>
      </c>
      <c r="F525" s="12" t="s">
        <v>1110</v>
      </c>
      <c r="G525" s="12" t="s">
        <v>2901</v>
      </c>
      <c r="H525" s="12" t="s">
        <v>3504</v>
      </c>
      <c r="I525" s="12" t="s">
        <v>2124</v>
      </c>
      <c r="J525" s="12" t="s">
        <v>3626</v>
      </c>
      <c r="K525" s="12" t="s">
        <v>28</v>
      </c>
      <c r="L525" s="12" t="s">
        <v>28</v>
      </c>
      <c r="N525" s="12" t="s">
        <v>485</v>
      </c>
      <c r="O525" s="12" t="s">
        <v>744</v>
      </c>
      <c r="P525" s="12" t="s">
        <v>3901</v>
      </c>
      <c r="Q525" t="s">
        <v>2614</v>
      </c>
      <c r="R525" t="s">
        <v>118</v>
      </c>
      <c r="S525" t="s">
        <v>3980</v>
      </c>
      <c r="T525" s="12" t="s">
        <v>373</v>
      </c>
      <c r="U525" s="12" t="s">
        <v>108</v>
      </c>
      <c r="W525" s="12" t="s">
        <v>40</v>
      </c>
      <c r="X525" s="12" t="s">
        <v>1768</v>
      </c>
      <c r="Y525" s="12" t="s">
        <v>3572</v>
      </c>
      <c r="Z525" s="12" t="s">
        <v>3517</v>
      </c>
      <c r="AA525" s="12" t="s">
        <v>1593</v>
      </c>
      <c r="AB525" s="12" t="s">
        <v>35</v>
      </c>
      <c r="AC525" s="12" t="s">
        <v>2901</v>
      </c>
      <c r="AF525" s="12">
        <v>2</v>
      </c>
      <c r="AG525" s="12">
        <v>5324</v>
      </c>
      <c r="AS525" s="12" t="s">
        <v>1125</v>
      </c>
    </row>
    <row r="526" spans="1:45" s="12" customFormat="1" x14ac:dyDescent="0.25">
      <c r="A526" s="12" t="s">
        <v>1120</v>
      </c>
      <c r="B526" s="12">
        <v>1985</v>
      </c>
      <c r="C526" t="str">
        <f>A526&amp;" "&amp;B526</f>
        <v>Girdwood et al. 1985</v>
      </c>
      <c r="D526" s="12" t="s">
        <v>172</v>
      </c>
      <c r="E526" s="12" t="s">
        <v>25</v>
      </c>
      <c r="F526" s="12" t="s">
        <v>1110</v>
      </c>
      <c r="G526" s="12" t="s">
        <v>2901</v>
      </c>
      <c r="H526" s="12" t="s">
        <v>3504</v>
      </c>
      <c r="I526" s="12" t="s">
        <v>2124</v>
      </c>
      <c r="J526" s="12" t="s">
        <v>3626</v>
      </c>
      <c r="K526" s="12" t="s">
        <v>28</v>
      </c>
      <c r="L526" s="12" t="s">
        <v>28</v>
      </c>
      <c r="N526" s="12" t="s">
        <v>485</v>
      </c>
      <c r="O526" s="12" t="s">
        <v>744</v>
      </c>
      <c r="P526" s="12" t="s">
        <v>3901</v>
      </c>
      <c r="Q526" t="s">
        <v>2614</v>
      </c>
      <c r="R526" t="s">
        <v>118</v>
      </c>
      <c r="S526" t="s">
        <v>3980</v>
      </c>
      <c r="T526" s="12" t="s">
        <v>109</v>
      </c>
      <c r="U526" s="12" t="s">
        <v>110</v>
      </c>
      <c r="W526" s="12" t="s">
        <v>40</v>
      </c>
      <c r="X526" s="12" t="s">
        <v>1768</v>
      </c>
      <c r="Y526" s="12" t="s">
        <v>3572</v>
      </c>
      <c r="Z526" s="12" t="s">
        <v>3517</v>
      </c>
      <c r="AA526" s="12" t="s">
        <v>1593</v>
      </c>
      <c r="AB526" s="12" t="s">
        <v>35</v>
      </c>
      <c r="AC526" s="12" t="s">
        <v>2901</v>
      </c>
      <c r="AF526" s="12">
        <v>0</v>
      </c>
      <c r="AG526" s="12">
        <v>360</v>
      </c>
      <c r="AS526" s="12" t="s">
        <v>1125</v>
      </c>
    </row>
    <row r="527" spans="1:45" s="12" customFormat="1" x14ac:dyDescent="0.25">
      <c r="A527" s="12" t="s">
        <v>1120</v>
      </c>
      <c r="B527" s="12">
        <v>1985</v>
      </c>
      <c r="C527" t="str">
        <f>A527&amp;" "&amp;B527</f>
        <v>Girdwood et al. 1985</v>
      </c>
      <c r="D527" s="12" t="s">
        <v>172</v>
      </c>
      <c r="E527" s="12" t="s">
        <v>25</v>
      </c>
      <c r="F527" s="12" t="s">
        <v>1110</v>
      </c>
      <c r="G527" s="12" t="s">
        <v>2901</v>
      </c>
      <c r="H527" s="12" t="s">
        <v>3504</v>
      </c>
      <c r="I527" s="12" t="s">
        <v>2124</v>
      </c>
      <c r="J527" s="12" t="s">
        <v>3626</v>
      </c>
      <c r="K527" s="12" t="s">
        <v>28</v>
      </c>
      <c r="L527" s="12" t="s">
        <v>28</v>
      </c>
      <c r="N527" s="12" t="s">
        <v>485</v>
      </c>
      <c r="O527" s="12" t="s">
        <v>744</v>
      </c>
      <c r="P527" s="12" t="s">
        <v>3901</v>
      </c>
      <c r="Q527" t="s">
        <v>2614</v>
      </c>
      <c r="R527" t="s">
        <v>118</v>
      </c>
      <c r="S527" t="s">
        <v>3974</v>
      </c>
      <c r="T527" s="12" t="s">
        <v>1069</v>
      </c>
      <c r="U527" s="12" t="s">
        <v>265</v>
      </c>
      <c r="W527" s="12" t="s">
        <v>40</v>
      </c>
      <c r="X527" s="12" t="s">
        <v>1771</v>
      </c>
      <c r="Y527" s="12" t="s">
        <v>3575</v>
      </c>
      <c r="Z527" s="12" t="s">
        <v>3517</v>
      </c>
      <c r="AA527" s="12" t="s">
        <v>1593</v>
      </c>
      <c r="AB527" s="12" t="s">
        <v>35</v>
      </c>
      <c r="AC527" s="12" t="s">
        <v>2901</v>
      </c>
      <c r="AF527" s="12">
        <v>1</v>
      </c>
      <c r="AG527" s="12">
        <v>204</v>
      </c>
      <c r="AS527" s="12" t="s">
        <v>1125</v>
      </c>
    </row>
    <row r="528" spans="1:45" s="12" customFormat="1" x14ac:dyDescent="0.25">
      <c r="A528" s="12" t="s">
        <v>1120</v>
      </c>
      <c r="B528" s="12">
        <v>1985</v>
      </c>
      <c r="C528" t="str">
        <f>A528&amp;" "&amp;B528</f>
        <v>Girdwood et al. 1985</v>
      </c>
      <c r="D528" s="12" t="s">
        <v>172</v>
      </c>
      <c r="E528" s="12" t="s">
        <v>25</v>
      </c>
      <c r="F528" s="12" t="s">
        <v>1110</v>
      </c>
      <c r="G528" s="12" t="s">
        <v>2901</v>
      </c>
      <c r="H528" s="12" t="s">
        <v>3504</v>
      </c>
      <c r="I528" s="12" t="s">
        <v>2124</v>
      </c>
      <c r="J528" s="12" t="s">
        <v>3626</v>
      </c>
      <c r="K528" s="12" t="s">
        <v>28</v>
      </c>
      <c r="L528" s="12" t="s">
        <v>28</v>
      </c>
      <c r="N528" s="12" t="s">
        <v>485</v>
      </c>
      <c r="O528" s="12" t="s">
        <v>744</v>
      </c>
      <c r="P528" s="12" t="s">
        <v>3901</v>
      </c>
      <c r="Q528" t="s">
        <v>2614</v>
      </c>
      <c r="R528" t="s">
        <v>118</v>
      </c>
      <c r="S528" t="s">
        <v>3980</v>
      </c>
      <c r="T528" s="12" t="s">
        <v>373</v>
      </c>
      <c r="U528" s="12" t="s">
        <v>108</v>
      </c>
      <c r="W528" s="12" t="s">
        <v>40</v>
      </c>
      <c r="X528" s="12" t="s">
        <v>1771</v>
      </c>
      <c r="Y528" s="12" t="s">
        <v>3575</v>
      </c>
      <c r="Z528" s="12" t="s">
        <v>3517</v>
      </c>
      <c r="AA528" s="12" t="s">
        <v>1593</v>
      </c>
      <c r="AB528" s="12" t="s">
        <v>35</v>
      </c>
      <c r="AC528" s="12" t="s">
        <v>2901</v>
      </c>
      <c r="AF528" s="12">
        <v>13</v>
      </c>
      <c r="AG528" s="12">
        <v>5324</v>
      </c>
      <c r="AS528" s="12" t="s">
        <v>1125</v>
      </c>
    </row>
    <row r="529" spans="1:45" s="12" customFormat="1" x14ac:dyDescent="0.25">
      <c r="A529" s="12" t="s">
        <v>1120</v>
      </c>
      <c r="B529" s="12">
        <v>1985</v>
      </c>
      <c r="C529" t="str">
        <f>A529&amp;" "&amp;B529</f>
        <v>Girdwood et al. 1985</v>
      </c>
      <c r="D529" s="12" t="s">
        <v>172</v>
      </c>
      <c r="E529" s="12" t="s">
        <v>25</v>
      </c>
      <c r="F529" s="12" t="s">
        <v>1110</v>
      </c>
      <c r="G529" s="12" t="s">
        <v>2901</v>
      </c>
      <c r="H529" s="12" t="s">
        <v>3504</v>
      </c>
      <c r="I529" s="12" t="s">
        <v>2124</v>
      </c>
      <c r="J529" s="12" t="s">
        <v>3626</v>
      </c>
      <c r="K529" s="12" t="s">
        <v>28</v>
      </c>
      <c r="L529" s="12" t="s">
        <v>28</v>
      </c>
      <c r="N529" s="12" t="s">
        <v>485</v>
      </c>
      <c r="O529" s="12" t="s">
        <v>744</v>
      </c>
      <c r="P529" s="12" t="s">
        <v>3901</v>
      </c>
      <c r="Q529" t="s">
        <v>2614</v>
      </c>
      <c r="R529" t="s">
        <v>118</v>
      </c>
      <c r="S529" t="s">
        <v>3980</v>
      </c>
      <c r="T529" s="12" t="s">
        <v>109</v>
      </c>
      <c r="U529" s="12" t="s">
        <v>110</v>
      </c>
      <c r="W529" s="12" t="s">
        <v>40</v>
      </c>
      <c r="X529" s="12" t="s">
        <v>1771</v>
      </c>
      <c r="Y529" s="12" t="s">
        <v>3575</v>
      </c>
      <c r="Z529" s="12" t="s">
        <v>3517</v>
      </c>
      <c r="AA529" s="12" t="s">
        <v>1593</v>
      </c>
      <c r="AB529" s="12" t="s">
        <v>35</v>
      </c>
      <c r="AC529" s="12" t="s">
        <v>2901</v>
      </c>
      <c r="AF529" s="12">
        <v>2</v>
      </c>
      <c r="AG529" s="12">
        <v>360</v>
      </c>
      <c r="AS529" s="12" t="s">
        <v>1125</v>
      </c>
    </row>
    <row r="530" spans="1:45" s="12" customFormat="1" x14ac:dyDescent="0.25">
      <c r="A530" s="12" t="s">
        <v>1120</v>
      </c>
      <c r="B530" s="12">
        <v>1985</v>
      </c>
      <c r="C530" t="str">
        <f>A530&amp;" "&amp;B530</f>
        <v>Girdwood et al. 1985</v>
      </c>
      <c r="D530" s="12" t="s">
        <v>172</v>
      </c>
      <c r="E530" s="12" t="s">
        <v>25</v>
      </c>
      <c r="F530" s="12" t="s">
        <v>1110</v>
      </c>
      <c r="G530" s="12" t="s">
        <v>2901</v>
      </c>
      <c r="H530" s="12" t="s">
        <v>3504</v>
      </c>
      <c r="I530" s="12" t="s">
        <v>2124</v>
      </c>
      <c r="J530" s="12" t="s">
        <v>3626</v>
      </c>
      <c r="K530" s="12" t="s">
        <v>28</v>
      </c>
      <c r="L530" s="12" t="s">
        <v>28</v>
      </c>
      <c r="N530" s="12" t="s">
        <v>485</v>
      </c>
      <c r="O530" s="12" t="s">
        <v>744</v>
      </c>
      <c r="P530" s="12" t="s">
        <v>3901</v>
      </c>
      <c r="Q530" t="s">
        <v>2614</v>
      </c>
      <c r="R530" t="s">
        <v>118</v>
      </c>
      <c r="S530" t="s">
        <v>3974</v>
      </c>
      <c r="T530" s="12" t="s">
        <v>1069</v>
      </c>
      <c r="U530" s="12" t="s">
        <v>265</v>
      </c>
      <c r="W530" s="12" t="s">
        <v>40</v>
      </c>
      <c r="X530" s="12" t="s">
        <v>1776</v>
      </c>
      <c r="Y530" s="12" t="s">
        <v>3683</v>
      </c>
      <c r="Z530" s="12" t="s">
        <v>3517</v>
      </c>
      <c r="AA530" s="12" t="s">
        <v>1593</v>
      </c>
      <c r="AB530" s="12" t="s">
        <v>35</v>
      </c>
      <c r="AC530" s="12" t="s">
        <v>2901</v>
      </c>
      <c r="AF530" s="12">
        <v>0</v>
      </c>
      <c r="AG530" s="12">
        <v>204</v>
      </c>
      <c r="AS530" s="12" t="s">
        <v>1125</v>
      </c>
    </row>
    <row r="531" spans="1:45" s="12" customFormat="1" x14ac:dyDescent="0.25">
      <c r="A531" s="12" t="s">
        <v>1120</v>
      </c>
      <c r="B531" s="12">
        <v>1985</v>
      </c>
      <c r="C531" t="str">
        <f>A531&amp;" "&amp;B531</f>
        <v>Girdwood et al. 1985</v>
      </c>
      <c r="D531" s="12" t="s">
        <v>172</v>
      </c>
      <c r="E531" s="12" t="s">
        <v>25</v>
      </c>
      <c r="F531" s="12" t="s">
        <v>1110</v>
      </c>
      <c r="G531" s="12" t="s">
        <v>2901</v>
      </c>
      <c r="H531" s="12" t="s">
        <v>3504</v>
      </c>
      <c r="I531" s="12" t="s">
        <v>2124</v>
      </c>
      <c r="J531" s="12" t="s">
        <v>3626</v>
      </c>
      <c r="K531" s="12" t="s">
        <v>28</v>
      </c>
      <c r="L531" s="12" t="s">
        <v>28</v>
      </c>
      <c r="N531" s="12" t="s">
        <v>485</v>
      </c>
      <c r="O531" s="12" t="s">
        <v>744</v>
      </c>
      <c r="P531" s="12" t="s">
        <v>3901</v>
      </c>
      <c r="Q531" t="s">
        <v>2614</v>
      </c>
      <c r="R531" t="s">
        <v>118</v>
      </c>
      <c r="S531" t="s">
        <v>3980</v>
      </c>
      <c r="T531" s="12" t="s">
        <v>373</v>
      </c>
      <c r="U531" s="12" t="s">
        <v>108</v>
      </c>
      <c r="W531" s="12" t="s">
        <v>40</v>
      </c>
      <c r="X531" s="12" t="s">
        <v>1776</v>
      </c>
      <c r="Y531" s="12" t="s">
        <v>3683</v>
      </c>
      <c r="Z531" s="12" t="s">
        <v>3517</v>
      </c>
      <c r="AA531" s="12" t="s">
        <v>1593</v>
      </c>
      <c r="AB531" s="12" t="s">
        <v>35</v>
      </c>
      <c r="AC531" s="12" t="s">
        <v>2901</v>
      </c>
      <c r="AF531" s="12">
        <v>1</v>
      </c>
      <c r="AG531" s="12">
        <v>5324</v>
      </c>
      <c r="AS531" s="12" t="s">
        <v>1125</v>
      </c>
    </row>
    <row r="532" spans="1:45" s="12" customFormat="1" x14ac:dyDescent="0.25">
      <c r="A532" s="12" t="s">
        <v>1120</v>
      </c>
      <c r="B532" s="12">
        <v>1985</v>
      </c>
      <c r="C532" t="str">
        <f>A532&amp;" "&amp;B532</f>
        <v>Girdwood et al. 1985</v>
      </c>
      <c r="D532" s="12" t="s">
        <v>172</v>
      </c>
      <c r="E532" s="12" t="s">
        <v>25</v>
      </c>
      <c r="F532" s="12" t="s">
        <v>1110</v>
      </c>
      <c r="G532" s="12" t="s">
        <v>2901</v>
      </c>
      <c r="H532" s="12" t="s">
        <v>3504</v>
      </c>
      <c r="I532" s="12" t="s">
        <v>2124</v>
      </c>
      <c r="J532" s="12" t="s">
        <v>3626</v>
      </c>
      <c r="K532" s="12" t="s">
        <v>28</v>
      </c>
      <c r="L532" s="12" t="s">
        <v>28</v>
      </c>
      <c r="N532" s="12" t="s">
        <v>485</v>
      </c>
      <c r="O532" s="12" t="s">
        <v>744</v>
      </c>
      <c r="P532" s="12" t="s">
        <v>3901</v>
      </c>
      <c r="Q532" t="s">
        <v>2614</v>
      </c>
      <c r="R532" t="s">
        <v>118</v>
      </c>
      <c r="S532" t="s">
        <v>3980</v>
      </c>
      <c r="T532" s="12" t="s">
        <v>109</v>
      </c>
      <c r="U532" s="12" t="s">
        <v>110</v>
      </c>
      <c r="W532" s="12" t="s">
        <v>40</v>
      </c>
      <c r="X532" s="12" t="s">
        <v>1776</v>
      </c>
      <c r="Y532" s="12" t="s">
        <v>3683</v>
      </c>
      <c r="Z532" s="12" t="s">
        <v>3517</v>
      </c>
      <c r="AA532" s="12" t="s">
        <v>1593</v>
      </c>
      <c r="AB532" s="12" t="s">
        <v>35</v>
      </c>
      <c r="AC532" s="12" t="s">
        <v>2901</v>
      </c>
      <c r="AF532" s="12">
        <v>2</v>
      </c>
      <c r="AG532" s="12">
        <v>360</v>
      </c>
      <c r="AS532" s="12" t="s">
        <v>1125</v>
      </c>
    </row>
    <row r="533" spans="1:45" s="12" customFormat="1" x14ac:dyDescent="0.25">
      <c r="A533" s="12" t="s">
        <v>1120</v>
      </c>
      <c r="B533" s="12">
        <v>1985</v>
      </c>
      <c r="C533" t="str">
        <f>A533&amp;" "&amp;B533</f>
        <v>Girdwood et al. 1985</v>
      </c>
      <c r="D533" s="12" t="s">
        <v>172</v>
      </c>
      <c r="E533" s="12" t="s">
        <v>25</v>
      </c>
      <c r="F533" s="12" t="s">
        <v>1110</v>
      </c>
      <c r="G533" s="12" t="s">
        <v>2901</v>
      </c>
      <c r="H533" s="12" t="s">
        <v>3504</v>
      </c>
      <c r="I533" s="12" t="s">
        <v>2124</v>
      </c>
      <c r="J533" s="12" t="s">
        <v>3626</v>
      </c>
      <c r="K533" s="12" t="s">
        <v>28</v>
      </c>
      <c r="L533" s="12" t="s">
        <v>28</v>
      </c>
      <c r="N533" s="12" t="s">
        <v>485</v>
      </c>
      <c r="O533" s="12" t="s">
        <v>744</v>
      </c>
      <c r="P533" s="12" t="s">
        <v>3901</v>
      </c>
      <c r="Q533" t="s">
        <v>2614</v>
      </c>
      <c r="R533" t="s">
        <v>118</v>
      </c>
      <c r="S533" t="s">
        <v>3974</v>
      </c>
      <c r="T533" s="12" t="s">
        <v>1069</v>
      </c>
      <c r="U533" s="12" t="s">
        <v>265</v>
      </c>
      <c r="W533" s="12" t="s">
        <v>40</v>
      </c>
      <c r="X533" s="12" t="s">
        <v>1802</v>
      </c>
      <c r="Y533" s="12" t="s">
        <v>3580</v>
      </c>
      <c r="Z533" s="12" t="s">
        <v>3517</v>
      </c>
      <c r="AA533" s="12" t="s">
        <v>1593</v>
      </c>
      <c r="AB533" s="12" t="s">
        <v>35</v>
      </c>
      <c r="AC533" s="12" t="s">
        <v>2901</v>
      </c>
      <c r="AF533" s="12">
        <v>0</v>
      </c>
      <c r="AG533" s="12">
        <v>204</v>
      </c>
      <c r="AS533" s="12" t="s">
        <v>1125</v>
      </c>
    </row>
    <row r="534" spans="1:45" s="12" customFormat="1" x14ac:dyDescent="0.25">
      <c r="A534" s="12" t="s">
        <v>1120</v>
      </c>
      <c r="B534" s="12">
        <v>1985</v>
      </c>
      <c r="C534" t="str">
        <f>A534&amp;" "&amp;B534</f>
        <v>Girdwood et al. 1985</v>
      </c>
      <c r="D534" s="12" t="s">
        <v>172</v>
      </c>
      <c r="E534" s="12" t="s">
        <v>25</v>
      </c>
      <c r="F534" s="12" t="s">
        <v>1110</v>
      </c>
      <c r="G534" s="12" t="s">
        <v>2901</v>
      </c>
      <c r="H534" s="12" t="s">
        <v>3504</v>
      </c>
      <c r="I534" s="12" t="s">
        <v>2124</v>
      </c>
      <c r="J534" s="12" t="s">
        <v>3626</v>
      </c>
      <c r="K534" s="12" t="s">
        <v>28</v>
      </c>
      <c r="L534" s="12" t="s">
        <v>28</v>
      </c>
      <c r="N534" s="12" t="s">
        <v>485</v>
      </c>
      <c r="O534" s="12" t="s">
        <v>744</v>
      </c>
      <c r="P534" s="12" t="s">
        <v>3901</v>
      </c>
      <c r="Q534" t="s">
        <v>2614</v>
      </c>
      <c r="R534" t="s">
        <v>118</v>
      </c>
      <c r="S534" t="s">
        <v>3980</v>
      </c>
      <c r="T534" s="12" t="s">
        <v>373</v>
      </c>
      <c r="U534" s="12" t="s">
        <v>108</v>
      </c>
      <c r="W534" s="12" t="s">
        <v>40</v>
      </c>
      <c r="X534" s="12" t="s">
        <v>1802</v>
      </c>
      <c r="Y534" s="12" t="s">
        <v>3580</v>
      </c>
      <c r="Z534" s="12" t="s">
        <v>3517</v>
      </c>
      <c r="AA534" s="12" t="s">
        <v>1593</v>
      </c>
      <c r="AB534" s="12" t="s">
        <v>35</v>
      </c>
      <c r="AC534" s="12" t="s">
        <v>2901</v>
      </c>
      <c r="AF534" s="12">
        <v>0</v>
      </c>
      <c r="AG534" s="12">
        <v>5324</v>
      </c>
      <c r="AS534" s="12" t="s">
        <v>1125</v>
      </c>
    </row>
    <row r="535" spans="1:45" s="12" customFormat="1" x14ac:dyDescent="0.25">
      <c r="A535" s="12" t="s">
        <v>1120</v>
      </c>
      <c r="B535" s="12">
        <v>1985</v>
      </c>
      <c r="C535" t="str">
        <f>A535&amp;" "&amp;B535</f>
        <v>Girdwood et al. 1985</v>
      </c>
      <c r="D535" s="12" t="s">
        <v>172</v>
      </c>
      <c r="E535" s="12" t="s">
        <v>25</v>
      </c>
      <c r="F535" s="12" t="s">
        <v>1110</v>
      </c>
      <c r="G535" s="12" t="s">
        <v>2901</v>
      </c>
      <c r="H535" s="12" t="s">
        <v>3504</v>
      </c>
      <c r="I535" s="12" t="s">
        <v>2124</v>
      </c>
      <c r="J535" s="12" t="s">
        <v>3626</v>
      </c>
      <c r="K535" s="12" t="s">
        <v>28</v>
      </c>
      <c r="L535" s="12" t="s">
        <v>28</v>
      </c>
      <c r="N535" s="12" t="s">
        <v>485</v>
      </c>
      <c r="O535" s="12" t="s">
        <v>744</v>
      </c>
      <c r="P535" s="12" t="s">
        <v>3901</v>
      </c>
      <c r="Q535" t="s">
        <v>2614</v>
      </c>
      <c r="R535" t="s">
        <v>118</v>
      </c>
      <c r="S535" t="s">
        <v>3980</v>
      </c>
      <c r="T535" s="12" t="s">
        <v>109</v>
      </c>
      <c r="U535" s="12" t="s">
        <v>110</v>
      </c>
      <c r="W535" s="12" t="s">
        <v>40</v>
      </c>
      <c r="X535" s="12" t="s">
        <v>1802</v>
      </c>
      <c r="Y535" s="12" t="s">
        <v>3580</v>
      </c>
      <c r="Z535" s="12" t="s">
        <v>3517</v>
      </c>
      <c r="AA535" s="12" t="s">
        <v>1593</v>
      </c>
      <c r="AB535" s="12" t="s">
        <v>35</v>
      </c>
      <c r="AC535" s="12" t="s">
        <v>2901</v>
      </c>
      <c r="AF535" s="12">
        <v>1</v>
      </c>
      <c r="AG535" s="12">
        <v>360</v>
      </c>
      <c r="AS535" s="12" t="s">
        <v>1125</v>
      </c>
    </row>
    <row r="536" spans="1:45" s="12" customFormat="1" x14ac:dyDescent="0.25">
      <c r="A536" s="12" t="s">
        <v>1120</v>
      </c>
      <c r="B536" s="12">
        <v>1985</v>
      </c>
      <c r="C536" t="str">
        <f>A536&amp;" "&amp;B536</f>
        <v>Girdwood et al. 1985</v>
      </c>
      <c r="D536" s="12" t="s">
        <v>172</v>
      </c>
      <c r="E536" s="12" t="s">
        <v>25</v>
      </c>
      <c r="F536" s="12" t="s">
        <v>1110</v>
      </c>
      <c r="G536" s="12" t="s">
        <v>2901</v>
      </c>
      <c r="H536" s="12" t="s">
        <v>3504</v>
      </c>
      <c r="I536" s="12" t="s">
        <v>2124</v>
      </c>
      <c r="J536" s="12" t="s">
        <v>3626</v>
      </c>
      <c r="K536" s="12" t="s">
        <v>28</v>
      </c>
      <c r="L536" s="12" t="s">
        <v>28</v>
      </c>
      <c r="N536" s="12" t="s">
        <v>485</v>
      </c>
      <c r="O536" s="12" t="s">
        <v>744</v>
      </c>
      <c r="P536" s="12" t="s">
        <v>3901</v>
      </c>
      <c r="Q536" t="s">
        <v>2614</v>
      </c>
      <c r="R536" t="s">
        <v>118</v>
      </c>
      <c r="S536" t="s">
        <v>3974</v>
      </c>
      <c r="T536" s="12" t="s">
        <v>1069</v>
      </c>
      <c r="U536" s="12" t="s">
        <v>265</v>
      </c>
      <c r="W536" s="12" t="s">
        <v>40</v>
      </c>
      <c r="X536" s="12" t="s">
        <v>2969</v>
      </c>
      <c r="Y536" s="12" t="s">
        <v>3685</v>
      </c>
      <c r="Z536" s="12" t="s">
        <v>3517</v>
      </c>
      <c r="AA536" s="12" t="s">
        <v>1593</v>
      </c>
      <c r="AB536" s="12" t="s">
        <v>35</v>
      </c>
      <c r="AC536" s="12" t="s">
        <v>2901</v>
      </c>
      <c r="AF536" s="12">
        <v>0</v>
      </c>
      <c r="AG536" s="12">
        <v>204</v>
      </c>
      <c r="AS536" s="12" t="s">
        <v>1125</v>
      </c>
    </row>
    <row r="537" spans="1:45" s="12" customFormat="1" x14ac:dyDescent="0.25">
      <c r="A537" s="12" t="s">
        <v>1120</v>
      </c>
      <c r="B537" s="12">
        <v>1985</v>
      </c>
      <c r="C537" t="str">
        <f>A537&amp;" "&amp;B537</f>
        <v>Girdwood et al. 1985</v>
      </c>
      <c r="D537" s="12" t="s">
        <v>172</v>
      </c>
      <c r="E537" s="12" t="s">
        <v>25</v>
      </c>
      <c r="F537" s="12" t="s">
        <v>1110</v>
      </c>
      <c r="G537" s="12" t="s">
        <v>2901</v>
      </c>
      <c r="H537" s="12" t="s">
        <v>3504</v>
      </c>
      <c r="I537" s="12" t="s">
        <v>2124</v>
      </c>
      <c r="J537" s="12" t="s">
        <v>3626</v>
      </c>
      <c r="K537" s="12" t="s">
        <v>28</v>
      </c>
      <c r="L537" s="12" t="s">
        <v>28</v>
      </c>
      <c r="N537" s="12" t="s">
        <v>485</v>
      </c>
      <c r="O537" s="12" t="s">
        <v>744</v>
      </c>
      <c r="P537" s="12" t="s">
        <v>3901</v>
      </c>
      <c r="Q537" t="s">
        <v>2614</v>
      </c>
      <c r="R537" t="s">
        <v>118</v>
      </c>
      <c r="S537" t="s">
        <v>3980</v>
      </c>
      <c r="T537" s="12" t="s">
        <v>373</v>
      </c>
      <c r="U537" s="12" t="s">
        <v>108</v>
      </c>
      <c r="W537" s="12" t="s">
        <v>40</v>
      </c>
      <c r="X537" s="12" t="s">
        <v>2969</v>
      </c>
      <c r="Y537" s="12" t="s">
        <v>3685</v>
      </c>
      <c r="Z537" s="12" t="s">
        <v>3517</v>
      </c>
      <c r="AA537" s="12" t="s">
        <v>1593</v>
      </c>
      <c r="AB537" s="12" t="s">
        <v>35</v>
      </c>
      <c r="AC537" s="12" t="s">
        <v>2901</v>
      </c>
      <c r="AF537" s="12">
        <v>4</v>
      </c>
      <c r="AG537" s="12">
        <v>5324</v>
      </c>
      <c r="AS537" s="12" t="s">
        <v>1125</v>
      </c>
    </row>
    <row r="538" spans="1:45" s="12" customFormat="1" x14ac:dyDescent="0.25">
      <c r="A538" s="12" t="s">
        <v>1120</v>
      </c>
      <c r="B538" s="12">
        <v>1985</v>
      </c>
      <c r="C538" t="str">
        <f>A538&amp;" "&amp;B538</f>
        <v>Girdwood et al. 1985</v>
      </c>
      <c r="D538" s="12" t="s">
        <v>172</v>
      </c>
      <c r="E538" s="12" t="s">
        <v>25</v>
      </c>
      <c r="F538" s="12" t="s">
        <v>1110</v>
      </c>
      <c r="G538" s="12" t="s">
        <v>2901</v>
      </c>
      <c r="H538" s="12" t="s">
        <v>3504</v>
      </c>
      <c r="I538" s="12" t="s">
        <v>2124</v>
      </c>
      <c r="J538" s="12" t="s">
        <v>3626</v>
      </c>
      <c r="K538" s="12" t="s">
        <v>28</v>
      </c>
      <c r="L538" s="12" t="s">
        <v>28</v>
      </c>
      <c r="N538" s="12" t="s">
        <v>485</v>
      </c>
      <c r="O538" s="12" t="s">
        <v>744</v>
      </c>
      <c r="P538" s="12" t="s">
        <v>3901</v>
      </c>
      <c r="Q538" t="s">
        <v>2614</v>
      </c>
      <c r="R538" t="s">
        <v>118</v>
      </c>
      <c r="S538" t="s">
        <v>3980</v>
      </c>
      <c r="T538" s="12" t="s">
        <v>109</v>
      </c>
      <c r="U538" s="12" t="s">
        <v>110</v>
      </c>
      <c r="W538" s="12" t="s">
        <v>40</v>
      </c>
      <c r="X538" s="12" t="s">
        <v>2969</v>
      </c>
      <c r="Y538" s="12" t="s">
        <v>3685</v>
      </c>
      <c r="Z538" s="12" t="s">
        <v>3517</v>
      </c>
      <c r="AA538" s="12" t="s">
        <v>1593</v>
      </c>
      <c r="AB538" s="12" t="s">
        <v>35</v>
      </c>
      <c r="AC538" s="12" t="s">
        <v>2901</v>
      </c>
      <c r="AF538" s="12">
        <v>1</v>
      </c>
      <c r="AG538" s="12">
        <v>360</v>
      </c>
      <c r="AS538" s="12" t="s">
        <v>1125</v>
      </c>
    </row>
    <row r="539" spans="1:45" s="12" customFormat="1" x14ac:dyDescent="0.25">
      <c r="A539" s="12" t="s">
        <v>1120</v>
      </c>
      <c r="B539" s="12">
        <v>1985</v>
      </c>
      <c r="C539" t="str">
        <f>A539&amp;" "&amp;B539</f>
        <v>Girdwood et al. 1985</v>
      </c>
      <c r="D539" s="12" t="s">
        <v>172</v>
      </c>
      <c r="E539" s="12" t="s">
        <v>25</v>
      </c>
      <c r="F539" s="12" t="s">
        <v>1110</v>
      </c>
      <c r="G539" s="12" t="s">
        <v>2901</v>
      </c>
      <c r="H539" s="12" t="s">
        <v>3504</v>
      </c>
      <c r="I539" s="12" t="s">
        <v>2124</v>
      </c>
      <c r="J539" s="12" t="s">
        <v>3626</v>
      </c>
      <c r="K539" s="12" t="s">
        <v>28</v>
      </c>
      <c r="L539" s="12" t="s">
        <v>28</v>
      </c>
      <c r="N539" s="12" t="s">
        <v>485</v>
      </c>
      <c r="O539" s="12" t="s">
        <v>744</v>
      </c>
      <c r="P539" s="12" t="s">
        <v>3901</v>
      </c>
      <c r="Q539" t="s">
        <v>2614</v>
      </c>
      <c r="R539" t="s">
        <v>118</v>
      </c>
      <c r="S539" t="s">
        <v>3974</v>
      </c>
      <c r="T539" s="12" t="s">
        <v>1069</v>
      </c>
      <c r="U539" s="12" t="s">
        <v>265</v>
      </c>
      <c r="W539" s="12" t="s">
        <v>40</v>
      </c>
      <c r="X539" s="12" t="s">
        <v>1804</v>
      </c>
      <c r="Y539" s="12" t="s">
        <v>3583</v>
      </c>
      <c r="Z539" s="12" t="s">
        <v>3517</v>
      </c>
      <c r="AA539" s="12" t="s">
        <v>1593</v>
      </c>
      <c r="AB539" s="12" t="s">
        <v>35</v>
      </c>
      <c r="AC539" s="12" t="s">
        <v>2901</v>
      </c>
      <c r="AF539" s="12">
        <v>0</v>
      </c>
      <c r="AG539" s="12">
        <v>204</v>
      </c>
      <c r="AS539" s="12" t="s">
        <v>1125</v>
      </c>
    </row>
    <row r="540" spans="1:45" s="12" customFormat="1" x14ac:dyDescent="0.25">
      <c r="A540" s="12" t="s">
        <v>1120</v>
      </c>
      <c r="B540" s="12">
        <v>1985</v>
      </c>
      <c r="C540" t="str">
        <f>A540&amp;" "&amp;B540</f>
        <v>Girdwood et al. 1985</v>
      </c>
      <c r="D540" s="12" t="s">
        <v>172</v>
      </c>
      <c r="E540" s="12" t="s">
        <v>25</v>
      </c>
      <c r="F540" s="12" t="s">
        <v>1110</v>
      </c>
      <c r="G540" s="12" t="s">
        <v>2901</v>
      </c>
      <c r="H540" s="12" t="s">
        <v>3504</v>
      </c>
      <c r="I540" s="12" t="s">
        <v>2124</v>
      </c>
      <c r="J540" s="12" t="s">
        <v>3626</v>
      </c>
      <c r="K540" s="12" t="s">
        <v>28</v>
      </c>
      <c r="L540" s="12" t="s">
        <v>28</v>
      </c>
      <c r="N540" s="12" t="s">
        <v>485</v>
      </c>
      <c r="O540" s="12" t="s">
        <v>744</v>
      </c>
      <c r="P540" s="12" t="s">
        <v>3901</v>
      </c>
      <c r="Q540" t="s">
        <v>2614</v>
      </c>
      <c r="R540" t="s">
        <v>118</v>
      </c>
      <c r="S540" t="s">
        <v>3980</v>
      </c>
      <c r="T540" s="12" t="s">
        <v>373</v>
      </c>
      <c r="U540" s="12" t="s">
        <v>108</v>
      </c>
      <c r="W540" s="12" t="s">
        <v>40</v>
      </c>
      <c r="X540" s="12" t="s">
        <v>1804</v>
      </c>
      <c r="Y540" s="12" t="s">
        <v>3583</v>
      </c>
      <c r="Z540" s="12" t="s">
        <v>3517</v>
      </c>
      <c r="AA540" s="12" t="s">
        <v>1593</v>
      </c>
      <c r="AB540" s="12" t="s">
        <v>35</v>
      </c>
      <c r="AC540" s="12" t="s">
        <v>2901</v>
      </c>
      <c r="AF540" s="12">
        <v>1</v>
      </c>
      <c r="AG540" s="12">
        <v>5324</v>
      </c>
      <c r="AS540" s="12" t="s">
        <v>1125</v>
      </c>
    </row>
    <row r="541" spans="1:45" s="12" customFormat="1" x14ac:dyDescent="0.25">
      <c r="A541" s="12" t="s">
        <v>1120</v>
      </c>
      <c r="B541" s="12">
        <v>1985</v>
      </c>
      <c r="C541" t="str">
        <f>A541&amp;" "&amp;B541</f>
        <v>Girdwood et al. 1985</v>
      </c>
      <c r="D541" s="12" t="s">
        <v>172</v>
      </c>
      <c r="E541" s="12" t="s">
        <v>25</v>
      </c>
      <c r="F541" s="12" t="s">
        <v>1110</v>
      </c>
      <c r="G541" s="12" t="s">
        <v>2901</v>
      </c>
      <c r="H541" s="12" t="s">
        <v>3504</v>
      </c>
      <c r="I541" s="12" t="s">
        <v>2124</v>
      </c>
      <c r="J541" s="12" t="s">
        <v>3626</v>
      </c>
      <c r="K541" s="12" t="s">
        <v>28</v>
      </c>
      <c r="L541" s="12" t="s">
        <v>28</v>
      </c>
      <c r="N541" s="12" t="s">
        <v>485</v>
      </c>
      <c r="O541" s="12" t="s">
        <v>744</v>
      </c>
      <c r="P541" s="12" t="s">
        <v>3901</v>
      </c>
      <c r="Q541" t="s">
        <v>2614</v>
      </c>
      <c r="R541" t="s">
        <v>118</v>
      </c>
      <c r="S541" t="s">
        <v>3980</v>
      </c>
      <c r="T541" s="12" t="s">
        <v>109</v>
      </c>
      <c r="U541" s="12" t="s">
        <v>110</v>
      </c>
      <c r="W541" s="12" t="s">
        <v>40</v>
      </c>
      <c r="X541" s="12" t="s">
        <v>1804</v>
      </c>
      <c r="Y541" s="12" t="s">
        <v>3583</v>
      </c>
      <c r="Z541" s="12" t="s">
        <v>3517</v>
      </c>
      <c r="AA541" s="12" t="s">
        <v>1593</v>
      </c>
      <c r="AB541" s="12" t="s">
        <v>35</v>
      </c>
      <c r="AC541" s="12" t="s">
        <v>2901</v>
      </c>
      <c r="AF541" s="12">
        <v>0</v>
      </c>
      <c r="AG541" s="12">
        <v>360</v>
      </c>
      <c r="AS541" s="12" t="s">
        <v>1125</v>
      </c>
    </row>
    <row r="542" spans="1:45" s="12" customFormat="1" x14ac:dyDescent="0.25">
      <c r="A542" s="12" t="s">
        <v>1120</v>
      </c>
      <c r="B542" s="12">
        <v>1985</v>
      </c>
      <c r="C542" t="str">
        <f>A542&amp;" "&amp;B542</f>
        <v>Girdwood et al. 1985</v>
      </c>
      <c r="D542" s="12" t="s">
        <v>172</v>
      </c>
      <c r="E542" s="12" t="s">
        <v>25</v>
      </c>
      <c r="F542" s="12" t="s">
        <v>1110</v>
      </c>
      <c r="G542" s="12" t="s">
        <v>2901</v>
      </c>
      <c r="H542" s="12" t="s">
        <v>3504</v>
      </c>
      <c r="I542" s="12" t="s">
        <v>2124</v>
      </c>
      <c r="J542" s="12" t="s">
        <v>3626</v>
      </c>
      <c r="K542" s="12" t="s">
        <v>28</v>
      </c>
      <c r="L542" s="12" t="s">
        <v>28</v>
      </c>
      <c r="N542" s="12" t="s">
        <v>485</v>
      </c>
      <c r="O542" s="12" t="s">
        <v>744</v>
      </c>
      <c r="P542" s="12" t="s">
        <v>3901</v>
      </c>
      <c r="Q542" t="s">
        <v>2614</v>
      </c>
      <c r="R542" t="s">
        <v>118</v>
      </c>
      <c r="S542" t="s">
        <v>3974</v>
      </c>
      <c r="T542" s="12" t="s">
        <v>1069</v>
      </c>
      <c r="U542" s="12" t="s">
        <v>265</v>
      </c>
      <c r="W542" s="12" t="s">
        <v>40</v>
      </c>
      <c r="X542" s="12" t="s">
        <v>2024</v>
      </c>
      <c r="Y542" s="12" t="s">
        <v>3687</v>
      </c>
      <c r="Z542" s="12" t="s">
        <v>3517</v>
      </c>
      <c r="AA542" s="12" t="s">
        <v>1593</v>
      </c>
      <c r="AB542" s="12" t="s">
        <v>35</v>
      </c>
      <c r="AC542" s="12" t="s">
        <v>2901</v>
      </c>
      <c r="AF542" s="12">
        <v>0</v>
      </c>
      <c r="AG542" s="12">
        <v>204</v>
      </c>
      <c r="AS542" s="12" t="s">
        <v>1125</v>
      </c>
    </row>
    <row r="543" spans="1:45" s="12" customFormat="1" x14ac:dyDescent="0.25">
      <c r="A543" s="12" t="s">
        <v>1120</v>
      </c>
      <c r="B543" s="12">
        <v>1985</v>
      </c>
      <c r="C543" t="str">
        <f>A543&amp;" "&amp;B543</f>
        <v>Girdwood et al. 1985</v>
      </c>
      <c r="D543" s="12" t="s">
        <v>172</v>
      </c>
      <c r="E543" s="12" t="s">
        <v>25</v>
      </c>
      <c r="F543" s="12" t="s">
        <v>1110</v>
      </c>
      <c r="G543" s="12" t="s">
        <v>2901</v>
      </c>
      <c r="H543" s="12" t="s">
        <v>3504</v>
      </c>
      <c r="I543" s="12" t="s">
        <v>2124</v>
      </c>
      <c r="J543" s="12" t="s">
        <v>3626</v>
      </c>
      <c r="K543" s="12" t="s">
        <v>28</v>
      </c>
      <c r="L543" s="12" t="s">
        <v>28</v>
      </c>
      <c r="N543" s="12" t="s">
        <v>485</v>
      </c>
      <c r="O543" s="12" t="s">
        <v>744</v>
      </c>
      <c r="P543" s="12" t="s">
        <v>3901</v>
      </c>
      <c r="Q543" t="s">
        <v>2614</v>
      </c>
      <c r="R543" t="s">
        <v>118</v>
      </c>
      <c r="S543" t="s">
        <v>3980</v>
      </c>
      <c r="T543" s="12" t="s">
        <v>373</v>
      </c>
      <c r="U543" s="12" t="s">
        <v>108</v>
      </c>
      <c r="W543" s="12" t="s">
        <v>40</v>
      </c>
      <c r="X543" s="12" t="s">
        <v>2024</v>
      </c>
      <c r="Y543" s="12" t="s">
        <v>3687</v>
      </c>
      <c r="Z543" s="12" t="s">
        <v>3517</v>
      </c>
      <c r="AA543" s="12" t="s">
        <v>1593</v>
      </c>
      <c r="AB543" s="12" t="s">
        <v>35</v>
      </c>
      <c r="AC543" s="12" t="s">
        <v>2901</v>
      </c>
      <c r="AF543" s="12">
        <v>11</v>
      </c>
      <c r="AG543" s="12">
        <v>5324</v>
      </c>
      <c r="AS543" s="12" t="s">
        <v>1125</v>
      </c>
    </row>
    <row r="544" spans="1:45" s="12" customFormat="1" x14ac:dyDescent="0.25">
      <c r="A544" s="12" t="s">
        <v>1120</v>
      </c>
      <c r="B544" s="12">
        <v>1985</v>
      </c>
      <c r="C544" t="str">
        <f>A544&amp;" "&amp;B544</f>
        <v>Girdwood et al. 1985</v>
      </c>
      <c r="D544" s="12" t="s">
        <v>172</v>
      </c>
      <c r="E544" s="12" t="s">
        <v>25</v>
      </c>
      <c r="F544" s="12" t="s">
        <v>1110</v>
      </c>
      <c r="G544" s="12" t="s">
        <v>2901</v>
      </c>
      <c r="H544" s="12" t="s">
        <v>3504</v>
      </c>
      <c r="I544" s="12" t="s">
        <v>2124</v>
      </c>
      <c r="J544" s="12" t="s">
        <v>3626</v>
      </c>
      <c r="K544" s="12" t="s">
        <v>28</v>
      </c>
      <c r="L544" s="12" t="s">
        <v>28</v>
      </c>
      <c r="N544" s="12" t="s">
        <v>485</v>
      </c>
      <c r="O544" s="12" t="s">
        <v>744</v>
      </c>
      <c r="P544" s="12" t="s">
        <v>3901</v>
      </c>
      <c r="Q544" t="s">
        <v>2614</v>
      </c>
      <c r="R544" t="s">
        <v>118</v>
      </c>
      <c r="S544" t="s">
        <v>3980</v>
      </c>
      <c r="T544" s="12" t="s">
        <v>109</v>
      </c>
      <c r="U544" s="12" t="s">
        <v>110</v>
      </c>
      <c r="W544" s="12" t="s">
        <v>40</v>
      </c>
      <c r="X544" s="12" t="s">
        <v>2024</v>
      </c>
      <c r="Y544" s="12" t="s">
        <v>3687</v>
      </c>
      <c r="Z544" s="12" t="s">
        <v>3517</v>
      </c>
      <c r="AA544" s="12" t="s">
        <v>1593</v>
      </c>
      <c r="AB544" s="12" t="s">
        <v>35</v>
      </c>
      <c r="AC544" s="12" t="s">
        <v>2901</v>
      </c>
      <c r="AF544" s="12">
        <v>4</v>
      </c>
      <c r="AG544" s="12">
        <v>360</v>
      </c>
      <c r="AS544" s="12" t="s">
        <v>1125</v>
      </c>
    </row>
    <row r="545" spans="1:45" s="12" customFormat="1" x14ac:dyDescent="0.25">
      <c r="A545" s="12" t="s">
        <v>1120</v>
      </c>
      <c r="B545" s="12">
        <v>1985</v>
      </c>
      <c r="C545" t="str">
        <f>A545&amp;" "&amp;B545</f>
        <v>Girdwood et al. 1985</v>
      </c>
      <c r="D545" s="12" t="s">
        <v>172</v>
      </c>
      <c r="E545" s="12" t="s">
        <v>25</v>
      </c>
      <c r="F545" s="12" t="s">
        <v>1110</v>
      </c>
      <c r="G545" s="12" t="s">
        <v>2901</v>
      </c>
      <c r="H545" s="12" t="s">
        <v>3504</v>
      </c>
      <c r="I545" s="12" t="s">
        <v>2124</v>
      </c>
      <c r="J545" s="12" t="s">
        <v>3626</v>
      </c>
      <c r="K545" s="12" t="s">
        <v>28</v>
      </c>
      <c r="L545" s="12" t="s">
        <v>28</v>
      </c>
      <c r="N545" s="12" t="s">
        <v>485</v>
      </c>
      <c r="O545" s="12" t="s">
        <v>744</v>
      </c>
      <c r="P545" s="12" t="s">
        <v>3901</v>
      </c>
      <c r="Q545" t="s">
        <v>2614</v>
      </c>
      <c r="R545" t="s">
        <v>118</v>
      </c>
      <c r="S545" t="s">
        <v>3974</v>
      </c>
      <c r="T545" s="12" t="s">
        <v>1069</v>
      </c>
      <c r="U545" s="12" t="s">
        <v>265</v>
      </c>
      <c r="W545" s="12" t="s">
        <v>40</v>
      </c>
      <c r="X545" s="12" t="s">
        <v>2028</v>
      </c>
      <c r="Y545" s="12" t="s">
        <v>3587</v>
      </c>
      <c r="Z545" s="12" t="s">
        <v>3517</v>
      </c>
      <c r="AA545" s="12" t="s">
        <v>1593</v>
      </c>
      <c r="AB545" s="12" t="s">
        <v>35</v>
      </c>
      <c r="AC545" s="12" t="s">
        <v>2901</v>
      </c>
      <c r="AF545" s="12">
        <v>0</v>
      </c>
      <c r="AG545" s="12">
        <v>204</v>
      </c>
      <c r="AS545" s="12" t="s">
        <v>1125</v>
      </c>
    </row>
    <row r="546" spans="1:45" s="12" customFormat="1" x14ac:dyDescent="0.25">
      <c r="A546" s="12" t="s">
        <v>1120</v>
      </c>
      <c r="B546" s="12">
        <v>1985</v>
      </c>
      <c r="C546" t="str">
        <f>A546&amp;" "&amp;B546</f>
        <v>Girdwood et al. 1985</v>
      </c>
      <c r="D546" s="12" t="s">
        <v>172</v>
      </c>
      <c r="E546" s="12" t="s">
        <v>25</v>
      </c>
      <c r="F546" s="12" t="s">
        <v>1110</v>
      </c>
      <c r="G546" s="12" t="s">
        <v>2901</v>
      </c>
      <c r="H546" s="12" t="s">
        <v>3504</v>
      </c>
      <c r="I546" s="12" t="s">
        <v>2124</v>
      </c>
      <c r="J546" s="12" t="s">
        <v>3626</v>
      </c>
      <c r="K546" s="12" t="s">
        <v>28</v>
      </c>
      <c r="L546" s="12" t="s">
        <v>28</v>
      </c>
      <c r="N546" s="12" t="s">
        <v>485</v>
      </c>
      <c r="O546" s="12" t="s">
        <v>744</v>
      </c>
      <c r="P546" s="12" t="s">
        <v>3901</v>
      </c>
      <c r="Q546" t="s">
        <v>2614</v>
      </c>
      <c r="R546" t="s">
        <v>118</v>
      </c>
      <c r="S546" t="s">
        <v>3980</v>
      </c>
      <c r="T546" s="12" t="s">
        <v>373</v>
      </c>
      <c r="U546" s="12" t="s">
        <v>108</v>
      </c>
      <c r="W546" s="12" t="s">
        <v>40</v>
      </c>
      <c r="X546" s="12" t="s">
        <v>2028</v>
      </c>
      <c r="Y546" s="12" t="s">
        <v>3587</v>
      </c>
      <c r="Z546" s="12" t="s">
        <v>3517</v>
      </c>
      <c r="AA546" s="12" t="s">
        <v>1593</v>
      </c>
      <c r="AB546" s="12" t="s">
        <v>35</v>
      </c>
      <c r="AC546" s="12" t="s">
        <v>2901</v>
      </c>
      <c r="AF546" s="12">
        <v>0</v>
      </c>
      <c r="AG546" s="12">
        <v>5324</v>
      </c>
      <c r="AS546" s="12" t="s">
        <v>1125</v>
      </c>
    </row>
    <row r="547" spans="1:45" s="12" customFormat="1" x14ac:dyDescent="0.25">
      <c r="A547" s="12" t="s">
        <v>1120</v>
      </c>
      <c r="B547" s="12">
        <v>1985</v>
      </c>
      <c r="C547" t="str">
        <f>A547&amp;" "&amp;B547</f>
        <v>Girdwood et al. 1985</v>
      </c>
      <c r="D547" s="12" t="s">
        <v>172</v>
      </c>
      <c r="E547" s="12" t="s">
        <v>25</v>
      </c>
      <c r="F547" s="12" t="s">
        <v>1110</v>
      </c>
      <c r="G547" s="12" t="s">
        <v>2901</v>
      </c>
      <c r="H547" s="12" t="s">
        <v>3504</v>
      </c>
      <c r="I547" s="12" t="s">
        <v>2124</v>
      </c>
      <c r="J547" s="12" t="s">
        <v>3626</v>
      </c>
      <c r="K547" s="12" t="s">
        <v>28</v>
      </c>
      <c r="L547" s="12" t="s">
        <v>28</v>
      </c>
      <c r="N547" s="12" t="s">
        <v>485</v>
      </c>
      <c r="O547" s="12" t="s">
        <v>744</v>
      </c>
      <c r="P547" s="12" t="s">
        <v>3901</v>
      </c>
      <c r="Q547" t="s">
        <v>2614</v>
      </c>
      <c r="R547" t="s">
        <v>118</v>
      </c>
      <c r="S547" t="s">
        <v>3980</v>
      </c>
      <c r="T547" s="12" t="s">
        <v>109</v>
      </c>
      <c r="U547" s="12" t="s">
        <v>110</v>
      </c>
      <c r="W547" s="12" t="s">
        <v>40</v>
      </c>
      <c r="X547" s="12" t="s">
        <v>2028</v>
      </c>
      <c r="Y547" s="12" t="s">
        <v>3587</v>
      </c>
      <c r="Z547" s="12" t="s">
        <v>3517</v>
      </c>
      <c r="AA547" s="12" t="s">
        <v>1593</v>
      </c>
      <c r="AB547" s="12" t="s">
        <v>35</v>
      </c>
      <c r="AC547" s="12" t="s">
        <v>2901</v>
      </c>
      <c r="AF547" s="12">
        <v>1</v>
      </c>
      <c r="AG547" s="12">
        <v>360</v>
      </c>
      <c r="AS547" s="12" t="s">
        <v>1125</v>
      </c>
    </row>
    <row r="548" spans="1:45" s="12" customFormat="1" x14ac:dyDescent="0.25">
      <c r="A548" s="12" t="s">
        <v>1120</v>
      </c>
      <c r="B548" s="12">
        <v>1985</v>
      </c>
      <c r="C548" t="str">
        <f>A548&amp;" "&amp;B548</f>
        <v>Girdwood et al. 1985</v>
      </c>
      <c r="D548" s="12" t="s">
        <v>172</v>
      </c>
      <c r="E548" s="12" t="s">
        <v>25</v>
      </c>
      <c r="F548" s="12" t="s">
        <v>1110</v>
      </c>
      <c r="G548" s="12" t="s">
        <v>2901</v>
      </c>
      <c r="H548" s="12" t="s">
        <v>3504</v>
      </c>
      <c r="I548" s="12" t="s">
        <v>2124</v>
      </c>
      <c r="J548" s="12" t="s">
        <v>3626</v>
      </c>
      <c r="K548" s="12" t="s">
        <v>28</v>
      </c>
      <c r="L548" s="12" t="s">
        <v>28</v>
      </c>
      <c r="N548" s="12" t="s">
        <v>485</v>
      </c>
      <c r="O548" s="12" t="s">
        <v>744</v>
      </c>
      <c r="P548" s="12" t="s">
        <v>3901</v>
      </c>
      <c r="Q548" t="s">
        <v>2614</v>
      </c>
      <c r="R548" t="s">
        <v>118</v>
      </c>
      <c r="S548" t="s">
        <v>3974</v>
      </c>
      <c r="T548" s="12" t="s">
        <v>1069</v>
      </c>
      <c r="U548" s="12" t="s">
        <v>265</v>
      </c>
      <c r="W548" s="12" t="s">
        <v>40</v>
      </c>
      <c r="X548" s="12" t="s">
        <v>2031</v>
      </c>
      <c r="Y548" s="12" t="s">
        <v>3518</v>
      </c>
      <c r="Z548" s="12" t="s">
        <v>3608</v>
      </c>
      <c r="AA548" s="12" t="s">
        <v>1593</v>
      </c>
      <c r="AB548" s="12" t="s">
        <v>35</v>
      </c>
      <c r="AC548" s="12" t="s">
        <v>2901</v>
      </c>
      <c r="AF548" s="12">
        <v>5</v>
      </c>
      <c r="AG548" s="12">
        <v>204</v>
      </c>
      <c r="AS548" s="12" t="s">
        <v>1125</v>
      </c>
    </row>
    <row r="549" spans="1:45" s="12" customFormat="1" x14ac:dyDescent="0.25">
      <c r="A549" s="12" t="s">
        <v>1120</v>
      </c>
      <c r="B549" s="12">
        <v>1985</v>
      </c>
      <c r="C549" t="str">
        <f>A549&amp;" "&amp;B549</f>
        <v>Girdwood et al. 1985</v>
      </c>
      <c r="D549" s="12" t="s">
        <v>172</v>
      </c>
      <c r="E549" s="12" t="s">
        <v>25</v>
      </c>
      <c r="F549" s="12" t="s">
        <v>1110</v>
      </c>
      <c r="G549" s="12" t="s">
        <v>2901</v>
      </c>
      <c r="H549" s="12" t="s">
        <v>3504</v>
      </c>
      <c r="I549" s="12" t="s">
        <v>2124</v>
      </c>
      <c r="J549" s="12" t="s">
        <v>3626</v>
      </c>
      <c r="K549" s="12" t="s">
        <v>28</v>
      </c>
      <c r="L549" s="12" t="s">
        <v>28</v>
      </c>
      <c r="N549" s="12" t="s">
        <v>485</v>
      </c>
      <c r="O549" s="12" t="s">
        <v>744</v>
      </c>
      <c r="P549" s="12" t="s">
        <v>3901</v>
      </c>
      <c r="Q549" t="s">
        <v>2614</v>
      </c>
      <c r="R549" t="s">
        <v>118</v>
      </c>
      <c r="S549" t="s">
        <v>3980</v>
      </c>
      <c r="T549" s="12" t="s">
        <v>373</v>
      </c>
      <c r="U549" s="12" t="s">
        <v>108</v>
      </c>
      <c r="W549" s="12" t="s">
        <v>40</v>
      </c>
      <c r="X549" s="12" t="s">
        <v>2031</v>
      </c>
      <c r="Y549" s="12" t="s">
        <v>3518</v>
      </c>
      <c r="Z549" s="12" t="s">
        <v>3608</v>
      </c>
      <c r="AA549" s="12" t="s">
        <v>1593</v>
      </c>
      <c r="AB549" s="12" t="s">
        <v>35</v>
      </c>
      <c r="AC549" s="12" t="s">
        <v>2901</v>
      </c>
      <c r="AF549" s="12">
        <v>124</v>
      </c>
      <c r="AG549" s="12">
        <v>5324</v>
      </c>
      <c r="AS549" s="12" t="s">
        <v>1125</v>
      </c>
    </row>
    <row r="550" spans="1:45" s="12" customFormat="1" x14ac:dyDescent="0.25">
      <c r="A550" s="12" t="s">
        <v>1120</v>
      </c>
      <c r="B550" s="12">
        <v>1985</v>
      </c>
      <c r="C550" t="str">
        <f>A550&amp;" "&amp;B550</f>
        <v>Girdwood et al. 1985</v>
      </c>
      <c r="D550" s="12" t="s">
        <v>172</v>
      </c>
      <c r="E550" s="12" t="s">
        <v>25</v>
      </c>
      <c r="F550" s="12" t="s">
        <v>1110</v>
      </c>
      <c r="G550" s="12" t="s">
        <v>2901</v>
      </c>
      <c r="H550" s="12" t="s">
        <v>3504</v>
      </c>
      <c r="I550" s="12" t="s">
        <v>2124</v>
      </c>
      <c r="J550" s="12" t="s">
        <v>3626</v>
      </c>
      <c r="K550" s="12" t="s">
        <v>28</v>
      </c>
      <c r="L550" s="12" t="s">
        <v>28</v>
      </c>
      <c r="N550" s="12" t="s">
        <v>485</v>
      </c>
      <c r="O550" s="12" t="s">
        <v>744</v>
      </c>
      <c r="P550" s="12" t="s">
        <v>3901</v>
      </c>
      <c r="Q550" t="s">
        <v>2614</v>
      </c>
      <c r="R550" t="s">
        <v>118</v>
      </c>
      <c r="S550" t="s">
        <v>3980</v>
      </c>
      <c r="T550" s="12" t="s">
        <v>109</v>
      </c>
      <c r="U550" s="12" t="s">
        <v>110</v>
      </c>
      <c r="W550" s="12" t="s">
        <v>40</v>
      </c>
      <c r="X550" s="12" t="s">
        <v>2031</v>
      </c>
      <c r="Y550" s="12" t="s">
        <v>3518</v>
      </c>
      <c r="Z550" s="12" t="s">
        <v>3608</v>
      </c>
      <c r="AA550" s="12" t="s">
        <v>1593</v>
      </c>
      <c r="AB550" s="12" t="s">
        <v>35</v>
      </c>
      <c r="AC550" s="12" t="s">
        <v>2901</v>
      </c>
      <c r="AF550" s="12">
        <v>51</v>
      </c>
      <c r="AG550" s="12">
        <v>360</v>
      </c>
      <c r="AS550" s="12" t="s">
        <v>1125</v>
      </c>
    </row>
    <row r="551" spans="1:45" s="12" customFormat="1" x14ac:dyDescent="0.25">
      <c r="A551" s="12" t="s">
        <v>1120</v>
      </c>
      <c r="B551" s="12">
        <v>1985</v>
      </c>
      <c r="C551" t="str">
        <f>A551&amp;" "&amp;B551</f>
        <v>Girdwood et al. 1985</v>
      </c>
      <c r="D551" s="12" t="s">
        <v>172</v>
      </c>
      <c r="E551" s="12" t="s">
        <v>25</v>
      </c>
      <c r="F551" s="12" t="s">
        <v>1110</v>
      </c>
      <c r="G551" s="12" t="s">
        <v>2901</v>
      </c>
      <c r="H551" s="12" t="s">
        <v>3504</v>
      </c>
      <c r="I551" s="12" t="s">
        <v>2124</v>
      </c>
      <c r="J551" s="12" t="s">
        <v>3626</v>
      </c>
      <c r="K551" s="12" t="s">
        <v>28</v>
      </c>
      <c r="L551" s="12" t="s">
        <v>28</v>
      </c>
      <c r="N551" s="12" t="s">
        <v>485</v>
      </c>
      <c r="O551" s="12" t="s">
        <v>744</v>
      </c>
      <c r="P551" s="12" t="s">
        <v>3901</v>
      </c>
      <c r="Q551" t="s">
        <v>2614</v>
      </c>
      <c r="R551" t="s">
        <v>118</v>
      </c>
      <c r="S551" t="s">
        <v>3974</v>
      </c>
      <c r="T551" s="12" t="s">
        <v>1069</v>
      </c>
      <c r="U551" s="12" t="s">
        <v>265</v>
      </c>
      <c r="W551" s="12" t="s">
        <v>40</v>
      </c>
      <c r="X551" s="12" t="s">
        <v>2070</v>
      </c>
      <c r="Y551" s="12" t="s">
        <v>3604</v>
      </c>
      <c r="Z551" s="12" t="s">
        <v>3517</v>
      </c>
      <c r="AA551" s="12" t="s">
        <v>1593</v>
      </c>
      <c r="AB551" s="12" t="s">
        <v>35</v>
      </c>
      <c r="AC551" s="12" t="s">
        <v>2901</v>
      </c>
      <c r="AF551" s="12">
        <v>1</v>
      </c>
      <c r="AG551" s="12">
        <v>204</v>
      </c>
      <c r="AS551" s="12" t="s">
        <v>1125</v>
      </c>
    </row>
    <row r="552" spans="1:45" s="12" customFormat="1" x14ac:dyDescent="0.25">
      <c r="A552" s="12" t="s">
        <v>1120</v>
      </c>
      <c r="B552" s="12">
        <v>1985</v>
      </c>
      <c r="C552" t="str">
        <f>A552&amp;" "&amp;B552</f>
        <v>Girdwood et al. 1985</v>
      </c>
      <c r="D552" s="12" t="s">
        <v>172</v>
      </c>
      <c r="E552" s="12" t="s">
        <v>25</v>
      </c>
      <c r="F552" s="12" t="s">
        <v>1110</v>
      </c>
      <c r="G552" s="12" t="s">
        <v>2901</v>
      </c>
      <c r="H552" s="12" t="s">
        <v>3504</v>
      </c>
      <c r="I552" s="12" t="s">
        <v>2124</v>
      </c>
      <c r="J552" s="12" t="s">
        <v>3626</v>
      </c>
      <c r="K552" s="12" t="s">
        <v>28</v>
      </c>
      <c r="L552" s="12" t="s">
        <v>28</v>
      </c>
      <c r="N552" s="12" t="s">
        <v>485</v>
      </c>
      <c r="O552" s="12" t="s">
        <v>744</v>
      </c>
      <c r="P552" s="12" t="s">
        <v>3901</v>
      </c>
      <c r="Q552" t="s">
        <v>2614</v>
      </c>
      <c r="R552" t="s">
        <v>118</v>
      </c>
      <c r="S552" t="s">
        <v>3980</v>
      </c>
      <c r="T552" s="12" t="s">
        <v>373</v>
      </c>
      <c r="U552" s="12" t="s">
        <v>108</v>
      </c>
      <c r="W552" s="12" t="s">
        <v>40</v>
      </c>
      <c r="X552" s="12" t="s">
        <v>2070</v>
      </c>
      <c r="Y552" s="12" t="s">
        <v>3604</v>
      </c>
      <c r="Z552" s="12" t="s">
        <v>3517</v>
      </c>
      <c r="AA552" s="12" t="s">
        <v>1593</v>
      </c>
      <c r="AB552" s="12" t="s">
        <v>35</v>
      </c>
      <c r="AC552" s="12" t="s">
        <v>2901</v>
      </c>
      <c r="AF552" s="12">
        <v>215</v>
      </c>
      <c r="AG552" s="12">
        <v>5324</v>
      </c>
      <c r="AS552" s="12" t="s">
        <v>1125</v>
      </c>
    </row>
    <row r="553" spans="1:45" s="12" customFormat="1" x14ac:dyDescent="0.25">
      <c r="A553" s="12" t="s">
        <v>1120</v>
      </c>
      <c r="B553" s="12">
        <v>1985</v>
      </c>
      <c r="C553" t="str">
        <f>A553&amp;" "&amp;B553</f>
        <v>Girdwood et al. 1985</v>
      </c>
      <c r="D553" s="12" t="s">
        <v>172</v>
      </c>
      <c r="E553" s="12" t="s">
        <v>25</v>
      </c>
      <c r="F553" s="12" t="s">
        <v>1110</v>
      </c>
      <c r="G553" s="12" t="s">
        <v>2901</v>
      </c>
      <c r="H553" s="12" t="s">
        <v>3504</v>
      </c>
      <c r="I553" s="12" t="s">
        <v>2124</v>
      </c>
      <c r="J553" s="12" t="s">
        <v>3626</v>
      </c>
      <c r="K553" s="12" t="s">
        <v>28</v>
      </c>
      <c r="L553" s="12" t="s">
        <v>28</v>
      </c>
      <c r="N553" s="12" t="s">
        <v>485</v>
      </c>
      <c r="O553" s="12" t="s">
        <v>744</v>
      </c>
      <c r="P553" s="12" t="s">
        <v>3901</v>
      </c>
      <c r="Q553" t="s">
        <v>2614</v>
      </c>
      <c r="R553" t="s">
        <v>118</v>
      </c>
      <c r="S553" t="s">
        <v>3980</v>
      </c>
      <c r="T553" s="12" t="s">
        <v>109</v>
      </c>
      <c r="U553" s="12" t="s">
        <v>110</v>
      </c>
      <c r="W553" s="12" t="s">
        <v>40</v>
      </c>
      <c r="X553" s="12" t="s">
        <v>2070</v>
      </c>
      <c r="Y553" s="12" t="s">
        <v>3604</v>
      </c>
      <c r="Z553" s="12" t="s">
        <v>3517</v>
      </c>
      <c r="AA553" s="12" t="s">
        <v>1593</v>
      </c>
      <c r="AB553" s="12" t="s">
        <v>35</v>
      </c>
      <c r="AC553" s="12" t="s">
        <v>2901</v>
      </c>
      <c r="AF553" s="12">
        <v>56</v>
      </c>
      <c r="AG553" s="12">
        <v>360</v>
      </c>
      <c r="AS553" s="12" t="s">
        <v>1125</v>
      </c>
    </row>
    <row r="554" spans="1:45" s="12" customFormat="1" x14ac:dyDescent="0.25">
      <c r="A554" s="12" t="s">
        <v>1120</v>
      </c>
      <c r="B554" s="12">
        <v>1985</v>
      </c>
      <c r="C554" t="str">
        <f>A554&amp;" "&amp;B554</f>
        <v>Girdwood et al. 1985</v>
      </c>
      <c r="D554" s="12" t="s">
        <v>172</v>
      </c>
      <c r="E554" s="12" t="s">
        <v>25</v>
      </c>
      <c r="F554" s="12" t="s">
        <v>1110</v>
      </c>
      <c r="G554" s="12" t="s">
        <v>2901</v>
      </c>
      <c r="H554" s="12" t="s">
        <v>3504</v>
      </c>
      <c r="I554" s="12" t="s">
        <v>2124</v>
      </c>
      <c r="J554" s="12" t="s">
        <v>3626</v>
      </c>
      <c r="K554" s="12" t="s">
        <v>28</v>
      </c>
      <c r="L554" s="12" t="s">
        <v>28</v>
      </c>
      <c r="N554" s="12" t="s">
        <v>485</v>
      </c>
      <c r="O554" s="12" t="s">
        <v>744</v>
      </c>
      <c r="P554" s="12" t="s">
        <v>3901</v>
      </c>
      <c r="Q554" t="s">
        <v>2614</v>
      </c>
      <c r="R554" t="s">
        <v>118</v>
      </c>
      <c r="S554" t="s">
        <v>3974</v>
      </c>
      <c r="T554" s="12" t="s">
        <v>1069</v>
      </c>
      <c r="U554" s="12" t="s">
        <v>265</v>
      </c>
      <c r="W554" s="12" t="s">
        <v>40</v>
      </c>
      <c r="X554" s="12" t="s">
        <v>2071</v>
      </c>
      <c r="Y554" s="12" t="s">
        <v>3605</v>
      </c>
      <c r="Z554" s="12" t="s">
        <v>3517</v>
      </c>
      <c r="AA554" s="12" t="s">
        <v>1593</v>
      </c>
      <c r="AB554" s="12" t="s">
        <v>35</v>
      </c>
      <c r="AC554" s="12" t="s">
        <v>2901</v>
      </c>
      <c r="AF554" s="12">
        <v>0</v>
      </c>
      <c r="AG554" s="12">
        <v>204</v>
      </c>
      <c r="AS554" s="12" t="s">
        <v>1125</v>
      </c>
    </row>
    <row r="555" spans="1:45" s="12" customFormat="1" x14ac:dyDescent="0.25">
      <c r="A555" s="12" t="s">
        <v>1120</v>
      </c>
      <c r="B555" s="12">
        <v>1985</v>
      </c>
      <c r="C555" t="str">
        <f>A555&amp;" "&amp;B555</f>
        <v>Girdwood et al. 1985</v>
      </c>
      <c r="D555" s="12" t="s">
        <v>172</v>
      </c>
      <c r="E555" s="12" t="s">
        <v>25</v>
      </c>
      <c r="F555" s="12" t="s">
        <v>1110</v>
      </c>
      <c r="G555" s="12" t="s">
        <v>2901</v>
      </c>
      <c r="H555" s="12" t="s">
        <v>3504</v>
      </c>
      <c r="I555" s="12" t="s">
        <v>2124</v>
      </c>
      <c r="J555" s="12" t="s">
        <v>3626</v>
      </c>
      <c r="K555" s="12" t="s">
        <v>28</v>
      </c>
      <c r="L555" s="12" t="s">
        <v>28</v>
      </c>
      <c r="N555" s="12" t="s">
        <v>485</v>
      </c>
      <c r="O555" s="12" t="s">
        <v>744</v>
      </c>
      <c r="P555" s="12" t="s">
        <v>3901</v>
      </c>
      <c r="Q555" t="s">
        <v>2614</v>
      </c>
      <c r="R555" t="s">
        <v>118</v>
      </c>
      <c r="S555" t="s">
        <v>3980</v>
      </c>
      <c r="T555" s="12" t="s">
        <v>373</v>
      </c>
      <c r="U555" s="12" t="s">
        <v>108</v>
      </c>
      <c r="W555" s="12" t="s">
        <v>40</v>
      </c>
      <c r="X555" s="12" t="s">
        <v>2071</v>
      </c>
      <c r="Y555" s="12" t="s">
        <v>3605</v>
      </c>
      <c r="Z555" s="12" t="s">
        <v>3517</v>
      </c>
      <c r="AA555" s="12" t="s">
        <v>1593</v>
      </c>
      <c r="AB555" s="12" t="s">
        <v>35</v>
      </c>
      <c r="AC555" s="12" t="s">
        <v>2901</v>
      </c>
      <c r="AF555" s="12">
        <v>1</v>
      </c>
      <c r="AG555" s="12">
        <v>5324</v>
      </c>
      <c r="AS555" s="12" t="s">
        <v>1125</v>
      </c>
    </row>
    <row r="556" spans="1:45" s="12" customFormat="1" x14ac:dyDescent="0.25">
      <c r="A556" s="12" t="s">
        <v>1120</v>
      </c>
      <c r="B556" s="12">
        <v>1985</v>
      </c>
      <c r="C556" t="str">
        <f>A556&amp;" "&amp;B556</f>
        <v>Girdwood et al. 1985</v>
      </c>
      <c r="D556" s="12" t="s">
        <v>172</v>
      </c>
      <c r="E556" s="12" t="s">
        <v>25</v>
      </c>
      <c r="F556" s="12" t="s">
        <v>1110</v>
      </c>
      <c r="G556" s="12" t="s">
        <v>2901</v>
      </c>
      <c r="H556" s="12" t="s">
        <v>3504</v>
      </c>
      <c r="I556" s="12" t="s">
        <v>2124</v>
      </c>
      <c r="J556" s="12" t="s">
        <v>3626</v>
      </c>
      <c r="K556" s="12" t="s">
        <v>28</v>
      </c>
      <c r="L556" s="12" t="s">
        <v>28</v>
      </c>
      <c r="N556" s="12" t="s">
        <v>485</v>
      </c>
      <c r="O556" s="12" t="s">
        <v>744</v>
      </c>
      <c r="P556" s="12" t="s">
        <v>3901</v>
      </c>
      <c r="Q556" t="s">
        <v>2614</v>
      </c>
      <c r="R556" t="s">
        <v>118</v>
      </c>
      <c r="S556" t="s">
        <v>3980</v>
      </c>
      <c r="T556" s="12" t="s">
        <v>109</v>
      </c>
      <c r="U556" s="12" t="s">
        <v>110</v>
      </c>
      <c r="W556" s="12" t="s">
        <v>40</v>
      </c>
      <c r="X556" s="12" t="s">
        <v>2071</v>
      </c>
      <c r="Y556" s="12" t="s">
        <v>3605</v>
      </c>
      <c r="Z556" s="12" t="s">
        <v>3517</v>
      </c>
      <c r="AA556" s="12" t="s">
        <v>1593</v>
      </c>
      <c r="AB556" s="12" t="s">
        <v>35</v>
      </c>
      <c r="AC556" s="12" t="s">
        <v>2901</v>
      </c>
      <c r="AF556" s="12">
        <v>0</v>
      </c>
      <c r="AG556" s="12">
        <v>360</v>
      </c>
      <c r="AS556" s="12" t="s">
        <v>1125</v>
      </c>
    </row>
    <row r="557" spans="1:45" s="12" customFormat="1" x14ac:dyDescent="0.25">
      <c r="A557" s="12" t="s">
        <v>1120</v>
      </c>
      <c r="B557" s="12">
        <v>1985</v>
      </c>
      <c r="C557" t="str">
        <f>A557&amp;" "&amp;B557</f>
        <v>Girdwood et al. 1985</v>
      </c>
      <c r="D557" s="12" t="s">
        <v>172</v>
      </c>
      <c r="E557" s="12" t="s">
        <v>25</v>
      </c>
      <c r="F557" s="12" t="s">
        <v>1110</v>
      </c>
      <c r="G557" s="12" t="s">
        <v>2901</v>
      </c>
      <c r="H557" s="12" t="s">
        <v>3504</v>
      </c>
      <c r="I557" s="12" t="s">
        <v>2124</v>
      </c>
      <c r="J557" s="12" t="s">
        <v>3626</v>
      </c>
      <c r="K557" s="12" t="s">
        <v>28</v>
      </c>
      <c r="L557" s="12" t="s">
        <v>28</v>
      </c>
      <c r="N557" s="12" t="s">
        <v>485</v>
      </c>
      <c r="O557" s="12" t="s">
        <v>744</v>
      </c>
      <c r="P557" s="12" t="s">
        <v>3901</v>
      </c>
      <c r="Q557" t="s">
        <v>2614</v>
      </c>
      <c r="R557" t="s">
        <v>118</v>
      </c>
      <c r="S557" t="s">
        <v>3974</v>
      </c>
      <c r="T557" s="12" t="s">
        <v>1069</v>
      </c>
      <c r="U557" s="12" t="s">
        <v>265</v>
      </c>
      <c r="W557" s="12" t="s">
        <v>40</v>
      </c>
      <c r="X557" s="12" t="s">
        <v>3555</v>
      </c>
      <c r="Y557" s="12" t="s">
        <v>3702</v>
      </c>
      <c r="Z557" s="12" t="s">
        <v>3517</v>
      </c>
      <c r="AA557" s="12" t="s">
        <v>1593</v>
      </c>
      <c r="AB557" s="12" t="s">
        <v>35</v>
      </c>
      <c r="AC557" s="12" t="s">
        <v>2901</v>
      </c>
      <c r="AF557" s="12">
        <v>0</v>
      </c>
      <c r="AG557" s="12">
        <v>204</v>
      </c>
      <c r="AS557" s="12" t="s">
        <v>1125</v>
      </c>
    </row>
    <row r="558" spans="1:45" s="12" customFormat="1" x14ac:dyDescent="0.25">
      <c r="A558" s="12" t="s">
        <v>1120</v>
      </c>
      <c r="B558" s="12">
        <v>1985</v>
      </c>
      <c r="C558" t="str">
        <f>A558&amp;" "&amp;B558</f>
        <v>Girdwood et al. 1985</v>
      </c>
      <c r="D558" s="12" t="s">
        <v>172</v>
      </c>
      <c r="E558" s="12" t="s">
        <v>25</v>
      </c>
      <c r="F558" s="12" t="s">
        <v>1110</v>
      </c>
      <c r="G558" s="12" t="s">
        <v>2901</v>
      </c>
      <c r="H558" s="12" t="s">
        <v>3504</v>
      </c>
      <c r="I558" s="12" t="s">
        <v>2124</v>
      </c>
      <c r="J558" s="12" t="s">
        <v>3626</v>
      </c>
      <c r="K558" s="12" t="s">
        <v>28</v>
      </c>
      <c r="L558" s="12" t="s">
        <v>28</v>
      </c>
      <c r="N558" s="12" t="s">
        <v>485</v>
      </c>
      <c r="O558" s="12" t="s">
        <v>744</v>
      </c>
      <c r="P558" s="12" t="s">
        <v>3901</v>
      </c>
      <c r="Q558" t="s">
        <v>2614</v>
      </c>
      <c r="R558" t="s">
        <v>118</v>
      </c>
      <c r="S558" t="s">
        <v>3980</v>
      </c>
      <c r="T558" s="12" t="s">
        <v>373</v>
      </c>
      <c r="U558" s="12" t="s">
        <v>108</v>
      </c>
      <c r="W558" s="12" t="s">
        <v>40</v>
      </c>
      <c r="X558" s="12" t="s">
        <v>3555</v>
      </c>
      <c r="Y558" s="12" t="s">
        <v>3702</v>
      </c>
      <c r="Z558" s="12" t="s">
        <v>3517</v>
      </c>
      <c r="AA558" s="12" t="s">
        <v>1593</v>
      </c>
      <c r="AB558" s="12" t="s">
        <v>35</v>
      </c>
      <c r="AC558" s="12" t="s">
        <v>2901</v>
      </c>
      <c r="AF558" s="12">
        <v>0</v>
      </c>
      <c r="AG558" s="12">
        <v>5324</v>
      </c>
      <c r="AS558" s="12" t="s">
        <v>1125</v>
      </c>
    </row>
    <row r="559" spans="1:45" s="12" customFormat="1" x14ac:dyDescent="0.25">
      <c r="A559" s="12" t="s">
        <v>1120</v>
      </c>
      <c r="B559" s="12">
        <v>1985</v>
      </c>
      <c r="C559" t="str">
        <f>A559&amp;" "&amp;B559</f>
        <v>Girdwood et al. 1985</v>
      </c>
      <c r="D559" s="12" t="s">
        <v>172</v>
      </c>
      <c r="E559" s="12" t="s">
        <v>25</v>
      </c>
      <c r="F559" s="12" t="s">
        <v>1110</v>
      </c>
      <c r="G559" s="12" t="s">
        <v>2901</v>
      </c>
      <c r="H559" s="12" t="s">
        <v>3504</v>
      </c>
      <c r="I559" s="12" t="s">
        <v>2124</v>
      </c>
      <c r="J559" s="12" t="s">
        <v>3626</v>
      </c>
      <c r="K559" s="12" t="s">
        <v>28</v>
      </c>
      <c r="L559" s="12" t="s">
        <v>28</v>
      </c>
      <c r="N559" s="12" t="s">
        <v>485</v>
      </c>
      <c r="O559" s="12" t="s">
        <v>744</v>
      </c>
      <c r="P559" s="12" t="s">
        <v>3901</v>
      </c>
      <c r="Q559" t="s">
        <v>2614</v>
      </c>
      <c r="R559" t="s">
        <v>118</v>
      </c>
      <c r="S559" t="s">
        <v>3980</v>
      </c>
      <c r="T559" s="12" t="s">
        <v>109</v>
      </c>
      <c r="U559" s="12" t="s">
        <v>110</v>
      </c>
      <c r="W559" s="12" t="s">
        <v>40</v>
      </c>
      <c r="X559" s="12" t="s">
        <v>3555</v>
      </c>
      <c r="Y559" s="12" t="s">
        <v>3702</v>
      </c>
      <c r="Z559" s="12" t="s">
        <v>3517</v>
      </c>
      <c r="AA559" s="12" t="s">
        <v>1593</v>
      </c>
      <c r="AB559" s="12" t="s">
        <v>35</v>
      </c>
      <c r="AC559" s="12" t="s">
        <v>2901</v>
      </c>
      <c r="AF559" s="12">
        <v>1</v>
      </c>
      <c r="AG559" s="12">
        <v>360</v>
      </c>
      <c r="AS559" s="12" t="s">
        <v>1125</v>
      </c>
    </row>
    <row r="560" spans="1:45" s="12" customFormat="1" x14ac:dyDescent="0.25">
      <c r="A560" s="12" t="s">
        <v>1133</v>
      </c>
      <c r="B560" s="12">
        <v>2007</v>
      </c>
      <c r="C560" t="str">
        <f>A560&amp;" "&amp;B560</f>
        <v>Gonzalez-Acuna et al. 2007</v>
      </c>
      <c r="D560" s="12" t="s">
        <v>1134</v>
      </c>
      <c r="E560" s="12" t="s">
        <v>25</v>
      </c>
      <c r="F560" s="12" t="s">
        <v>1135</v>
      </c>
      <c r="G560" s="12" t="s">
        <v>2901</v>
      </c>
      <c r="H560" s="12" t="s">
        <v>3506</v>
      </c>
      <c r="I560" s="12" t="s">
        <v>1136</v>
      </c>
      <c r="J560" s="12" t="s">
        <v>2117</v>
      </c>
      <c r="K560" s="12" t="s">
        <v>28</v>
      </c>
      <c r="L560" s="12" t="s">
        <v>28</v>
      </c>
      <c r="N560" s="12" t="s">
        <v>28</v>
      </c>
      <c r="O560" s="12" t="s">
        <v>744</v>
      </c>
      <c r="P560" s="12" t="s">
        <v>3901</v>
      </c>
      <c r="Q560" t="s">
        <v>3993</v>
      </c>
      <c r="R560" t="s">
        <v>4023</v>
      </c>
      <c r="S560" t="s">
        <v>3983</v>
      </c>
      <c r="T560" s="12" t="s">
        <v>625</v>
      </c>
      <c r="U560" s="12" t="s">
        <v>195</v>
      </c>
      <c r="W560" s="12" t="s">
        <v>40</v>
      </c>
      <c r="X560" s="12" t="s">
        <v>1033</v>
      </c>
      <c r="Y560" s="12" t="s">
        <v>1033</v>
      </c>
      <c r="Z560" s="12" t="s">
        <v>1033</v>
      </c>
      <c r="AA560" s="12" t="s">
        <v>1137</v>
      </c>
      <c r="AB560" s="12" t="s">
        <v>35</v>
      </c>
      <c r="AC560" s="12" t="s">
        <v>2901</v>
      </c>
      <c r="AF560" s="12">
        <v>4</v>
      </c>
      <c r="AG560" s="12">
        <v>96</v>
      </c>
      <c r="AS560" s="12" t="s">
        <v>1138</v>
      </c>
    </row>
    <row r="561" spans="1:45" s="12" customFormat="1" x14ac:dyDescent="0.25">
      <c r="A561" s="12" t="s">
        <v>1139</v>
      </c>
      <c r="B561" s="12">
        <v>1968</v>
      </c>
      <c r="C561" t="str">
        <f>A561&amp;" "&amp;B561</f>
        <v>Goodchild et al.  1968</v>
      </c>
      <c r="D561" s="12" t="s">
        <v>93</v>
      </c>
      <c r="E561" s="12" t="s">
        <v>94</v>
      </c>
      <c r="F561" s="12" t="s">
        <v>95</v>
      </c>
      <c r="G561" s="12" t="s">
        <v>2901</v>
      </c>
      <c r="H561" s="12" t="s">
        <v>325</v>
      </c>
      <c r="I561" s="12" t="s">
        <v>95</v>
      </c>
      <c r="J561" s="12" t="s">
        <v>2117</v>
      </c>
      <c r="K561" s="12" t="s">
        <v>95</v>
      </c>
      <c r="L561" s="12" t="s">
        <v>95</v>
      </c>
      <c r="N561" s="12" t="s">
        <v>95</v>
      </c>
      <c r="O561" s="12" t="s">
        <v>744</v>
      </c>
      <c r="P561" s="12" t="s">
        <v>3901</v>
      </c>
      <c r="Q561"/>
      <c r="R561"/>
      <c r="S561"/>
      <c r="V561" s="12" t="s">
        <v>2649</v>
      </c>
      <c r="W561" s="12" t="s">
        <v>40</v>
      </c>
      <c r="X561" s="12" t="s">
        <v>1033</v>
      </c>
      <c r="Y561" s="12" t="s">
        <v>1033</v>
      </c>
      <c r="Z561" s="12" t="s">
        <v>1033</v>
      </c>
      <c r="AA561" s="12" t="s">
        <v>304</v>
      </c>
      <c r="AB561" s="12" t="s">
        <v>35</v>
      </c>
      <c r="AC561" s="12" t="s">
        <v>2901</v>
      </c>
      <c r="AF561" s="12">
        <v>2</v>
      </c>
      <c r="AG561" s="12">
        <v>511</v>
      </c>
      <c r="AS561" s="12" t="s">
        <v>1142</v>
      </c>
    </row>
    <row r="562" spans="1:45" s="12" customFormat="1" x14ac:dyDescent="0.25">
      <c r="A562" s="12" t="s">
        <v>1143</v>
      </c>
      <c r="B562" s="12">
        <v>2011</v>
      </c>
      <c r="C562" t="str">
        <f>A562&amp;" "&amp;B562</f>
        <v>Gorski et al. 2011</v>
      </c>
      <c r="D562" s="12" t="s">
        <v>35</v>
      </c>
      <c r="E562" s="12" t="s">
        <v>226</v>
      </c>
      <c r="F562" s="12" t="s">
        <v>1144</v>
      </c>
      <c r="G562" s="12" t="s">
        <v>35</v>
      </c>
      <c r="H562" s="12" t="s">
        <v>3503</v>
      </c>
      <c r="I562" s="12" t="s">
        <v>1145</v>
      </c>
      <c r="J562" s="12" t="s">
        <v>3625</v>
      </c>
      <c r="K562" s="12" t="s">
        <v>28</v>
      </c>
      <c r="L562" s="12" t="s">
        <v>28</v>
      </c>
      <c r="N562" s="12" t="s">
        <v>28</v>
      </c>
      <c r="O562" s="12" t="s">
        <v>744</v>
      </c>
      <c r="P562" s="12" t="s">
        <v>3901</v>
      </c>
      <c r="Q562" t="s">
        <v>4009</v>
      </c>
      <c r="R562" t="s">
        <v>4097</v>
      </c>
      <c r="S562" t="s">
        <v>4096</v>
      </c>
      <c r="T562" s="12" t="s">
        <v>343</v>
      </c>
      <c r="W562" s="12" t="s">
        <v>40</v>
      </c>
      <c r="X562" s="12" t="s">
        <v>1033</v>
      </c>
      <c r="Y562" s="12" t="s">
        <v>1033</v>
      </c>
      <c r="Z562" s="12" t="s">
        <v>1033</v>
      </c>
      <c r="AA562" s="12" t="s">
        <v>304</v>
      </c>
      <c r="AB562" s="12" t="s">
        <v>35</v>
      </c>
      <c r="AC562" s="12" t="s">
        <v>2901</v>
      </c>
      <c r="AF562" s="12" t="s">
        <v>119</v>
      </c>
      <c r="AG562" s="12">
        <v>4</v>
      </c>
    </row>
    <row r="563" spans="1:45" s="12" customFormat="1" x14ac:dyDescent="0.25">
      <c r="A563" s="12" t="s">
        <v>1143</v>
      </c>
      <c r="B563" s="12">
        <v>2011</v>
      </c>
      <c r="C563" t="str">
        <f>A563&amp;" "&amp;B563</f>
        <v>Gorski et al. 2011</v>
      </c>
      <c r="D563" s="12" t="s">
        <v>35</v>
      </c>
      <c r="E563" s="12" t="s">
        <v>226</v>
      </c>
      <c r="F563" s="12" t="s">
        <v>1144</v>
      </c>
      <c r="G563" s="12" t="s">
        <v>35</v>
      </c>
      <c r="H563" s="12" t="s">
        <v>3503</v>
      </c>
      <c r="I563" s="12" t="s">
        <v>1145</v>
      </c>
      <c r="J563" s="12" t="s">
        <v>3625</v>
      </c>
      <c r="K563" s="12" t="s">
        <v>28</v>
      </c>
      <c r="L563" s="12" t="s">
        <v>28</v>
      </c>
      <c r="N563" s="12" t="s">
        <v>28</v>
      </c>
      <c r="O563" s="12" t="s">
        <v>744</v>
      </c>
      <c r="P563" s="12" t="s">
        <v>3901</v>
      </c>
      <c r="Q563" t="s">
        <v>3919</v>
      </c>
      <c r="R563" t="s">
        <v>2600</v>
      </c>
      <c r="V563" s="12" t="s">
        <v>2763</v>
      </c>
      <c r="W563" s="12" t="s">
        <v>40</v>
      </c>
      <c r="X563" s="12" t="s">
        <v>1033</v>
      </c>
      <c r="Y563" s="12" t="s">
        <v>1033</v>
      </c>
      <c r="Z563" s="12" t="s">
        <v>1033</v>
      </c>
      <c r="AA563" s="12" t="s">
        <v>304</v>
      </c>
      <c r="AB563" s="12" t="s">
        <v>35</v>
      </c>
      <c r="AC563" s="12" t="s">
        <v>2901</v>
      </c>
      <c r="AF563" s="12" t="s">
        <v>119</v>
      </c>
      <c r="AG563" s="12">
        <v>17</v>
      </c>
    </row>
    <row r="564" spans="1:45" s="12" customFormat="1" x14ac:dyDescent="0.25">
      <c r="A564" s="12" t="s">
        <v>1143</v>
      </c>
      <c r="B564" s="12">
        <v>2011</v>
      </c>
      <c r="C564" t="str">
        <f>A564&amp;" "&amp;B564</f>
        <v>Gorski et al. 2011</v>
      </c>
      <c r="D564" s="12" t="s">
        <v>35</v>
      </c>
      <c r="E564" s="12" t="s">
        <v>226</v>
      </c>
      <c r="F564" s="12" t="s">
        <v>1144</v>
      </c>
      <c r="G564" s="12" t="s">
        <v>35</v>
      </c>
      <c r="H564" s="12" t="s">
        <v>3503</v>
      </c>
      <c r="I564" s="12" t="s">
        <v>1145</v>
      </c>
      <c r="J564" s="12" t="s">
        <v>3625</v>
      </c>
      <c r="K564" s="12" t="s">
        <v>28</v>
      </c>
      <c r="L564" s="12" t="s">
        <v>28</v>
      </c>
      <c r="N564" s="12" t="s">
        <v>28</v>
      </c>
      <c r="O564" s="12" t="s">
        <v>744</v>
      </c>
      <c r="P564" s="12" t="s">
        <v>3901</v>
      </c>
      <c r="Q564" t="s">
        <v>4009</v>
      </c>
      <c r="R564" t="s">
        <v>3938</v>
      </c>
      <c r="S564"/>
      <c r="V564" s="12" t="s">
        <v>2682</v>
      </c>
      <c r="W564" s="12" t="s">
        <v>40</v>
      </c>
      <c r="X564" s="12" t="s">
        <v>1033</v>
      </c>
      <c r="Y564" s="12" t="s">
        <v>1033</v>
      </c>
      <c r="Z564" s="12" t="s">
        <v>1033</v>
      </c>
      <c r="AA564" s="12" t="s">
        <v>304</v>
      </c>
      <c r="AB564" s="12" t="s">
        <v>35</v>
      </c>
      <c r="AC564" s="12" t="s">
        <v>2901</v>
      </c>
      <c r="AF564" s="12" t="s">
        <v>119</v>
      </c>
      <c r="AG564" s="12">
        <v>57</v>
      </c>
    </row>
    <row r="565" spans="1:45" s="12" customFormat="1" x14ac:dyDescent="0.25">
      <c r="A565" s="12" t="s">
        <v>1143</v>
      </c>
      <c r="B565" s="12">
        <v>2011</v>
      </c>
      <c r="C565" t="str">
        <f>A565&amp;" "&amp;B565</f>
        <v>Gorski et al. 2011</v>
      </c>
      <c r="D565" s="12" t="s">
        <v>35</v>
      </c>
      <c r="E565" s="12" t="s">
        <v>226</v>
      </c>
      <c r="F565" s="12" t="s">
        <v>1144</v>
      </c>
      <c r="G565" s="12" t="s">
        <v>35</v>
      </c>
      <c r="H565" s="12" t="s">
        <v>3503</v>
      </c>
      <c r="I565" s="12" t="s">
        <v>1145</v>
      </c>
      <c r="J565" s="12" t="s">
        <v>3625</v>
      </c>
      <c r="K565" s="12" t="s">
        <v>28</v>
      </c>
      <c r="L565" s="12" t="s">
        <v>28</v>
      </c>
      <c r="N565" s="12" t="s">
        <v>28</v>
      </c>
      <c r="O565" s="12" t="s">
        <v>744</v>
      </c>
      <c r="P565" s="12" t="s">
        <v>3901</v>
      </c>
      <c r="Q565" s="12" t="s">
        <v>4009</v>
      </c>
      <c r="R565" s="12" t="s">
        <v>3954</v>
      </c>
      <c r="S565" s="12" t="s">
        <v>3940</v>
      </c>
      <c r="V565" s="12" t="s">
        <v>2784</v>
      </c>
      <c r="W565" s="12" t="s">
        <v>40</v>
      </c>
      <c r="X565" s="12" t="s">
        <v>1033</v>
      </c>
      <c r="Y565" s="12" t="s">
        <v>1033</v>
      </c>
      <c r="Z565" s="12" t="s">
        <v>1033</v>
      </c>
      <c r="AA565" s="12" t="s">
        <v>304</v>
      </c>
      <c r="AB565" s="12" t="s">
        <v>35</v>
      </c>
      <c r="AC565" s="12" t="s">
        <v>2901</v>
      </c>
      <c r="AF565" s="12" t="s">
        <v>119</v>
      </c>
      <c r="AG565" s="12">
        <v>2</v>
      </c>
    </row>
    <row r="566" spans="1:45" s="12" customFormat="1" x14ac:dyDescent="0.25">
      <c r="A566" s="12" t="s">
        <v>1143</v>
      </c>
      <c r="B566" s="12">
        <v>2011</v>
      </c>
      <c r="C566" t="str">
        <f>A566&amp;" "&amp;B566</f>
        <v>Gorski et al. 2011</v>
      </c>
      <c r="D566" s="12" t="s">
        <v>35</v>
      </c>
      <c r="E566" s="12" t="s">
        <v>226</v>
      </c>
      <c r="F566" s="12" t="s">
        <v>1144</v>
      </c>
      <c r="G566" s="12" t="s">
        <v>35</v>
      </c>
      <c r="H566" s="12" t="s">
        <v>3503</v>
      </c>
      <c r="I566" s="12" t="s">
        <v>1145</v>
      </c>
      <c r="J566" s="12" t="s">
        <v>3625</v>
      </c>
      <c r="K566" s="12" t="s">
        <v>28</v>
      </c>
      <c r="L566" s="12" t="s">
        <v>28</v>
      </c>
      <c r="N566" s="12" t="s">
        <v>28</v>
      </c>
      <c r="O566" s="12" t="s">
        <v>744</v>
      </c>
      <c r="P566" s="12" t="s">
        <v>3901</v>
      </c>
      <c r="Q566" t="s">
        <v>3919</v>
      </c>
      <c r="R566" t="s">
        <v>2600</v>
      </c>
      <c r="S566" t="s">
        <v>3982</v>
      </c>
      <c r="T566" s="12" t="s">
        <v>1793</v>
      </c>
      <c r="W566" s="12" t="s">
        <v>40</v>
      </c>
      <c r="X566" s="12" t="s">
        <v>1033</v>
      </c>
      <c r="Y566" s="12" t="s">
        <v>1033</v>
      </c>
      <c r="Z566" s="12" t="s">
        <v>1033</v>
      </c>
      <c r="AA566" s="12" t="s">
        <v>304</v>
      </c>
      <c r="AB566" s="12" t="s">
        <v>35</v>
      </c>
      <c r="AC566" s="12" t="s">
        <v>2901</v>
      </c>
      <c r="AF566" s="12" t="s">
        <v>119</v>
      </c>
      <c r="AG566" s="12">
        <v>3</v>
      </c>
    </row>
    <row r="567" spans="1:45" s="12" customFormat="1" x14ac:dyDescent="0.25">
      <c r="A567" s="12" t="s">
        <v>1143</v>
      </c>
      <c r="B567" s="12">
        <v>2011</v>
      </c>
      <c r="C567" t="str">
        <f>A567&amp;" "&amp;B567</f>
        <v>Gorski et al. 2011</v>
      </c>
      <c r="D567" s="12" t="s">
        <v>35</v>
      </c>
      <c r="E567" s="12" t="s">
        <v>226</v>
      </c>
      <c r="F567" s="12" t="s">
        <v>1144</v>
      </c>
      <c r="G567" s="12" t="s">
        <v>35</v>
      </c>
      <c r="H567" s="12" t="s">
        <v>3503</v>
      </c>
      <c r="I567" s="12" t="s">
        <v>1145</v>
      </c>
      <c r="J567" s="12" t="s">
        <v>3625</v>
      </c>
      <c r="K567" s="12" t="s">
        <v>28</v>
      </c>
      <c r="L567" s="12" t="s">
        <v>28</v>
      </c>
      <c r="N567" s="12" t="s">
        <v>28</v>
      </c>
      <c r="O567" s="12" t="s">
        <v>744</v>
      </c>
      <c r="P567" s="12" t="s">
        <v>3901</v>
      </c>
      <c r="Q567" t="s">
        <v>4009</v>
      </c>
      <c r="R567" t="s">
        <v>4038</v>
      </c>
      <c r="S567"/>
      <c r="V567" s="12" t="s">
        <v>2816</v>
      </c>
      <c r="W567" s="12" t="s">
        <v>40</v>
      </c>
      <c r="X567" s="12" t="s">
        <v>1033</v>
      </c>
      <c r="Y567" s="12" t="s">
        <v>1033</v>
      </c>
      <c r="Z567" s="12" t="s">
        <v>1033</v>
      </c>
      <c r="AA567" s="12" t="s">
        <v>304</v>
      </c>
      <c r="AB567" s="12" t="s">
        <v>35</v>
      </c>
      <c r="AC567" s="12" t="s">
        <v>2901</v>
      </c>
      <c r="AF567" s="12" t="s">
        <v>119</v>
      </c>
      <c r="AG567" s="12">
        <v>1</v>
      </c>
    </row>
    <row r="568" spans="1:45" s="12" customFormat="1" x14ac:dyDescent="0.25">
      <c r="A568" s="12" t="s">
        <v>1143</v>
      </c>
      <c r="B568" s="12">
        <v>2011</v>
      </c>
      <c r="C568" t="str">
        <f>A568&amp;" "&amp;B568</f>
        <v>Gorski et al. 2011</v>
      </c>
      <c r="D568" s="12" t="s">
        <v>35</v>
      </c>
      <c r="E568" s="12" t="s">
        <v>226</v>
      </c>
      <c r="F568" s="12" t="s">
        <v>1144</v>
      </c>
      <c r="G568" s="12" t="s">
        <v>35</v>
      </c>
      <c r="H568" s="12" t="s">
        <v>3503</v>
      </c>
      <c r="I568" s="12" t="s">
        <v>1145</v>
      </c>
      <c r="J568" s="12" t="s">
        <v>3625</v>
      </c>
      <c r="K568" s="12" t="s">
        <v>28</v>
      </c>
      <c r="L568" s="12" t="s">
        <v>28</v>
      </c>
      <c r="N568" s="12" t="s">
        <v>28</v>
      </c>
      <c r="O568" s="12" t="s">
        <v>744</v>
      </c>
      <c r="P568" s="12" t="s">
        <v>3901</v>
      </c>
      <c r="Q568" t="s">
        <v>4009</v>
      </c>
      <c r="R568"/>
      <c r="S568"/>
      <c r="V568" s="12" t="s">
        <v>3024</v>
      </c>
      <c r="W568" s="12" t="s">
        <v>40</v>
      </c>
      <c r="X568" s="12" t="s">
        <v>1033</v>
      </c>
      <c r="Y568" s="12" t="s">
        <v>1033</v>
      </c>
      <c r="Z568" s="12" t="s">
        <v>1033</v>
      </c>
      <c r="AA568" s="12" t="s">
        <v>304</v>
      </c>
      <c r="AB568" s="12" t="s">
        <v>35</v>
      </c>
      <c r="AC568" s="12" t="s">
        <v>2901</v>
      </c>
      <c r="AF568" s="12" t="s">
        <v>119</v>
      </c>
      <c r="AG568" s="12">
        <v>1</v>
      </c>
    </row>
    <row r="569" spans="1:45" s="12" customFormat="1" x14ac:dyDescent="0.25">
      <c r="A569" s="12" t="s">
        <v>1143</v>
      </c>
      <c r="B569" s="12">
        <v>2011</v>
      </c>
      <c r="C569" t="str">
        <f>A569&amp;" "&amp;B569</f>
        <v>Gorski et al. 2011</v>
      </c>
      <c r="D569" s="12" t="s">
        <v>35</v>
      </c>
      <c r="E569" s="12" t="s">
        <v>226</v>
      </c>
      <c r="F569" s="12" t="s">
        <v>1144</v>
      </c>
      <c r="G569" s="12" t="s">
        <v>35</v>
      </c>
      <c r="H569" s="12" t="s">
        <v>3503</v>
      </c>
      <c r="I569" s="12" t="s">
        <v>1145</v>
      </c>
      <c r="J569" s="12" t="s">
        <v>3625</v>
      </c>
      <c r="K569" s="12" t="s">
        <v>28</v>
      </c>
      <c r="L569" s="12" t="s">
        <v>28</v>
      </c>
      <c r="N569" s="12" t="s">
        <v>28</v>
      </c>
      <c r="O569" s="12" t="s">
        <v>744</v>
      </c>
      <c r="P569" s="12" t="s">
        <v>3901</v>
      </c>
      <c r="Q569" t="s">
        <v>4083</v>
      </c>
      <c r="R569" t="s">
        <v>4082</v>
      </c>
      <c r="T569" s="12" t="s">
        <v>3753</v>
      </c>
      <c r="W569" s="12" t="s">
        <v>40</v>
      </c>
      <c r="X569" s="12" t="s">
        <v>1033</v>
      </c>
      <c r="Y569" s="12" t="s">
        <v>1033</v>
      </c>
      <c r="Z569" s="12" t="s">
        <v>1033</v>
      </c>
      <c r="AA569" s="12" t="s">
        <v>304</v>
      </c>
      <c r="AB569" s="12" t="s">
        <v>35</v>
      </c>
      <c r="AC569" s="12" t="s">
        <v>2901</v>
      </c>
      <c r="AF569" s="12" t="s">
        <v>119</v>
      </c>
      <c r="AG569" s="12">
        <v>1</v>
      </c>
    </row>
    <row r="570" spans="1:45" s="12" customFormat="1" x14ac:dyDescent="0.25">
      <c r="A570" s="12" t="s">
        <v>1147</v>
      </c>
      <c r="B570" s="12">
        <v>2016</v>
      </c>
      <c r="C570" t="str">
        <f>A570&amp;" "&amp;B570</f>
        <v>Grigar et al.  2016</v>
      </c>
      <c r="D570" s="12" t="s">
        <v>35</v>
      </c>
      <c r="E570" s="12" t="s">
        <v>25</v>
      </c>
      <c r="F570" s="12" t="s">
        <v>1148</v>
      </c>
      <c r="G570" s="12" t="s">
        <v>35</v>
      </c>
      <c r="H570" s="12" t="s">
        <v>3503</v>
      </c>
      <c r="I570" s="12" t="s">
        <v>2103</v>
      </c>
      <c r="J570" s="12" t="s">
        <v>2117</v>
      </c>
      <c r="K570" s="12" t="s">
        <v>28</v>
      </c>
      <c r="L570" s="12" t="s">
        <v>28</v>
      </c>
      <c r="N570" s="12" t="s">
        <v>277</v>
      </c>
      <c r="O570" s="12" t="s">
        <v>744</v>
      </c>
      <c r="P570" s="12" t="s">
        <v>3901</v>
      </c>
      <c r="Q570" t="s">
        <v>4009</v>
      </c>
      <c r="R570" t="s">
        <v>3938</v>
      </c>
      <c r="S570" t="s">
        <v>4049</v>
      </c>
      <c r="T570" s="12" t="s">
        <v>368</v>
      </c>
      <c r="U570" s="12" t="s">
        <v>369</v>
      </c>
      <c r="W570" s="12" t="s">
        <v>40</v>
      </c>
      <c r="X570" s="12" t="s">
        <v>1033</v>
      </c>
      <c r="Y570" s="12" t="s">
        <v>1033</v>
      </c>
      <c r="Z570" s="12" t="s">
        <v>1033</v>
      </c>
      <c r="AA570" s="12" t="s">
        <v>1149</v>
      </c>
      <c r="AB570" s="12" t="s">
        <v>35</v>
      </c>
      <c r="AC570" s="12" t="s">
        <v>2901</v>
      </c>
      <c r="AF570" s="12" t="s">
        <v>119</v>
      </c>
      <c r="AG570" s="12">
        <v>1</v>
      </c>
      <c r="AN570" s="16"/>
      <c r="AO570" s="16"/>
    </row>
    <row r="571" spans="1:45" s="12" customFormat="1" x14ac:dyDescent="0.25">
      <c r="A571" s="12" t="s">
        <v>1147</v>
      </c>
      <c r="B571" s="12">
        <v>2016</v>
      </c>
      <c r="C571" t="str">
        <f>A571&amp;" "&amp;B571</f>
        <v>Grigar et al.  2016</v>
      </c>
      <c r="D571" s="12" t="s">
        <v>35</v>
      </c>
      <c r="E571" s="12" t="s">
        <v>25</v>
      </c>
      <c r="F571" s="12" t="s">
        <v>1148</v>
      </c>
      <c r="G571" s="12" t="s">
        <v>35</v>
      </c>
      <c r="H571" s="12" t="s">
        <v>3503</v>
      </c>
      <c r="I571" s="12" t="s">
        <v>2103</v>
      </c>
      <c r="J571" s="12" t="s">
        <v>2117</v>
      </c>
      <c r="K571" s="12" t="s">
        <v>28</v>
      </c>
      <c r="L571" s="12" t="s">
        <v>28</v>
      </c>
      <c r="N571" s="12" t="s">
        <v>277</v>
      </c>
      <c r="O571" s="12" t="s">
        <v>744</v>
      </c>
      <c r="P571" s="12" t="s">
        <v>3901</v>
      </c>
      <c r="Q571" t="s">
        <v>4009</v>
      </c>
      <c r="R571" t="s">
        <v>4253</v>
      </c>
      <c r="S571" t="s">
        <v>4252</v>
      </c>
      <c r="T571" s="12" t="s">
        <v>2690</v>
      </c>
      <c r="U571" s="12" t="s">
        <v>1150</v>
      </c>
      <c r="W571" s="12" t="s">
        <v>40</v>
      </c>
      <c r="X571" s="12" t="s">
        <v>1033</v>
      </c>
      <c r="Y571" s="12" t="s">
        <v>1033</v>
      </c>
      <c r="Z571" s="12" t="s">
        <v>1033</v>
      </c>
      <c r="AA571" s="12" t="s">
        <v>1149</v>
      </c>
      <c r="AB571" s="12" t="s">
        <v>35</v>
      </c>
      <c r="AC571" s="12" t="s">
        <v>2901</v>
      </c>
      <c r="AF571" s="12" t="s">
        <v>119</v>
      </c>
      <c r="AG571" s="12">
        <v>1</v>
      </c>
      <c r="AN571" s="16"/>
      <c r="AO571" s="16"/>
    </row>
    <row r="572" spans="1:45" s="12" customFormat="1" x14ac:dyDescent="0.25">
      <c r="A572" s="12" t="s">
        <v>1147</v>
      </c>
      <c r="B572" s="12">
        <v>2016</v>
      </c>
      <c r="C572" t="str">
        <f>A572&amp;" "&amp;B572</f>
        <v>Grigar et al.  2016</v>
      </c>
      <c r="D572" s="12" t="s">
        <v>35</v>
      </c>
      <c r="E572" s="12" t="s">
        <v>25</v>
      </c>
      <c r="F572" s="12" t="s">
        <v>1148</v>
      </c>
      <c r="G572" s="12" t="s">
        <v>35</v>
      </c>
      <c r="H572" s="12" t="s">
        <v>3503</v>
      </c>
      <c r="I572" s="12" t="s">
        <v>2103</v>
      </c>
      <c r="J572" s="12" t="s">
        <v>2117</v>
      </c>
      <c r="K572" s="12" t="s">
        <v>28</v>
      </c>
      <c r="L572" s="12" t="s">
        <v>28</v>
      </c>
      <c r="N572" s="12" t="s">
        <v>277</v>
      </c>
      <c r="O572" s="12" t="s">
        <v>744</v>
      </c>
      <c r="P572" s="12" t="s">
        <v>3901</v>
      </c>
      <c r="Q572" t="s">
        <v>3993</v>
      </c>
      <c r="R572" t="s">
        <v>4023</v>
      </c>
      <c r="S572" t="s">
        <v>4088</v>
      </c>
      <c r="T572" s="12" t="s">
        <v>510</v>
      </c>
      <c r="U572" s="12" t="s">
        <v>719</v>
      </c>
      <c r="W572" s="12" t="s">
        <v>40</v>
      </c>
      <c r="X572" s="12" t="s">
        <v>1033</v>
      </c>
      <c r="Y572" s="12" t="s">
        <v>1033</v>
      </c>
      <c r="Z572" s="12" t="s">
        <v>1033</v>
      </c>
      <c r="AA572" s="12" t="s">
        <v>1149</v>
      </c>
      <c r="AB572" s="12" t="s">
        <v>35</v>
      </c>
      <c r="AC572" s="12" t="s">
        <v>2901</v>
      </c>
      <c r="AF572" s="12" t="s">
        <v>119</v>
      </c>
      <c r="AG572" s="12">
        <v>1</v>
      </c>
      <c r="AN572" s="16"/>
      <c r="AO572" s="16"/>
    </row>
    <row r="573" spans="1:45" s="12" customFormat="1" x14ac:dyDescent="0.25">
      <c r="A573" s="12" t="s">
        <v>1147</v>
      </c>
      <c r="B573" s="12">
        <v>2016</v>
      </c>
      <c r="C573" t="str">
        <f>A573&amp;" "&amp;B573</f>
        <v>Grigar et al.  2016</v>
      </c>
      <c r="D573" s="12" t="s">
        <v>35</v>
      </c>
      <c r="E573" s="12" t="s">
        <v>25</v>
      </c>
      <c r="F573" s="12" t="s">
        <v>1148</v>
      </c>
      <c r="G573" s="12" t="s">
        <v>35</v>
      </c>
      <c r="H573" s="12" t="s">
        <v>3503</v>
      </c>
      <c r="I573" s="12" t="s">
        <v>2103</v>
      </c>
      <c r="J573" s="12" t="s">
        <v>2117</v>
      </c>
      <c r="K573" s="12" t="s">
        <v>28</v>
      </c>
      <c r="L573" s="12" t="s">
        <v>28</v>
      </c>
      <c r="N573" s="12" t="s">
        <v>277</v>
      </c>
      <c r="O573" s="12" t="s">
        <v>744</v>
      </c>
      <c r="P573" s="12" t="s">
        <v>3901</v>
      </c>
      <c r="Q573" t="s">
        <v>4009</v>
      </c>
      <c r="R573" t="s">
        <v>4097</v>
      </c>
      <c r="S573" t="s">
        <v>4096</v>
      </c>
      <c r="T573" s="12" t="s">
        <v>343</v>
      </c>
      <c r="U573" s="12" t="s">
        <v>267</v>
      </c>
      <c r="W573" s="12" t="s">
        <v>40</v>
      </c>
      <c r="X573" s="12" t="s">
        <v>1033</v>
      </c>
      <c r="Y573" s="12" t="s">
        <v>1033</v>
      </c>
      <c r="Z573" s="12" t="s">
        <v>1033</v>
      </c>
      <c r="AA573" s="12" t="s">
        <v>1149</v>
      </c>
      <c r="AB573" s="12" t="s">
        <v>35</v>
      </c>
      <c r="AC573" s="12" t="s">
        <v>2901</v>
      </c>
      <c r="AF573" s="12" t="s">
        <v>119</v>
      </c>
      <c r="AG573" s="12">
        <v>34</v>
      </c>
      <c r="AN573" s="16"/>
      <c r="AO573" s="16"/>
    </row>
    <row r="574" spans="1:45" s="12" customFormat="1" x14ac:dyDescent="0.25">
      <c r="A574" s="12" t="s">
        <v>1147</v>
      </c>
      <c r="B574" s="12">
        <v>2016</v>
      </c>
      <c r="C574" t="str">
        <f>A574&amp;" "&amp;B574</f>
        <v>Grigar et al.  2016</v>
      </c>
      <c r="D574" s="12" t="s">
        <v>35</v>
      </c>
      <c r="E574" s="12" t="s">
        <v>25</v>
      </c>
      <c r="F574" s="12" t="s">
        <v>1148</v>
      </c>
      <c r="G574" s="12" t="s">
        <v>35</v>
      </c>
      <c r="H574" s="12" t="s">
        <v>3503</v>
      </c>
      <c r="I574" s="12" t="s">
        <v>2103</v>
      </c>
      <c r="J574" s="12" t="s">
        <v>2117</v>
      </c>
      <c r="K574" s="12" t="s">
        <v>28</v>
      </c>
      <c r="L574" s="12" t="s">
        <v>28</v>
      </c>
      <c r="N574" s="12" t="s">
        <v>277</v>
      </c>
      <c r="O574" s="12" t="s">
        <v>744</v>
      </c>
      <c r="P574" s="12" t="s">
        <v>3901</v>
      </c>
      <c r="Q574" t="s">
        <v>4009</v>
      </c>
      <c r="R574" t="s">
        <v>3938</v>
      </c>
      <c r="S574" t="s">
        <v>4073</v>
      </c>
      <c r="T574" s="12" t="s">
        <v>512</v>
      </c>
      <c r="U574" s="12" t="s">
        <v>561</v>
      </c>
      <c r="W574" s="12" t="s">
        <v>40</v>
      </c>
      <c r="X574" s="12" t="s">
        <v>1033</v>
      </c>
      <c r="Y574" s="12" t="s">
        <v>1033</v>
      </c>
      <c r="Z574" s="12" t="s">
        <v>1033</v>
      </c>
      <c r="AA574" s="12" t="s">
        <v>1149</v>
      </c>
      <c r="AB574" s="12" t="s">
        <v>35</v>
      </c>
      <c r="AC574" s="12" t="s">
        <v>2901</v>
      </c>
      <c r="AF574" s="12">
        <v>2</v>
      </c>
      <c r="AG574" s="12">
        <v>76</v>
      </c>
      <c r="AH574" s="15">
        <v>2.5999999999999999E-2</v>
      </c>
      <c r="AI574" s="15"/>
      <c r="AN574" s="16"/>
      <c r="AO574" s="16"/>
      <c r="AP574" s="15"/>
      <c r="AQ574" s="15"/>
    </row>
    <row r="575" spans="1:45" s="12" customFormat="1" x14ac:dyDescent="0.25">
      <c r="A575" s="12" t="s">
        <v>1147</v>
      </c>
      <c r="B575" s="12">
        <v>2016</v>
      </c>
      <c r="C575" t="str">
        <f>A575&amp;" "&amp;B575</f>
        <v>Grigar et al.  2016</v>
      </c>
      <c r="D575" s="12" t="s">
        <v>35</v>
      </c>
      <c r="E575" s="12" t="s">
        <v>25</v>
      </c>
      <c r="F575" s="12" t="s">
        <v>1148</v>
      </c>
      <c r="G575" s="12" t="s">
        <v>35</v>
      </c>
      <c r="H575" s="12" t="s">
        <v>3503</v>
      </c>
      <c r="I575" s="12" t="s">
        <v>2103</v>
      </c>
      <c r="J575" s="12" t="s">
        <v>2117</v>
      </c>
      <c r="K575" s="12" t="s">
        <v>28</v>
      </c>
      <c r="L575" s="12" t="s">
        <v>28</v>
      </c>
      <c r="N575" s="12" t="s">
        <v>277</v>
      </c>
      <c r="O575" s="12" t="s">
        <v>744</v>
      </c>
      <c r="P575" s="12" t="s">
        <v>3901</v>
      </c>
      <c r="Q575" t="s">
        <v>4009</v>
      </c>
      <c r="R575" t="s">
        <v>4120</v>
      </c>
      <c r="S575" t="s">
        <v>4119</v>
      </c>
      <c r="T575" s="12" t="s">
        <v>346</v>
      </c>
      <c r="U575" s="12" t="s">
        <v>347</v>
      </c>
      <c r="W575" s="12" t="s">
        <v>40</v>
      </c>
      <c r="X575" s="12" t="s">
        <v>1033</v>
      </c>
      <c r="Y575" s="12" t="s">
        <v>1033</v>
      </c>
      <c r="Z575" s="12" t="s">
        <v>1033</v>
      </c>
      <c r="AA575" s="12" t="s">
        <v>1149</v>
      </c>
      <c r="AB575" s="12" t="s">
        <v>35</v>
      </c>
      <c r="AC575" s="12" t="s">
        <v>2901</v>
      </c>
      <c r="AF575" s="12" t="s">
        <v>119</v>
      </c>
      <c r="AG575" s="12">
        <v>4</v>
      </c>
      <c r="AN575" s="16"/>
      <c r="AO575" s="16"/>
    </row>
    <row r="576" spans="1:45" s="12" customFormat="1" x14ac:dyDescent="0.25">
      <c r="A576" s="12" t="s">
        <v>1147</v>
      </c>
      <c r="B576" s="12">
        <v>2017</v>
      </c>
      <c r="C576" t="str">
        <f>A576&amp;" "&amp;B576</f>
        <v>Grigar et al.  2017</v>
      </c>
      <c r="D576" s="12" t="s">
        <v>35</v>
      </c>
      <c r="E576" s="12" t="s">
        <v>25</v>
      </c>
      <c r="F576" s="12" t="s">
        <v>1151</v>
      </c>
      <c r="G576" s="12" t="s">
        <v>35</v>
      </c>
      <c r="H576" s="12" t="s">
        <v>3503</v>
      </c>
      <c r="I576" s="12" t="s">
        <v>2095</v>
      </c>
      <c r="J576" s="12" t="s">
        <v>2117</v>
      </c>
      <c r="K576" s="12" t="s">
        <v>28</v>
      </c>
      <c r="L576" s="12" t="s">
        <v>28</v>
      </c>
      <c r="N576" s="12" t="s">
        <v>277</v>
      </c>
      <c r="O576" s="12" t="s">
        <v>744</v>
      </c>
      <c r="P576" s="12" t="s">
        <v>3901</v>
      </c>
      <c r="Q576" t="s">
        <v>4007</v>
      </c>
      <c r="R576" t="s">
        <v>4006</v>
      </c>
      <c r="S576" t="s">
        <v>4005</v>
      </c>
      <c r="T576" s="60" t="s">
        <v>4219</v>
      </c>
      <c r="U576" s="12" t="s">
        <v>1152</v>
      </c>
      <c r="W576" s="12" t="s">
        <v>40</v>
      </c>
      <c r="X576" s="12" t="s">
        <v>1033</v>
      </c>
      <c r="Y576" s="12" t="s">
        <v>1033</v>
      </c>
      <c r="Z576" s="12" t="s">
        <v>1033</v>
      </c>
      <c r="AA576" s="12" t="s">
        <v>304</v>
      </c>
      <c r="AB576" s="12" t="s">
        <v>35</v>
      </c>
      <c r="AC576" s="12" t="s">
        <v>2901</v>
      </c>
      <c r="AF576" s="12" t="s">
        <v>119</v>
      </c>
      <c r="AG576" s="12">
        <v>7</v>
      </c>
      <c r="AN576" s="16"/>
      <c r="AO576" s="16"/>
    </row>
    <row r="577" spans="1:46" s="12" customFormat="1" x14ac:dyDescent="0.25">
      <c r="A577" s="12" t="s">
        <v>1147</v>
      </c>
      <c r="B577" s="12">
        <v>2017</v>
      </c>
      <c r="C577" t="str">
        <f>A577&amp;" "&amp;B577</f>
        <v>Grigar et al.  2017</v>
      </c>
      <c r="D577" s="12" t="s">
        <v>35</v>
      </c>
      <c r="E577" s="12" t="s">
        <v>25</v>
      </c>
      <c r="F577" s="12" t="s">
        <v>1151</v>
      </c>
      <c r="G577" s="12" t="s">
        <v>35</v>
      </c>
      <c r="H577" s="12" t="s">
        <v>3503</v>
      </c>
      <c r="I577" s="12" t="s">
        <v>2095</v>
      </c>
      <c r="J577" s="12" t="s">
        <v>2117</v>
      </c>
      <c r="K577" s="12" t="s">
        <v>28</v>
      </c>
      <c r="L577" s="12" t="s">
        <v>28</v>
      </c>
      <c r="N577" s="12" t="s">
        <v>277</v>
      </c>
      <c r="O577" s="12" t="s">
        <v>744</v>
      </c>
      <c r="P577" s="12" t="s">
        <v>3901</v>
      </c>
      <c r="Q577" s="12" t="s">
        <v>3919</v>
      </c>
      <c r="R577" t="s">
        <v>2600</v>
      </c>
      <c r="S577" t="s">
        <v>4222</v>
      </c>
      <c r="T577" s="12" t="s">
        <v>2658</v>
      </c>
      <c r="U577" s="12" t="s">
        <v>1153</v>
      </c>
      <c r="W577" s="12" t="s">
        <v>40</v>
      </c>
      <c r="X577" s="12" t="s">
        <v>1033</v>
      </c>
      <c r="Y577" s="12" t="s">
        <v>1033</v>
      </c>
      <c r="Z577" s="12" t="s">
        <v>1033</v>
      </c>
      <c r="AA577" s="12" t="s">
        <v>304</v>
      </c>
      <c r="AB577" s="12" t="s">
        <v>35</v>
      </c>
      <c r="AC577" s="12" t="s">
        <v>2901</v>
      </c>
      <c r="AF577" s="12" t="s">
        <v>119</v>
      </c>
      <c r="AG577" s="12">
        <v>6</v>
      </c>
      <c r="AN577" s="16"/>
      <c r="AO577" s="16"/>
    </row>
    <row r="578" spans="1:46" s="12" customFormat="1" x14ac:dyDescent="0.25">
      <c r="A578" s="12" t="s">
        <v>1147</v>
      </c>
      <c r="B578" s="12">
        <v>2017</v>
      </c>
      <c r="C578" t="str">
        <f>A578&amp;" "&amp;B578</f>
        <v>Grigar et al.  2017</v>
      </c>
      <c r="D578" s="12" t="s">
        <v>35</v>
      </c>
      <c r="E578" s="12" t="s">
        <v>25</v>
      </c>
      <c r="F578" s="12" t="s">
        <v>1151</v>
      </c>
      <c r="G578" s="12" t="s">
        <v>35</v>
      </c>
      <c r="H578" s="12" t="s">
        <v>3503</v>
      </c>
      <c r="I578" s="12" t="s">
        <v>2095</v>
      </c>
      <c r="J578" s="12" t="s">
        <v>2117</v>
      </c>
      <c r="K578" s="12" t="s">
        <v>28</v>
      </c>
      <c r="L578" s="12" t="s">
        <v>28</v>
      </c>
      <c r="N578" s="12" t="s">
        <v>277</v>
      </c>
      <c r="O578" s="12" t="s">
        <v>744</v>
      </c>
      <c r="P578" s="12" t="s">
        <v>3901</v>
      </c>
      <c r="Q578" t="s">
        <v>3919</v>
      </c>
      <c r="R578" t="s">
        <v>2600</v>
      </c>
      <c r="S578" t="s">
        <v>4231</v>
      </c>
      <c r="T578" s="12" t="s">
        <v>4230</v>
      </c>
      <c r="U578" s="12" t="s">
        <v>1154</v>
      </c>
      <c r="W578" s="12" t="s">
        <v>40</v>
      </c>
      <c r="X578" s="12" t="s">
        <v>1033</v>
      </c>
      <c r="Y578" s="12" t="s">
        <v>1033</v>
      </c>
      <c r="Z578" s="12" t="s">
        <v>1033</v>
      </c>
      <c r="AA578" s="12" t="s">
        <v>304</v>
      </c>
      <c r="AB578" s="12" t="s">
        <v>35</v>
      </c>
      <c r="AC578" s="12" t="s">
        <v>2901</v>
      </c>
      <c r="AF578" s="12" t="s">
        <v>119</v>
      </c>
      <c r="AG578" s="12">
        <v>17</v>
      </c>
      <c r="AN578" s="16"/>
      <c r="AO578" s="16"/>
    </row>
    <row r="579" spans="1:46" s="12" customFormat="1" x14ac:dyDescent="0.25">
      <c r="A579" s="12" t="s">
        <v>1147</v>
      </c>
      <c r="B579" s="12">
        <v>2017</v>
      </c>
      <c r="C579" t="str">
        <f>A579&amp;" "&amp;B579</f>
        <v>Grigar et al.  2017</v>
      </c>
      <c r="D579" s="12" t="s">
        <v>35</v>
      </c>
      <c r="E579" s="12" t="s">
        <v>25</v>
      </c>
      <c r="F579" s="12" t="s">
        <v>1151</v>
      </c>
      <c r="G579" s="12" t="s">
        <v>35</v>
      </c>
      <c r="H579" s="12" t="s">
        <v>3503</v>
      </c>
      <c r="I579" s="12" t="s">
        <v>2095</v>
      </c>
      <c r="J579" s="12" t="s">
        <v>2117</v>
      </c>
      <c r="K579" s="12" t="s">
        <v>28</v>
      </c>
      <c r="L579" s="12" t="s">
        <v>28</v>
      </c>
      <c r="N579" s="12" t="s">
        <v>277</v>
      </c>
      <c r="O579" s="12" t="s">
        <v>744</v>
      </c>
      <c r="P579" s="12" t="s">
        <v>3901</v>
      </c>
      <c r="Q579" t="s">
        <v>3919</v>
      </c>
      <c r="R579" t="s">
        <v>2600</v>
      </c>
      <c r="S579" t="s">
        <v>4250</v>
      </c>
      <c r="T579" s="12" t="s">
        <v>3645</v>
      </c>
      <c r="U579" s="12" t="s">
        <v>1155</v>
      </c>
      <c r="W579" s="12" t="s">
        <v>40</v>
      </c>
      <c r="X579" s="12" t="s">
        <v>1033</v>
      </c>
      <c r="Y579" s="12" t="s">
        <v>1033</v>
      </c>
      <c r="Z579" s="12" t="s">
        <v>1033</v>
      </c>
      <c r="AA579" s="12" t="s">
        <v>304</v>
      </c>
      <c r="AB579" s="12" t="s">
        <v>35</v>
      </c>
      <c r="AC579" s="12" t="s">
        <v>2901</v>
      </c>
      <c r="AF579" s="12">
        <v>1</v>
      </c>
      <c r="AG579" s="12">
        <v>260</v>
      </c>
      <c r="AN579" s="16"/>
      <c r="AO579" s="16"/>
    </row>
    <row r="580" spans="1:46" s="12" customFormat="1" x14ac:dyDescent="0.25">
      <c r="A580" s="12" t="s">
        <v>1147</v>
      </c>
      <c r="B580" s="12">
        <v>2017</v>
      </c>
      <c r="C580" t="str">
        <f>A580&amp;" "&amp;B580</f>
        <v>Grigar et al.  2017</v>
      </c>
      <c r="D580" s="12" t="s">
        <v>35</v>
      </c>
      <c r="E580" s="12" t="s">
        <v>25</v>
      </c>
      <c r="F580" s="12" t="s">
        <v>1151</v>
      </c>
      <c r="G580" s="12" t="s">
        <v>35</v>
      </c>
      <c r="H580" s="12" t="s">
        <v>3503</v>
      </c>
      <c r="I580" s="12" t="s">
        <v>2095</v>
      </c>
      <c r="J580" s="12" t="s">
        <v>2117</v>
      </c>
      <c r="K580" s="12" t="s">
        <v>28</v>
      </c>
      <c r="L580" s="12" t="s">
        <v>28</v>
      </c>
      <c r="N580" s="12" t="s">
        <v>277</v>
      </c>
      <c r="O580" s="12" t="s">
        <v>744</v>
      </c>
      <c r="P580" s="12" t="s">
        <v>3901</v>
      </c>
      <c r="Q580" t="s">
        <v>3919</v>
      </c>
      <c r="R580" t="s">
        <v>2600</v>
      </c>
      <c r="S580" t="s">
        <v>4250</v>
      </c>
      <c r="T580" s="12" t="s">
        <v>3651</v>
      </c>
      <c r="U580" s="12" t="s">
        <v>1156</v>
      </c>
      <c r="W580" s="12" t="s">
        <v>40</v>
      </c>
      <c r="X580" s="12" t="s">
        <v>1033</v>
      </c>
      <c r="Y580" s="12" t="s">
        <v>1033</v>
      </c>
      <c r="Z580" s="12" t="s">
        <v>1033</v>
      </c>
      <c r="AA580" s="12" t="s">
        <v>304</v>
      </c>
      <c r="AB580" s="12" t="s">
        <v>35</v>
      </c>
      <c r="AC580" s="12" t="s">
        <v>2901</v>
      </c>
      <c r="AF580" s="12" t="s">
        <v>119</v>
      </c>
      <c r="AG580" s="12">
        <v>1</v>
      </c>
      <c r="AN580" s="16"/>
      <c r="AO580" s="16"/>
    </row>
    <row r="581" spans="1:46" s="12" customFormat="1" x14ac:dyDescent="0.25">
      <c r="A581" s="12" t="s">
        <v>1147</v>
      </c>
      <c r="B581" s="12">
        <v>2017</v>
      </c>
      <c r="C581" t="str">
        <f>A581&amp;" "&amp;B581</f>
        <v>Grigar et al.  2017</v>
      </c>
      <c r="D581" s="12" t="s">
        <v>35</v>
      </c>
      <c r="E581" s="12" t="s">
        <v>25</v>
      </c>
      <c r="F581" s="12" t="s">
        <v>1151</v>
      </c>
      <c r="G581" s="12" t="s">
        <v>35</v>
      </c>
      <c r="H581" s="12" t="s">
        <v>3503</v>
      </c>
      <c r="I581" s="12" t="s">
        <v>2095</v>
      </c>
      <c r="J581" s="12" t="s">
        <v>2117</v>
      </c>
      <c r="K581" s="12" t="s">
        <v>28</v>
      </c>
      <c r="L581" s="12" t="s">
        <v>28</v>
      </c>
      <c r="N581" s="12" t="s">
        <v>277</v>
      </c>
      <c r="O581" s="12" t="s">
        <v>744</v>
      </c>
      <c r="P581" s="12" t="s">
        <v>3901</v>
      </c>
      <c r="Q581" s="61" t="s">
        <v>3919</v>
      </c>
      <c r="R581" s="61" t="s">
        <v>2600</v>
      </c>
      <c r="S581" s="61" t="s">
        <v>3982</v>
      </c>
      <c r="T581" s="12" t="s">
        <v>2814</v>
      </c>
      <c r="U581" s="12" t="s">
        <v>1159</v>
      </c>
      <c r="W581" s="12" t="s">
        <v>40</v>
      </c>
      <c r="X581" s="12" t="s">
        <v>1033</v>
      </c>
      <c r="Y581" s="12" t="s">
        <v>1033</v>
      </c>
      <c r="Z581" s="12" t="s">
        <v>1033</v>
      </c>
      <c r="AA581" s="12" t="s">
        <v>304</v>
      </c>
      <c r="AB581" s="12" t="s">
        <v>35</v>
      </c>
      <c r="AC581" s="12" t="s">
        <v>2901</v>
      </c>
      <c r="AF581" s="12" t="s">
        <v>119</v>
      </c>
      <c r="AG581" s="12">
        <v>25</v>
      </c>
      <c r="AN581" s="16"/>
      <c r="AO581" s="16"/>
    </row>
    <row r="582" spans="1:46" s="12" customFormat="1" x14ac:dyDescent="0.25">
      <c r="A582" s="12" t="s">
        <v>1147</v>
      </c>
      <c r="B582" s="12">
        <v>2017</v>
      </c>
      <c r="C582" t="str">
        <f>A582&amp;" "&amp;B582</f>
        <v>Grigar et al.  2017</v>
      </c>
      <c r="D582" s="12" t="s">
        <v>35</v>
      </c>
      <c r="E582" s="12" t="s">
        <v>25</v>
      </c>
      <c r="F582" s="12" t="s">
        <v>1151</v>
      </c>
      <c r="G582" s="12" t="s">
        <v>35</v>
      </c>
      <c r="H582" s="12" t="s">
        <v>3503</v>
      </c>
      <c r="I582" s="12" t="s">
        <v>2095</v>
      </c>
      <c r="J582" s="12" t="s">
        <v>2117</v>
      </c>
      <c r="K582" s="12" t="s">
        <v>28</v>
      </c>
      <c r="L582" s="12" t="s">
        <v>28</v>
      </c>
      <c r="N582" s="12" t="s">
        <v>277</v>
      </c>
      <c r="O582" s="12" t="s">
        <v>744</v>
      </c>
      <c r="P582" s="12" t="s">
        <v>3901</v>
      </c>
      <c r="Q582" t="s">
        <v>3919</v>
      </c>
      <c r="R582" t="s">
        <v>2600</v>
      </c>
      <c r="S582" t="s">
        <v>4222</v>
      </c>
      <c r="T582" s="12" t="s">
        <v>1157</v>
      </c>
      <c r="U582" s="12" t="s">
        <v>1158</v>
      </c>
      <c r="W582" s="12" t="s">
        <v>40</v>
      </c>
      <c r="X582" s="12" t="s">
        <v>1033</v>
      </c>
      <c r="Y582" s="12" t="s">
        <v>1033</v>
      </c>
      <c r="Z582" s="12" t="s">
        <v>1033</v>
      </c>
      <c r="AA582" s="12" t="s">
        <v>304</v>
      </c>
      <c r="AB582" s="12" t="s">
        <v>35</v>
      </c>
      <c r="AC582" s="12" t="s">
        <v>2901</v>
      </c>
      <c r="AF582" s="12" t="s">
        <v>119</v>
      </c>
      <c r="AG582" s="12">
        <v>26</v>
      </c>
      <c r="AN582" s="16"/>
      <c r="AO582" s="16"/>
    </row>
    <row r="583" spans="1:46" s="12" customFormat="1" x14ac:dyDescent="0.25">
      <c r="A583" s="12" t="s">
        <v>1147</v>
      </c>
      <c r="B583" s="12">
        <v>2017</v>
      </c>
      <c r="C583" t="str">
        <f>A583&amp;" "&amp;B583</f>
        <v>Grigar et al.  2017</v>
      </c>
      <c r="D583" s="12" t="s">
        <v>35</v>
      </c>
      <c r="E583" s="12" t="s">
        <v>25</v>
      </c>
      <c r="F583" s="12" t="s">
        <v>1151</v>
      </c>
      <c r="G583" s="12" t="s">
        <v>35</v>
      </c>
      <c r="H583" s="12" t="s">
        <v>3503</v>
      </c>
      <c r="I583" s="12" t="s">
        <v>2095</v>
      </c>
      <c r="J583" s="12" t="s">
        <v>2117</v>
      </c>
      <c r="K583" s="12" t="s">
        <v>28</v>
      </c>
      <c r="L583" s="12" t="s">
        <v>28</v>
      </c>
      <c r="N583" s="12" t="s">
        <v>277</v>
      </c>
      <c r="O583" s="12" t="s">
        <v>744</v>
      </c>
      <c r="P583" s="12" t="s">
        <v>3901</v>
      </c>
      <c r="Q583" t="s">
        <v>3919</v>
      </c>
      <c r="R583" t="s">
        <v>2600</v>
      </c>
      <c r="S583" t="s">
        <v>3982</v>
      </c>
      <c r="T583" s="12" t="s">
        <v>3642</v>
      </c>
      <c r="U583" s="12" t="s">
        <v>1160</v>
      </c>
      <c r="W583" s="12" t="s">
        <v>40</v>
      </c>
      <c r="X583" s="12" t="s">
        <v>1033</v>
      </c>
      <c r="Y583" s="12" t="s">
        <v>1033</v>
      </c>
      <c r="Z583" s="12" t="s">
        <v>1033</v>
      </c>
      <c r="AA583" s="12" t="s">
        <v>304</v>
      </c>
      <c r="AB583" s="12" t="s">
        <v>35</v>
      </c>
      <c r="AC583" s="12" t="s">
        <v>2901</v>
      </c>
      <c r="AF583" s="12" t="s">
        <v>119</v>
      </c>
      <c r="AG583" s="12">
        <v>1</v>
      </c>
      <c r="AN583" s="16"/>
      <c r="AO583" s="16"/>
    </row>
    <row r="584" spans="1:46" s="12" customFormat="1" x14ac:dyDescent="0.25">
      <c r="A584" s="12" t="s">
        <v>1147</v>
      </c>
      <c r="B584" s="12">
        <v>2017</v>
      </c>
      <c r="C584" t="str">
        <f>A584&amp;" "&amp;B584</f>
        <v>Grigar et al.  2017</v>
      </c>
      <c r="D584" s="12" t="s">
        <v>35</v>
      </c>
      <c r="E584" s="12" t="s">
        <v>25</v>
      </c>
      <c r="F584" s="12" t="s">
        <v>1151</v>
      </c>
      <c r="G584" s="12" t="s">
        <v>35</v>
      </c>
      <c r="H584" s="12" t="s">
        <v>3503</v>
      </c>
      <c r="I584" s="12" t="s">
        <v>2095</v>
      </c>
      <c r="J584" s="12" t="s">
        <v>2117</v>
      </c>
      <c r="K584" s="12" t="s">
        <v>28</v>
      </c>
      <c r="L584" s="12" t="s">
        <v>28</v>
      </c>
      <c r="N584" s="12" t="s">
        <v>277</v>
      </c>
      <c r="O584" s="12" t="s">
        <v>744</v>
      </c>
      <c r="P584" s="12" t="s">
        <v>3901</v>
      </c>
      <c r="Q584" s="61" t="s">
        <v>3919</v>
      </c>
      <c r="R584" s="61" t="s">
        <v>2600</v>
      </c>
      <c r="S584" s="61" t="s">
        <v>3982</v>
      </c>
      <c r="T584" s="12" t="s">
        <v>2895</v>
      </c>
      <c r="U584" s="12" t="s">
        <v>1161</v>
      </c>
      <c r="W584" s="12" t="s">
        <v>40</v>
      </c>
      <c r="X584" s="12" t="s">
        <v>1033</v>
      </c>
      <c r="Y584" s="12" t="s">
        <v>1033</v>
      </c>
      <c r="Z584" s="12" t="s">
        <v>1033</v>
      </c>
      <c r="AA584" s="12" t="s">
        <v>304</v>
      </c>
      <c r="AB584" s="12" t="s">
        <v>35</v>
      </c>
      <c r="AC584" s="12" t="s">
        <v>2901</v>
      </c>
      <c r="AF584" s="12" t="s">
        <v>119</v>
      </c>
      <c r="AG584" s="12">
        <v>8</v>
      </c>
      <c r="AN584" s="16"/>
      <c r="AO584" s="16"/>
    </row>
    <row r="585" spans="1:46" s="12" customFormat="1" x14ac:dyDescent="0.25">
      <c r="A585" s="12" t="s">
        <v>1147</v>
      </c>
      <c r="B585" s="12">
        <v>2017</v>
      </c>
      <c r="C585" t="str">
        <f>A585&amp;" "&amp;B585</f>
        <v>Grigar et al.  2017</v>
      </c>
      <c r="D585" s="12" t="s">
        <v>35</v>
      </c>
      <c r="E585" s="12" t="s">
        <v>25</v>
      </c>
      <c r="F585" s="12" t="s">
        <v>1151</v>
      </c>
      <c r="G585" s="12" t="s">
        <v>35</v>
      </c>
      <c r="H585" s="12" t="s">
        <v>3503</v>
      </c>
      <c r="I585" s="12" t="s">
        <v>2095</v>
      </c>
      <c r="J585" s="12" t="s">
        <v>2117</v>
      </c>
      <c r="K585" s="12" t="s">
        <v>28</v>
      </c>
      <c r="L585" s="12" t="s">
        <v>28</v>
      </c>
      <c r="N585" s="12" t="s">
        <v>277</v>
      </c>
      <c r="O585" s="12" t="s">
        <v>744</v>
      </c>
      <c r="P585" s="12" t="s">
        <v>3901</v>
      </c>
      <c r="Q585" s="61" t="s">
        <v>3919</v>
      </c>
      <c r="R585" s="61" t="s">
        <v>2600</v>
      </c>
      <c r="S585" t="s">
        <v>4250</v>
      </c>
      <c r="T585" s="12" t="s">
        <v>2483</v>
      </c>
      <c r="U585" s="12" t="s">
        <v>1162</v>
      </c>
      <c r="W585" s="12" t="s">
        <v>40</v>
      </c>
      <c r="X585" s="12" t="s">
        <v>1033</v>
      </c>
      <c r="Y585" s="12" t="s">
        <v>1033</v>
      </c>
      <c r="Z585" s="12" t="s">
        <v>1033</v>
      </c>
      <c r="AA585" s="12" t="s">
        <v>304</v>
      </c>
      <c r="AB585" s="12" t="s">
        <v>35</v>
      </c>
      <c r="AC585" s="12" t="s">
        <v>2901</v>
      </c>
      <c r="AF585" s="12" t="s">
        <v>119</v>
      </c>
      <c r="AG585" s="12">
        <v>18</v>
      </c>
      <c r="AN585" s="16"/>
      <c r="AO585" s="16"/>
    </row>
    <row r="586" spans="1:46" s="12" customFormat="1" x14ac:dyDescent="0.25">
      <c r="A586" s="12" t="s">
        <v>1147</v>
      </c>
      <c r="B586" s="12">
        <v>2017</v>
      </c>
      <c r="C586" t="str">
        <f>A586&amp;" "&amp;B586</f>
        <v>Grigar et al.  2017</v>
      </c>
      <c r="D586" s="12" t="s">
        <v>35</v>
      </c>
      <c r="E586" s="12" t="s">
        <v>25</v>
      </c>
      <c r="F586" s="12" t="s">
        <v>1151</v>
      </c>
      <c r="G586" s="12" t="s">
        <v>35</v>
      </c>
      <c r="H586" s="12" t="s">
        <v>3503</v>
      </c>
      <c r="I586" s="12" t="s">
        <v>2095</v>
      </c>
      <c r="J586" s="12" t="s">
        <v>2117</v>
      </c>
      <c r="K586" s="12" t="s">
        <v>28</v>
      </c>
      <c r="L586" s="12" t="s">
        <v>28</v>
      </c>
      <c r="N586" s="12" t="s">
        <v>277</v>
      </c>
      <c r="O586" s="12" t="s">
        <v>744</v>
      </c>
      <c r="P586" s="12" t="s">
        <v>3901</v>
      </c>
      <c r="Q586" t="s">
        <v>3919</v>
      </c>
      <c r="R586" t="s">
        <v>2600</v>
      </c>
      <c r="S586" t="s">
        <v>4377</v>
      </c>
      <c r="T586" s="12" t="s">
        <v>1163</v>
      </c>
      <c r="U586" s="12" t="s">
        <v>1164</v>
      </c>
      <c r="W586" s="12" t="s">
        <v>40</v>
      </c>
      <c r="X586" s="12" t="s">
        <v>1033</v>
      </c>
      <c r="Y586" s="12" t="s">
        <v>1033</v>
      </c>
      <c r="Z586" s="12" t="s">
        <v>1033</v>
      </c>
      <c r="AA586" s="12" t="s">
        <v>304</v>
      </c>
      <c r="AB586" s="12" t="s">
        <v>35</v>
      </c>
      <c r="AC586" s="12" t="s">
        <v>2901</v>
      </c>
      <c r="AF586" s="12">
        <v>1</v>
      </c>
      <c r="AG586" s="12">
        <v>3</v>
      </c>
      <c r="AN586" s="16"/>
      <c r="AO586" s="16"/>
    </row>
    <row r="587" spans="1:46" s="12" customFormat="1" x14ac:dyDescent="0.25">
      <c r="A587" s="12" t="s">
        <v>1147</v>
      </c>
      <c r="B587" s="12">
        <v>2017</v>
      </c>
      <c r="C587" t="str">
        <f>A587&amp;" "&amp;B587</f>
        <v>Grigar et al.  2017</v>
      </c>
      <c r="D587" s="12" t="s">
        <v>35</v>
      </c>
      <c r="E587" s="12" t="s">
        <v>25</v>
      </c>
      <c r="F587" s="12" t="s">
        <v>1151</v>
      </c>
      <c r="G587" s="12" t="s">
        <v>35</v>
      </c>
      <c r="H587" s="12" t="s">
        <v>3503</v>
      </c>
      <c r="I587" s="12" t="s">
        <v>2095</v>
      </c>
      <c r="J587" s="12" t="s">
        <v>2117</v>
      </c>
      <c r="K587" s="12" t="s">
        <v>28</v>
      </c>
      <c r="L587" s="12" t="s">
        <v>28</v>
      </c>
      <c r="N587" s="12" t="s">
        <v>277</v>
      </c>
      <c r="O587" s="12" t="s">
        <v>744</v>
      </c>
      <c r="P587" s="12" t="s">
        <v>3901</v>
      </c>
      <c r="Q587" t="s">
        <v>3919</v>
      </c>
      <c r="R587" t="s">
        <v>2600</v>
      </c>
      <c r="S587" t="s">
        <v>4377</v>
      </c>
      <c r="T587" s="12" t="s">
        <v>3333</v>
      </c>
      <c r="U587" s="12" t="s">
        <v>1165</v>
      </c>
      <c r="W587" s="12" t="s">
        <v>40</v>
      </c>
      <c r="X587" s="12" t="s">
        <v>1033</v>
      </c>
      <c r="Y587" s="12" t="s">
        <v>1033</v>
      </c>
      <c r="Z587" s="12" t="s">
        <v>1033</v>
      </c>
      <c r="AA587" s="12" t="s">
        <v>304</v>
      </c>
      <c r="AB587" s="12" t="s">
        <v>35</v>
      </c>
      <c r="AC587" s="12" t="s">
        <v>2901</v>
      </c>
      <c r="AF587" s="12" t="s">
        <v>119</v>
      </c>
      <c r="AG587" s="12">
        <v>2</v>
      </c>
      <c r="AN587" s="16"/>
      <c r="AO587" s="16"/>
    </row>
    <row r="588" spans="1:46" s="12" customFormat="1" x14ac:dyDescent="0.25">
      <c r="A588" s="12" t="s">
        <v>1147</v>
      </c>
      <c r="B588" s="12">
        <v>2017</v>
      </c>
      <c r="C588" t="str">
        <f>A588&amp;" "&amp;B588</f>
        <v>Grigar et al.  2017</v>
      </c>
      <c r="D588" s="12" t="s">
        <v>35</v>
      </c>
      <c r="E588" s="12" t="s">
        <v>25</v>
      </c>
      <c r="F588" s="12" t="s">
        <v>1151</v>
      </c>
      <c r="G588" s="12" t="s">
        <v>35</v>
      </c>
      <c r="H588" s="12" t="s">
        <v>3503</v>
      </c>
      <c r="I588" s="12" t="s">
        <v>2095</v>
      </c>
      <c r="J588" s="12" t="s">
        <v>2117</v>
      </c>
      <c r="K588" s="12" t="s">
        <v>28</v>
      </c>
      <c r="L588" s="12" t="s">
        <v>28</v>
      </c>
      <c r="N588" s="12" t="s">
        <v>277</v>
      </c>
      <c r="O588" s="12" t="s">
        <v>744</v>
      </c>
      <c r="P588" s="12" t="s">
        <v>3901</v>
      </c>
      <c r="Q588" t="s">
        <v>3919</v>
      </c>
      <c r="R588" t="s">
        <v>2600</v>
      </c>
      <c r="S588" t="s">
        <v>4165</v>
      </c>
      <c r="T588" s="12" t="s">
        <v>2631</v>
      </c>
      <c r="U588" s="12" t="s">
        <v>1166</v>
      </c>
      <c r="W588" s="12" t="s">
        <v>40</v>
      </c>
      <c r="X588" s="12" t="s">
        <v>1033</v>
      </c>
      <c r="Y588" s="12" t="s">
        <v>1033</v>
      </c>
      <c r="Z588" s="12" t="s">
        <v>1033</v>
      </c>
      <c r="AA588" s="12" t="s">
        <v>304</v>
      </c>
      <c r="AB588" s="12" t="s">
        <v>35</v>
      </c>
      <c r="AC588" s="12" t="s">
        <v>2901</v>
      </c>
      <c r="AF588" s="12" t="s">
        <v>119</v>
      </c>
      <c r="AG588" s="12">
        <v>1</v>
      </c>
      <c r="AN588" s="16"/>
      <c r="AO588" s="16"/>
    </row>
    <row r="589" spans="1:46" s="12" customFormat="1" x14ac:dyDescent="0.25">
      <c r="A589" s="12" t="s">
        <v>1167</v>
      </c>
      <c r="B589" s="12">
        <v>2018</v>
      </c>
      <c r="C589" t="str">
        <f>A589&amp;" "&amp;B589</f>
        <v>Grigar, M. K. 2018</v>
      </c>
      <c r="D589" s="12" t="s">
        <v>35</v>
      </c>
      <c r="E589" s="12" t="s">
        <v>25</v>
      </c>
      <c r="F589" s="12" t="s">
        <v>1148</v>
      </c>
      <c r="G589" s="12" t="s">
        <v>35</v>
      </c>
      <c r="H589" s="12" t="s">
        <v>3503</v>
      </c>
      <c r="I589" s="12" t="s">
        <v>2103</v>
      </c>
      <c r="J589" s="12" t="s">
        <v>2117</v>
      </c>
      <c r="K589" s="12" t="s">
        <v>28</v>
      </c>
      <c r="L589" s="12" t="s">
        <v>28</v>
      </c>
      <c r="N589" s="12" t="s">
        <v>277</v>
      </c>
      <c r="O589" s="12" t="s">
        <v>744</v>
      </c>
      <c r="P589" s="12" t="s">
        <v>3901</v>
      </c>
      <c r="Q589" t="s">
        <v>4009</v>
      </c>
      <c r="R589" t="s">
        <v>3938</v>
      </c>
      <c r="S589" t="s">
        <v>4073</v>
      </c>
      <c r="T589" s="12" t="s">
        <v>512</v>
      </c>
      <c r="W589" s="12" t="s">
        <v>40</v>
      </c>
      <c r="X589" s="12" t="s">
        <v>1033</v>
      </c>
      <c r="Y589" s="12" t="s">
        <v>1033</v>
      </c>
      <c r="Z589" s="12" t="s">
        <v>1033</v>
      </c>
      <c r="AA589" s="12" t="s">
        <v>80</v>
      </c>
      <c r="AB589" s="12" t="s">
        <v>35</v>
      </c>
      <c r="AC589" s="12" t="s">
        <v>2901</v>
      </c>
      <c r="AF589" s="12">
        <v>2</v>
      </c>
      <c r="AG589" s="12">
        <v>76</v>
      </c>
      <c r="AN589" s="16"/>
      <c r="AO589" s="16"/>
    </row>
    <row r="590" spans="1:46" s="12" customFormat="1" x14ac:dyDescent="0.25">
      <c r="A590" s="12" t="s">
        <v>2006</v>
      </c>
      <c r="B590" s="12">
        <v>2012</v>
      </c>
      <c r="C590" t="str">
        <f>A590&amp;" "&amp;B590</f>
        <v>Gruszynski et al. 2012</v>
      </c>
      <c r="D590" s="12" t="s">
        <v>35</v>
      </c>
      <c r="E590" s="12" t="s">
        <v>158</v>
      </c>
      <c r="F590" s="12" t="s">
        <v>2007</v>
      </c>
      <c r="G590" s="12" t="s">
        <v>35</v>
      </c>
      <c r="H590" s="12" t="s">
        <v>3503</v>
      </c>
      <c r="I590" s="12" t="s">
        <v>2008</v>
      </c>
      <c r="J590" s="12" t="s">
        <v>3625</v>
      </c>
      <c r="K590" s="12" t="s">
        <v>28</v>
      </c>
      <c r="L590" s="12" t="s">
        <v>28</v>
      </c>
      <c r="N590" s="12" t="s">
        <v>292</v>
      </c>
      <c r="O590" s="12" t="s">
        <v>744</v>
      </c>
      <c r="P590" s="12" t="s">
        <v>3901</v>
      </c>
      <c r="Q590" t="s">
        <v>3919</v>
      </c>
      <c r="R590" t="s">
        <v>2600</v>
      </c>
      <c r="S590"/>
      <c r="V590" s="12" t="s">
        <v>2009</v>
      </c>
      <c r="W590" s="12" t="s">
        <v>40</v>
      </c>
      <c r="X590" s="12" t="s">
        <v>1826</v>
      </c>
      <c r="Y590" s="12" t="s">
        <v>1033</v>
      </c>
      <c r="Z590" s="12" t="s">
        <v>1033</v>
      </c>
      <c r="AA590" s="12" t="s">
        <v>2010</v>
      </c>
      <c r="AB590" s="12" t="s">
        <v>35</v>
      </c>
      <c r="AC590" s="12" t="s">
        <v>2901</v>
      </c>
      <c r="AF590" s="12">
        <v>1</v>
      </c>
      <c r="AG590" s="12">
        <v>79</v>
      </c>
      <c r="AT590" s="12" t="s">
        <v>2920</v>
      </c>
    </row>
    <row r="591" spans="1:46" s="12" customFormat="1" x14ac:dyDescent="0.25">
      <c r="A591" s="12" t="s">
        <v>2006</v>
      </c>
      <c r="B591" s="12">
        <v>2012</v>
      </c>
      <c r="C591" t="str">
        <f>A591&amp;" "&amp;B591</f>
        <v>Gruszynski et al. 2012</v>
      </c>
      <c r="D591" s="12" t="s">
        <v>35</v>
      </c>
      <c r="E591" s="12" t="s">
        <v>158</v>
      </c>
      <c r="F591" s="12" t="s">
        <v>2007</v>
      </c>
      <c r="G591" s="12" t="s">
        <v>35</v>
      </c>
      <c r="H591" s="12" t="s">
        <v>3503</v>
      </c>
      <c r="I591" s="12" t="s">
        <v>2008</v>
      </c>
      <c r="J591" s="12" t="s">
        <v>3625</v>
      </c>
      <c r="K591" s="12" t="s">
        <v>28</v>
      </c>
      <c r="L591" s="12" t="s">
        <v>28</v>
      </c>
      <c r="N591" s="12" t="s">
        <v>292</v>
      </c>
      <c r="O591" s="12" t="s">
        <v>744</v>
      </c>
      <c r="P591" s="12" t="s">
        <v>3901</v>
      </c>
      <c r="Q591" t="s">
        <v>3919</v>
      </c>
      <c r="R591" t="s">
        <v>2600</v>
      </c>
      <c r="S591"/>
      <c r="V591" s="12" t="s">
        <v>2009</v>
      </c>
      <c r="W591" s="12" t="s">
        <v>40</v>
      </c>
      <c r="X591" s="12" t="s">
        <v>1826</v>
      </c>
      <c r="Y591" s="12" t="s">
        <v>1033</v>
      </c>
      <c r="Z591" s="12" t="s">
        <v>1033</v>
      </c>
      <c r="AA591" s="12" t="s">
        <v>2010</v>
      </c>
      <c r="AB591" s="12" t="s">
        <v>35</v>
      </c>
      <c r="AC591" s="12" t="s">
        <v>2901</v>
      </c>
      <c r="AF591" s="12">
        <v>1</v>
      </c>
      <c r="AG591" s="12">
        <v>79</v>
      </c>
      <c r="AT591" s="12" t="s">
        <v>2920</v>
      </c>
    </row>
    <row r="592" spans="1:46" s="12" customFormat="1" x14ac:dyDescent="0.25">
      <c r="A592" s="12" t="s">
        <v>2006</v>
      </c>
      <c r="B592" s="12">
        <v>2012</v>
      </c>
      <c r="C592" t="str">
        <f>A592&amp;" "&amp;B592</f>
        <v>Gruszynski et al. 2012</v>
      </c>
      <c r="D592" s="12" t="s">
        <v>35</v>
      </c>
      <c r="E592" s="12" t="s">
        <v>158</v>
      </c>
      <c r="F592" s="12" t="s">
        <v>2007</v>
      </c>
      <c r="G592" s="12" t="s">
        <v>35</v>
      </c>
      <c r="H592" s="12" t="s">
        <v>3503</v>
      </c>
      <c r="I592" s="12" t="s">
        <v>2008</v>
      </c>
      <c r="J592" s="12" t="s">
        <v>3625</v>
      </c>
      <c r="K592" s="12" t="s">
        <v>28</v>
      </c>
      <c r="L592" s="12" t="s">
        <v>28</v>
      </c>
      <c r="N592" s="12" t="s">
        <v>292</v>
      </c>
      <c r="O592" s="12" t="s">
        <v>744</v>
      </c>
      <c r="P592" s="12" t="s">
        <v>3901</v>
      </c>
      <c r="Q592" t="s">
        <v>2614</v>
      </c>
      <c r="R592" t="s">
        <v>118</v>
      </c>
      <c r="S592"/>
      <c r="V592" s="12" t="s">
        <v>2611</v>
      </c>
      <c r="W592" s="12" t="s">
        <v>40</v>
      </c>
      <c r="X592" s="12" t="s">
        <v>1826</v>
      </c>
      <c r="Y592" s="12" t="s">
        <v>1033</v>
      </c>
      <c r="Z592" s="12" t="s">
        <v>1033</v>
      </c>
      <c r="AA592" s="12" t="s">
        <v>2010</v>
      </c>
      <c r="AB592" s="12" t="s">
        <v>35</v>
      </c>
      <c r="AC592" s="12" t="s">
        <v>2901</v>
      </c>
      <c r="AF592" s="12">
        <v>14</v>
      </c>
      <c r="AG592" s="12">
        <v>47</v>
      </c>
      <c r="AT592" s="12" t="s">
        <v>2920</v>
      </c>
    </row>
    <row r="593" spans="1:46" s="12" customFormat="1" x14ac:dyDescent="0.25">
      <c r="A593" s="12" t="s">
        <v>2006</v>
      </c>
      <c r="B593" s="12">
        <v>2012</v>
      </c>
      <c r="C593" t="str">
        <f>A593&amp;" "&amp;B593</f>
        <v>Gruszynski et al. 2012</v>
      </c>
      <c r="D593" s="12" t="s">
        <v>35</v>
      </c>
      <c r="E593" s="12" t="s">
        <v>158</v>
      </c>
      <c r="F593" s="12" t="s">
        <v>2007</v>
      </c>
      <c r="G593" s="12" t="s">
        <v>35</v>
      </c>
      <c r="H593" s="12" t="s">
        <v>3503</v>
      </c>
      <c r="I593" s="12" t="s">
        <v>2008</v>
      </c>
      <c r="J593" s="12" t="s">
        <v>3625</v>
      </c>
      <c r="K593" s="12" t="s">
        <v>28</v>
      </c>
      <c r="L593" s="12" t="s">
        <v>28</v>
      </c>
      <c r="N593" s="12" t="s">
        <v>292</v>
      </c>
      <c r="O593" s="12" t="s">
        <v>744</v>
      </c>
      <c r="P593" s="12" t="s">
        <v>3901</v>
      </c>
      <c r="Q593" t="s">
        <v>2614</v>
      </c>
      <c r="R593" t="s">
        <v>118</v>
      </c>
      <c r="V593" s="12" t="s">
        <v>2611</v>
      </c>
      <c r="W593" s="12" t="s">
        <v>40</v>
      </c>
      <c r="X593" s="12" t="s">
        <v>1993</v>
      </c>
      <c r="Y593" s="12" t="s">
        <v>1033</v>
      </c>
      <c r="Z593" s="12" t="s">
        <v>1033</v>
      </c>
      <c r="AA593" s="12" t="s">
        <v>2010</v>
      </c>
      <c r="AB593" s="12" t="s">
        <v>35</v>
      </c>
      <c r="AC593" s="12" t="s">
        <v>2901</v>
      </c>
      <c r="AF593" s="12">
        <v>14</v>
      </c>
      <c r="AG593" s="12">
        <v>47</v>
      </c>
      <c r="AT593" s="12" t="s">
        <v>2919</v>
      </c>
    </row>
    <row r="594" spans="1:46" s="12" customFormat="1" x14ac:dyDescent="0.25">
      <c r="A594" s="12" t="s">
        <v>1702</v>
      </c>
      <c r="B594" s="12">
        <v>2012</v>
      </c>
      <c r="C594" t="str">
        <f>A594&amp;" "&amp;B594</f>
        <v>Hamer et al. 2012</v>
      </c>
      <c r="D594" s="12" t="s">
        <v>35</v>
      </c>
      <c r="E594" s="12" t="s">
        <v>25</v>
      </c>
      <c r="F594" s="12" t="s">
        <v>1703</v>
      </c>
      <c r="G594" s="12" t="s">
        <v>35</v>
      </c>
      <c r="H594" s="12" t="s">
        <v>3503</v>
      </c>
      <c r="I594" s="12" t="s">
        <v>1704</v>
      </c>
      <c r="J594" s="12" t="s">
        <v>3625</v>
      </c>
      <c r="K594" s="12" t="s">
        <v>28</v>
      </c>
      <c r="L594" s="12" t="s">
        <v>28</v>
      </c>
      <c r="N594" s="12" t="s">
        <v>28</v>
      </c>
      <c r="O594" s="12" t="s">
        <v>744</v>
      </c>
      <c r="P594" s="12" t="s">
        <v>3901</v>
      </c>
      <c r="Q594"/>
      <c r="R594"/>
      <c r="S594"/>
      <c r="U594" s="12" t="s">
        <v>1705</v>
      </c>
      <c r="V594" s="12" t="s">
        <v>2649</v>
      </c>
      <c r="W594" s="12" t="s">
        <v>40</v>
      </c>
      <c r="X594" s="12" t="s">
        <v>2946</v>
      </c>
      <c r="Y594" s="12" t="s">
        <v>3527</v>
      </c>
      <c r="Z594" s="12" t="s">
        <v>3517</v>
      </c>
      <c r="AA594" s="12" t="s">
        <v>1706</v>
      </c>
      <c r="AB594" s="12" t="s">
        <v>35</v>
      </c>
      <c r="AC594" s="12" t="s">
        <v>2901</v>
      </c>
      <c r="AF594" s="12">
        <v>1</v>
      </c>
      <c r="AG594" s="12">
        <v>180</v>
      </c>
      <c r="AN594" s="16"/>
      <c r="AO594" s="16"/>
      <c r="AS594" s="12" t="s">
        <v>1707</v>
      </c>
      <c r="AT594" s="12" t="s">
        <v>1708</v>
      </c>
    </row>
    <row r="595" spans="1:46" s="12" customFormat="1" x14ac:dyDescent="0.25">
      <c r="A595" s="12" t="s">
        <v>1254</v>
      </c>
      <c r="B595" s="12">
        <v>2003</v>
      </c>
      <c r="C595" t="str">
        <f>A595&amp;" "&amp;B595</f>
        <v>Hernandez et al. 2003</v>
      </c>
      <c r="D595" s="12" t="s">
        <v>35</v>
      </c>
      <c r="E595" s="12" t="s">
        <v>25</v>
      </c>
      <c r="F595" s="12" t="s">
        <v>1255</v>
      </c>
      <c r="G595" s="12" t="s">
        <v>2901</v>
      </c>
      <c r="H595" s="12" t="s">
        <v>3504</v>
      </c>
      <c r="I595" s="12" t="s">
        <v>1256</v>
      </c>
      <c r="J595" s="12" t="s">
        <v>2117</v>
      </c>
      <c r="K595" s="12" t="s">
        <v>28</v>
      </c>
      <c r="L595" s="12" t="s">
        <v>28</v>
      </c>
      <c r="N595" s="12" t="s">
        <v>28</v>
      </c>
      <c r="O595" s="12" t="s">
        <v>744</v>
      </c>
      <c r="P595" s="12" t="s">
        <v>3901</v>
      </c>
      <c r="Q595"/>
      <c r="R595"/>
      <c r="S595"/>
      <c r="V595" s="12" t="s">
        <v>2649</v>
      </c>
      <c r="W595" s="12" t="s">
        <v>322</v>
      </c>
      <c r="X595" s="12" t="s">
        <v>1033</v>
      </c>
      <c r="Y595" s="12" t="s">
        <v>1033</v>
      </c>
      <c r="Z595" s="12" t="s">
        <v>1033</v>
      </c>
      <c r="AA595" s="12" t="s">
        <v>80</v>
      </c>
      <c r="AB595" s="12" t="s">
        <v>35</v>
      </c>
      <c r="AC595" s="12" t="s">
        <v>2901</v>
      </c>
      <c r="AF595" s="12">
        <v>236</v>
      </c>
      <c r="AG595" s="12">
        <v>2377</v>
      </c>
    </row>
    <row r="596" spans="1:46" s="12" customFormat="1" x14ac:dyDescent="0.25">
      <c r="A596" s="12" t="s">
        <v>1254</v>
      </c>
      <c r="B596" s="12">
        <v>2016</v>
      </c>
      <c r="C596" t="str">
        <f>A596&amp;" "&amp;B596</f>
        <v>Hernandez et al. 2016</v>
      </c>
      <c r="D596" s="12" t="s">
        <v>35</v>
      </c>
      <c r="E596" s="12" t="s">
        <v>226</v>
      </c>
      <c r="F596" s="12" t="s">
        <v>1257</v>
      </c>
      <c r="G596" s="12" t="s">
        <v>35</v>
      </c>
      <c r="H596" s="12" t="s">
        <v>3503</v>
      </c>
      <c r="I596" s="12" t="s">
        <v>2104</v>
      </c>
      <c r="J596" s="12" t="s">
        <v>2117</v>
      </c>
      <c r="K596" s="12" t="s">
        <v>28</v>
      </c>
      <c r="L596" s="12" t="s">
        <v>28</v>
      </c>
      <c r="N596" s="12" t="s">
        <v>1258</v>
      </c>
      <c r="O596" s="12" t="s">
        <v>744</v>
      </c>
      <c r="P596" s="12" t="s">
        <v>3901</v>
      </c>
      <c r="Q596" t="s">
        <v>4041</v>
      </c>
      <c r="R596" t="s">
        <v>4170</v>
      </c>
      <c r="S596" t="s">
        <v>4221</v>
      </c>
      <c r="T596" s="12" t="s">
        <v>1287</v>
      </c>
      <c r="U596" s="12" t="s">
        <v>1259</v>
      </c>
      <c r="W596" s="12" t="s">
        <v>322</v>
      </c>
      <c r="X596" s="12" t="s">
        <v>1033</v>
      </c>
      <c r="Y596" s="12" t="s">
        <v>1033</v>
      </c>
      <c r="Z596" s="12" t="s">
        <v>1033</v>
      </c>
      <c r="AA596" s="12" t="s">
        <v>80</v>
      </c>
      <c r="AB596" s="12" t="s">
        <v>35</v>
      </c>
      <c r="AC596" s="12" t="s">
        <v>2901</v>
      </c>
      <c r="AF596" s="12">
        <v>55</v>
      </c>
      <c r="AG596" s="12">
        <v>333</v>
      </c>
      <c r="AS596" s="12" t="s">
        <v>1260</v>
      </c>
    </row>
    <row r="597" spans="1:46" s="12" customFormat="1" x14ac:dyDescent="0.25">
      <c r="A597" s="12" t="s">
        <v>177</v>
      </c>
      <c r="B597" s="12">
        <v>1979</v>
      </c>
      <c r="C597" t="str">
        <f>A597&amp;" "&amp;B597</f>
        <v>Hussong et al.  1979</v>
      </c>
      <c r="D597" s="12" t="s">
        <v>35</v>
      </c>
      <c r="E597" s="12" t="s">
        <v>25</v>
      </c>
      <c r="F597" s="12" t="s">
        <v>178</v>
      </c>
      <c r="G597" s="12" t="s">
        <v>35</v>
      </c>
      <c r="H597" s="12" t="s">
        <v>3503</v>
      </c>
      <c r="I597" s="12" t="s">
        <v>179</v>
      </c>
      <c r="J597" s="12" t="s">
        <v>2117</v>
      </c>
      <c r="K597" s="12" t="s">
        <v>28</v>
      </c>
      <c r="L597" s="12" t="s">
        <v>28</v>
      </c>
      <c r="N597" s="12" t="s">
        <v>29</v>
      </c>
      <c r="O597" s="12" t="s">
        <v>744</v>
      </c>
      <c r="P597" s="12" t="s">
        <v>3901</v>
      </c>
      <c r="Q597" t="s">
        <v>3919</v>
      </c>
      <c r="R597" t="s">
        <v>2600</v>
      </c>
      <c r="S597" t="s">
        <v>3977</v>
      </c>
      <c r="T597" s="12" t="s">
        <v>631</v>
      </c>
      <c r="W597" s="12" t="s">
        <v>40</v>
      </c>
      <c r="X597" s="12" t="s">
        <v>1826</v>
      </c>
      <c r="Y597" s="12" t="s">
        <v>1033</v>
      </c>
      <c r="Z597" s="12" t="s">
        <v>1033</v>
      </c>
      <c r="AA597" s="12" t="s">
        <v>80</v>
      </c>
      <c r="AB597" s="12" t="s">
        <v>35</v>
      </c>
      <c r="AC597" s="12" t="s">
        <v>2901</v>
      </c>
      <c r="AF597" s="12" t="s">
        <v>119</v>
      </c>
      <c r="AG597" s="12">
        <v>20</v>
      </c>
      <c r="AS597" s="12" t="s">
        <v>182</v>
      </c>
    </row>
    <row r="598" spans="1:46" s="12" customFormat="1" x14ac:dyDescent="0.25">
      <c r="A598" s="12" t="s">
        <v>177</v>
      </c>
      <c r="B598" s="12">
        <v>1979</v>
      </c>
      <c r="C598" t="str">
        <f>A598&amp;" "&amp;B598</f>
        <v>Hussong et al.  1979</v>
      </c>
      <c r="D598" s="12" t="s">
        <v>35</v>
      </c>
      <c r="E598" s="12" t="s">
        <v>25</v>
      </c>
      <c r="F598" s="12" t="s">
        <v>178</v>
      </c>
      <c r="G598" s="12" t="s">
        <v>35</v>
      </c>
      <c r="H598" s="12" t="s">
        <v>3503</v>
      </c>
      <c r="I598" s="12" t="s">
        <v>179</v>
      </c>
      <c r="J598" s="12" t="s">
        <v>2117</v>
      </c>
      <c r="K598" s="12" t="s">
        <v>28</v>
      </c>
      <c r="L598" s="12" t="s">
        <v>28</v>
      </c>
      <c r="N598" s="12" t="s">
        <v>29</v>
      </c>
      <c r="O598" s="12" t="s">
        <v>744</v>
      </c>
      <c r="P598" s="12" t="s">
        <v>3901</v>
      </c>
      <c r="Q598" t="s">
        <v>3919</v>
      </c>
      <c r="R598" t="s">
        <v>2600</v>
      </c>
      <c r="S598" t="s">
        <v>4004</v>
      </c>
      <c r="T598" s="12" t="s">
        <v>3774</v>
      </c>
      <c r="W598" s="12" t="s">
        <v>40</v>
      </c>
      <c r="X598" s="12" t="s">
        <v>1826</v>
      </c>
      <c r="Y598" s="12" t="s">
        <v>1033</v>
      </c>
      <c r="Z598" s="12" t="s">
        <v>1033</v>
      </c>
      <c r="AA598" s="12" t="s">
        <v>80</v>
      </c>
      <c r="AB598" s="12" t="s">
        <v>35</v>
      </c>
      <c r="AC598" s="12" t="s">
        <v>2901</v>
      </c>
      <c r="AF598" s="12" t="s">
        <v>119</v>
      </c>
      <c r="AG598" s="12">
        <v>24</v>
      </c>
      <c r="AS598" s="12" t="s">
        <v>182</v>
      </c>
    </row>
    <row r="599" spans="1:46" s="12" customFormat="1" x14ac:dyDescent="0.25">
      <c r="A599" s="12" t="s">
        <v>1599</v>
      </c>
      <c r="B599" s="12">
        <v>2015</v>
      </c>
      <c r="C599" t="str">
        <f>A599&amp;" "&amp;B599</f>
        <v>Janecko et al. 2015</v>
      </c>
      <c r="D599" s="12" t="s">
        <v>35</v>
      </c>
      <c r="E599" s="12" t="s">
        <v>25</v>
      </c>
      <c r="F599" s="12" t="s">
        <v>1717</v>
      </c>
      <c r="G599" s="12" t="s">
        <v>2901</v>
      </c>
      <c r="H599" s="12" t="s">
        <v>3513</v>
      </c>
      <c r="I599" s="12" t="s">
        <v>1425</v>
      </c>
      <c r="J599" s="12" t="s">
        <v>2117</v>
      </c>
      <c r="K599" s="12" t="s">
        <v>28</v>
      </c>
      <c r="L599" s="12" t="s">
        <v>28</v>
      </c>
      <c r="N599" s="12" t="s">
        <v>28</v>
      </c>
      <c r="O599" s="12" t="s">
        <v>744</v>
      </c>
      <c r="P599" s="12" t="s">
        <v>3901</v>
      </c>
      <c r="Q599" t="s">
        <v>4009</v>
      </c>
      <c r="R599" t="s">
        <v>4008</v>
      </c>
      <c r="S599" t="s">
        <v>3931</v>
      </c>
      <c r="T599" s="12" t="s">
        <v>508</v>
      </c>
      <c r="U599" s="12" t="s">
        <v>718</v>
      </c>
      <c r="W599" s="12" t="s">
        <v>40</v>
      </c>
      <c r="X599" s="12" t="s">
        <v>1826</v>
      </c>
      <c r="Y599" s="12" t="s">
        <v>1033</v>
      </c>
      <c r="Z599" s="12" t="s">
        <v>1033</v>
      </c>
      <c r="AA599" s="12" t="s">
        <v>80</v>
      </c>
      <c r="AB599" s="12" t="s">
        <v>35</v>
      </c>
      <c r="AC599" s="12" t="s">
        <v>2901</v>
      </c>
      <c r="AF599" s="12">
        <v>1</v>
      </c>
      <c r="AG599" s="12">
        <v>49</v>
      </c>
      <c r="AN599" s="16"/>
      <c r="AO599" s="16"/>
    </row>
    <row r="600" spans="1:46" s="12" customFormat="1" x14ac:dyDescent="0.25">
      <c r="A600" s="12" t="s">
        <v>1599</v>
      </c>
      <c r="B600" s="12">
        <v>2015</v>
      </c>
      <c r="C600" t="str">
        <f>A600&amp;" "&amp;B600</f>
        <v>Janecko et al. 2015</v>
      </c>
      <c r="D600" s="12" t="s">
        <v>35</v>
      </c>
      <c r="E600" s="12" t="s">
        <v>25</v>
      </c>
      <c r="F600" s="12" t="s">
        <v>1906</v>
      </c>
      <c r="G600" s="12" t="s">
        <v>2901</v>
      </c>
      <c r="H600" s="12" t="s">
        <v>3504</v>
      </c>
      <c r="I600" s="12" t="s">
        <v>1425</v>
      </c>
      <c r="J600" s="12" t="s">
        <v>2117</v>
      </c>
      <c r="K600" s="12" t="s">
        <v>28</v>
      </c>
      <c r="L600" s="12" t="s">
        <v>28</v>
      </c>
      <c r="N600" s="12" t="s">
        <v>28</v>
      </c>
      <c r="O600" s="12" t="s">
        <v>744</v>
      </c>
      <c r="P600" s="12" t="s">
        <v>3901</v>
      </c>
      <c r="Q600" t="s">
        <v>4009</v>
      </c>
      <c r="R600" t="s">
        <v>4008</v>
      </c>
      <c r="S600" t="s">
        <v>3931</v>
      </c>
      <c r="T600" s="12" t="s">
        <v>508</v>
      </c>
      <c r="U600" s="12" t="s">
        <v>718</v>
      </c>
      <c r="W600" s="12" t="s">
        <v>40</v>
      </c>
      <c r="X600" s="12" t="s">
        <v>1826</v>
      </c>
      <c r="Y600" s="12" t="s">
        <v>1033</v>
      </c>
      <c r="Z600" s="12" t="s">
        <v>1033</v>
      </c>
      <c r="AA600" s="12" t="s">
        <v>80</v>
      </c>
      <c r="AB600" s="12" t="s">
        <v>35</v>
      </c>
      <c r="AC600" s="12" t="s">
        <v>2901</v>
      </c>
      <c r="AF600" s="12">
        <v>2</v>
      </c>
      <c r="AG600" s="12">
        <v>375</v>
      </c>
      <c r="AH600" s="15">
        <v>5.3E-3</v>
      </c>
      <c r="AI600" s="15"/>
      <c r="AN600" s="16"/>
      <c r="AO600" s="16"/>
      <c r="AP600" s="15"/>
      <c r="AQ600" s="15"/>
    </row>
    <row r="601" spans="1:46" s="12" customFormat="1" x14ac:dyDescent="0.25">
      <c r="A601" s="12" t="s">
        <v>1599</v>
      </c>
      <c r="B601" s="12">
        <v>2015</v>
      </c>
      <c r="C601" t="str">
        <f>A601&amp;" "&amp;B601</f>
        <v>Janecko et al. 2015</v>
      </c>
      <c r="D601" s="12" t="s">
        <v>35</v>
      </c>
      <c r="E601" s="12" t="s">
        <v>25</v>
      </c>
      <c r="F601" s="12" t="s">
        <v>1716</v>
      </c>
      <c r="G601" s="12" t="s">
        <v>2901</v>
      </c>
      <c r="H601" s="12" t="s">
        <v>3504</v>
      </c>
      <c r="I601" s="12" t="s">
        <v>1425</v>
      </c>
      <c r="J601" s="12" t="s">
        <v>2117</v>
      </c>
      <c r="K601" s="12" t="s">
        <v>28</v>
      </c>
      <c r="L601" s="12" t="s">
        <v>28</v>
      </c>
      <c r="N601" s="12" t="s">
        <v>28</v>
      </c>
      <c r="O601" s="12" t="s">
        <v>744</v>
      </c>
      <c r="P601" s="12" t="s">
        <v>3901</v>
      </c>
      <c r="Q601" t="s">
        <v>4009</v>
      </c>
      <c r="R601" t="s">
        <v>4008</v>
      </c>
      <c r="S601" t="s">
        <v>3931</v>
      </c>
      <c r="T601" s="12" t="s">
        <v>508</v>
      </c>
      <c r="U601" s="12" t="s">
        <v>718</v>
      </c>
      <c r="W601" s="12" t="s">
        <v>40</v>
      </c>
      <c r="X601" s="12" t="s">
        <v>1826</v>
      </c>
      <c r="Y601" s="12" t="s">
        <v>1033</v>
      </c>
      <c r="Z601" s="12" t="s">
        <v>1033</v>
      </c>
      <c r="AA601" s="12" t="s">
        <v>80</v>
      </c>
      <c r="AB601" s="12" t="s">
        <v>35</v>
      </c>
      <c r="AC601" s="12" t="s">
        <v>2901</v>
      </c>
      <c r="AF601" s="12">
        <v>9</v>
      </c>
      <c r="AG601" s="12">
        <v>286</v>
      </c>
      <c r="AH601" s="18">
        <v>3.15E-2</v>
      </c>
      <c r="AI601" s="18"/>
      <c r="AN601" s="16"/>
      <c r="AO601" s="16"/>
      <c r="AP601" s="15"/>
      <c r="AQ601" s="15"/>
    </row>
    <row r="602" spans="1:46" s="12" customFormat="1" x14ac:dyDescent="0.25">
      <c r="A602" s="12" t="s">
        <v>1599</v>
      </c>
      <c r="B602" s="12">
        <v>2015</v>
      </c>
      <c r="C602" t="str">
        <f>A602&amp;" "&amp;B602</f>
        <v>Janecko et al. 2015</v>
      </c>
      <c r="D602" s="12" t="s">
        <v>35</v>
      </c>
      <c r="E602" s="12" t="s">
        <v>25</v>
      </c>
      <c r="F602" s="12" t="s">
        <v>1904</v>
      </c>
      <c r="G602" s="12" t="s">
        <v>2901</v>
      </c>
      <c r="H602" s="12" t="s">
        <v>3514</v>
      </c>
      <c r="I602" s="12" t="s">
        <v>1425</v>
      </c>
      <c r="J602" s="12" t="s">
        <v>2117</v>
      </c>
      <c r="K602" s="12" t="s">
        <v>28</v>
      </c>
      <c r="L602" s="12" t="s">
        <v>28</v>
      </c>
      <c r="N602" s="12" t="s">
        <v>28</v>
      </c>
      <c r="O602" s="12" t="s">
        <v>744</v>
      </c>
      <c r="P602" s="12" t="s">
        <v>3901</v>
      </c>
      <c r="Q602" t="s">
        <v>4009</v>
      </c>
      <c r="R602" t="s">
        <v>4008</v>
      </c>
      <c r="S602" t="s">
        <v>3931</v>
      </c>
      <c r="U602" s="12" t="s">
        <v>1905</v>
      </c>
      <c r="V602" s="12" t="s">
        <v>2676</v>
      </c>
      <c r="W602" s="12" t="s">
        <v>40</v>
      </c>
      <c r="X602" s="12" t="s">
        <v>1826</v>
      </c>
      <c r="Y602" s="12" t="s">
        <v>1033</v>
      </c>
      <c r="Z602" s="12" t="s">
        <v>1033</v>
      </c>
      <c r="AA602" s="12" t="s">
        <v>80</v>
      </c>
      <c r="AB602" s="12" t="s">
        <v>35</v>
      </c>
      <c r="AC602" s="12" t="s">
        <v>2901</v>
      </c>
      <c r="AF602" s="12">
        <v>39</v>
      </c>
      <c r="AG602" s="12">
        <v>2778</v>
      </c>
      <c r="AH602" s="15">
        <v>1.4E-2</v>
      </c>
      <c r="AI602" s="15"/>
      <c r="AN602" s="16"/>
      <c r="AO602" s="16"/>
      <c r="AP602" s="15"/>
      <c r="AQ602" s="15"/>
    </row>
    <row r="603" spans="1:46" s="12" customFormat="1" x14ac:dyDescent="0.25">
      <c r="A603" s="12" t="s">
        <v>1599</v>
      </c>
      <c r="B603" s="12">
        <v>2015</v>
      </c>
      <c r="C603" t="str">
        <f>A603&amp;" "&amp;B603</f>
        <v>Janecko et al. 2015</v>
      </c>
      <c r="D603" s="12" t="s">
        <v>35</v>
      </c>
      <c r="E603" s="12" t="s">
        <v>25</v>
      </c>
      <c r="F603" s="12" t="s">
        <v>1908</v>
      </c>
      <c r="G603" s="12" t="s">
        <v>2901</v>
      </c>
      <c r="H603" s="12" t="s">
        <v>3513</v>
      </c>
      <c r="I603" s="12" t="s">
        <v>1425</v>
      </c>
      <c r="J603" s="12" t="s">
        <v>2117</v>
      </c>
      <c r="K603" s="12" t="s">
        <v>28</v>
      </c>
      <c r="L603" s="12" t="s">
        <v>28</v>
      </c>
      <c r="N603" s="12" t="s">
        <v>28</v>
      </c>
      <c r="O603" s="12" t="s">
        <v>744</v>
      </c>
      <c r="P603" s="12" t="s">
        <v>3901</v>
      </c>
      <c r="Q603" t="s">
        <v>4009</v>
      </c>
      <c r="R603" t="s">
        <v>4008</v>
      </c>
      <c r="S603" t="s">
        <v>3931</v>
      </c>
      <c r="T603" s="12" t="s">
        <v>3156</v>
      </c>
      <c r="U603" s="12" t="s">
        <v>1602</v>
      </c>
      <c r="W603" s="12" t="s">
        <v>40</v>
      </c>
      <c r="X603" s="12" t="s">
        <v>1826</v>
      </c>
      <c r="Y603" s="12" t="s">
        <v>1033</v>
      </c>
      <c r="Z603" s="12" t="s">
        <v>1033</v>
      </c>
      <c r="AA603" s="12" t="s">
        <v>80</v>
      </c>
      <c r="AB603" s="12" t="s">
        <v>35</v>
      </c>
      <c r="AC603" s="12" t="s">
        <v>2901</v>
      </c>
      <c r="AF603" s="12">
        <v>7</v>
      </c>
      <c r="AG603" s="12">
        <v>400</v>
      </c>
      <c r="AH603" s="15">
        <v>2.0400000000000001E-2</v>
      </c>
      <c r="AI603" s="15"/>
      <c r="AN603" s="16"/>
      <c r="AO603" s="16"/>
      <c r="AP603" s="15"/>
      <c r="AQ603" s="15"/>
    </row>
    <row r="604" spans="1:46" s="12" customFormat="1" x14ac:dyDescent="0.25">
      <c r="A604" s="12" t="s">
        <v>1599</v>
      </c>
      <c r="B604" s="12">
        <v>2015</v>
      </c>
      <c r="C604" t="str">
        <f>A604&amp;" "&amp;B604</f>
        <v>Janecko et al. 2015</v>
      </c>
      <c r="D604" s="12" t="s">
        <v>35</v>
      </c>
      <c r="E604" s="12" t="s">
        <v>25</v>
      </c>
      <c r="F604" s="12" t="s">
        <v>1907</v>
      </c>
      <c r="G604" s="12" t="s">
        <v>35</v>
      </c>
      <c r="H604" s="12" t="s">
        <v>3503</v>
      </c>
      <c r="I604" s="12" t="s">
        <v>1425</v>
      </c>
      <c r="J604" s="12" t="s">
        <v>2117</v>
      </c>
      <c r="K604" s="12" t="s">
        <v>28</v>
      </c>
      <c r="L604" s="12" t="s">
        <v>28</v>
      </c>
      <c r="N604" s="12" t="s">
        <v>28</v>
      </c>
      <c r="O604" s="12" t="s">
        <v>744</v>
      </c>
      <c r="P604" s="12" t="s">
        <v>3901</v>
      </c>
      <c r="Q604" t="s">
        <v>4009</v>
      </c>
      <c r="R604" t="s">
        <v>4008</v>
      </c>
      <c r="S604" t="s">
        <v>3931</v>
      </c>
      <c r="T604" s="12" t="s">
        <v>3156</v>
      </c>
      <c r="U604" s="12" t="s">
        <v>1602</v>
      </c>
      <c r="W604" s="12" t="s">
        <v>40</v>
      </c>
      <c r="X604" s="12" t="s">
        <v>1826</v>
      </c>
      <c r="Y604" s="12" t="s">
        <v>1033</v>
      </c>
      <c r="Z604" s="12" t="s">
        <v>1033</v>
      </c>
      <c r="AA604" s="12" t="s">
        <v>80</v>
      </c>
      <c r="AB604" s="12" t="s">
        <v>35</v>
      </c>
      <c r="AC604" s="12" t="s">
        <v>2901</v>
      </c>
      <c r="AF604" s="12">
        <v>10</v>
      </c>
      <c r="AG604" s="12">
        <v>590</v>
      </c>
      <c r="AH604" s="15">
        <v>1.6899999999999998E-2</v>
      </c>
      <c r="AI604" s="15"/>
      <c r="AN604" s="16"/>
      <c r="AO604" s="16"/>
      <c r="AP604" s="15"/>
      <c r="AQ604" s="18"/>
    </row>
    <row r="605" spans="1:46" s="12" customFormat="1" x14ac:dyDescent="0.25">
      <c r="A605" s="12" t="s">
        <v>1599</v>
      </c>
      <c r="B605" s="12">
        <v>2015</v>
      </c>
      <c r="C605" t="str">
        <f>A605&amp;" "&amp;B605</f>
        <v>Janecko et al. 2015</v>
      </c>
      <c r="D605" s="12" t="s">
        <v>35</v>
      </c>
      <c r="E605" s="12" t="s">
        <v>25</v>
      </c>
      <c r="F605" s="12" t="s">
        <v>1737</v>
      </c>
      <c r="G605" s="12" t="s">
        <v>2901</v>
      </c>
      <c r="H605" s="12" t="s">
        <v>3504</v>
      </c>
      <c r="I605" s="12" t="s">
        <v>1425</v>
      </c>
      <c r="J605" s="12" t="s">
        <v>2117</v>
      </c>
      <c r="K605" s="12" t="s">
        <v>28</v>
      </c>
      <c r="L605" s="12" t="s">
        <v>28</v>
      </c>
      <c r="N605" s="12" t="s">
        <v>28</v>
      </c>
      <c r="O605" s="12" t="s">
        <v>744</v>
      </c>
      <c r="P605" s="12" t="s">
        <v>3901</v>
      </c>
      <c r="Q605" t="s">
        <v>4009</v>
      </c>
      <c r="R605" t="s">
        <v>4008</v>
      </c>
      <c r="S605" t="s">
        <v>3931</v>
      </c>
      <c r="T605" s="12" t="s">
        <v>1738</v>
      </c>
      <c r="U605" s="12" t="s">
        <v>1719</v>
      </c>
      <c r="W605" s="12" t="s">
        <v>40</v>
      </c>
      <c r="X605" s="12" t="s">
        <v>1826</v>
      </c>
      <c r="Y605" s="12" t="s">
        <v>1033</v>
      </c>
      <c r="Z605" s="12" t="s">
        <v>1033</v>
      </c>
      <c r="AA605" s="12" t="s">
        <v>80</v>
      </c>
      <c r="AB605" s="12" t="s">
        <v>35</v>
      </c>
      <c r="AC605" s="12" t="s">
        <v>2901</v>
      </c>
      <c r="AF605" s="12">
        <v>2</v>
      </c>
      <c r="AG605" s="12">
        <v>150</v>
      </c>
      <c r="AH605" s="15">
        <v>1.3299999999999999E-2</v>
      </c>
      <c r="AI605" s="15"/>
      <c r="AN605" s="16"/>
      <c r="AO605" s="16"/>
      <c r="AP605" s="15"/>
      <c r="AQ605" s="15"/>
    </row>
    <row r="606" spans="1:46" s="12" customFormat="1" x14ac:dyDescent="0.25">
      <c r="A606" s="12" t="s">
        <v>1599</v>
      </c>
      <c r="B606" s="12">
        <v>2015</v>
      </c>
      <c r="C606" t="str">
        <f>A606&amp;" "&amp;B606</f>
        <v>Janecko et al. 2015</v>
      </c>
      <c r="D606" s="12" t="s">
        <v>35</v>
      </c>
      <c r="E606" s="12" t="s">
        <v>25</v>
      </c>
      <c r="F606" s="12" t="s">
        <v>1767</v>
      </c>
      <c r="G606" s="12" t="s">
        <v>2901</v>
      </c>
      <c r="H606" s="12" t="s">
        <v>3504</v>
      </c>
      <c r="I606" s="12" t="s">
        <v>1425</v>
      </c>
      <c r="J606" s="12" t="s">
        <v>2117</v>
      </c>
      <c r="K606" s="12" t="s">
        <v>28</v>
      </c>
      <c r="L606" s="12" t="s">
        <v>28</v>
      </c>
      <c r="N606" s="12" t="s">
        <v>28</v>
      </c>
      <c r="O606" s="12" t="s">
        <v>744</v>
      </c>
      <c r="P606" s="12" t="s">
        <v>3901</v>
      </c>
      <c r="Q606" t="s">
        <v>4009</v>
      </c>
      <c r="R606" t="s">
        <v>4008</v>
      </c>
      <c r="S606" t="s">
        <v>3931</v>
      </c>
      <c r="T606" s="12" t="s">
        <v>1738</v>
      </c>
      <c r="U606" s="12" t="s">
        <v>1719</v>
      </c>
      <c r="W606" s="12" t="s">
        <v>40</v>
      </c>
      <c r="X606" s="12" t="s">
        <v>1826</v>
      </c>
      <c r="Y606" s="12" t="s">
        <v>1033</v>
      </c>
      <c r="Z606" s="12" t="s">
        <v>1033</v>
      </c>
      <c r="AA606" s="12" t="s">
        <v>80</v>
      </c>
      <c r="AB606" s="12" t="s">
        <v>35</v>
      </c>
      <c r="AC606" s="12" t="s">
        <v>2901</v>
      </c>
      <c r="AF606" s="12">
        <v>3</v>
      </c>
      <c r="AG606" s="12">
        <v>31</v>
      </c>
      <c r="AH606" s="18">
        <v>9.6799999999999997E-2</v>
      </c>
      <c r="AI606" s="18"/>
      <c r="AN606" s="16"/>
      <c r="AO606" s="16"/>
      <c r="AP606" s="15"/>
      <c r="AQ606" s="15"/>
    </row>
    <row r="607" spans="1:46" s="12" customFormat="1" x14ac:dyDescent="0.25">
      <c r="A607" s="12" t="s">
        <v>1599</v>
      </c>
      <c r="B607" s="12">
        <v>2015</v>
      </c>
      <c r="C607" t="str">
        <f>A607&amp;" "&amp;B607</f>
        <v>Janecko et al. 2015</v>
      </c>
      <c r="D607" s="12" t="s">
        <v>35</v>
      </c>
      <c r="E607" s="12" t="s">
        <v>25</v>
      </c>
      <c r="F607" s="12" t="s">
        <v>1806</v>
      </c>
      <c r="G607" s="12" t="s">
        <v>2901</v>
      </c>
      <c r="H607" s="12" t="s">
        <v>3504</v>
      </c>
      <c r="I607" s="12" t="s">
        <v>1425</v>
      </c>
      <c r="J607" s="12" t="s">
        <v>2117</v>
      </c>
      <c r="K607" s="12" t="s">
        <v>28</v>
      </c>
      <c r="L607" s="12" t="s">
        <v>28</v>
      </c>
      <c r="N607" s="12" t="s">
        <v>28</v>
      </c>
      <c r="O607" s="12" t="s">
        <v>744</v>
      </c>
      <c r="P607" s="12" t="s">
        <v>3901</v>
      </c>
      <c r="Q607" t="s">
        <v>4009</v>
      </c>
      <c r="R607" t="s">
        <v>4008</v>
      </c>
      <c r="S607" t="s">
        <v>3931</v>
      </c>
      <c r="T607" s="12" t="s">
        <v>1738</v>
      </c>
      <c r="U607" s="12" t="s">
        <v>1719</v>
      </c>
      <c r="W607" s="12" t="s">
        <v>40</v>
      </c>
      <c r="X607" s="12" t="s">
        <v>1826</v>
      </c>
      <c r="Y607" s="12" t="s">
        <v>1033</v>
      </c>
      <c r="Z607" s="12" t="s">
        <v>1033</v>
      </c>
      <c r="AA607" s="12" t="s">
        <v>80</v>
      </c>
      <c r="AB607" s="12" t="s">
        <v>35</v>
      </c>
      <c r="AC607" s="12" t="s">
        <v>2901</v>
      </c>
      <c r="AF607" s="12">
        <v>1</v>
      </c>
      <c r="AG607" s="12">
        <v>100</v>
      </c>
      <c r="AH607" s="18">
        <v>0.01</v>
      </c>
      <c r="AI607" s="18"/>
      <c r="AN607" s="16"/>
      <c r="AO607" s="16"/>
      <c r="AP607" s="15"/>
      <c r="AQ607" s="15"/>
    </row>
    <row r="608" spans="1:46" s="12" customFormat="1" x14ac:dyDescent="0.25">
      <c r="A608" s="12" t="s">
        <v>1599</v>
      </c>
      <c r="B608" s="12">
        <v>2015</v>
      </c>
      <c r="C608" t="str">
        <f>A608&amp;" "&amp;B608</f>
        <v>Janecko et al. 2015</v>
      </c>
      <c r="D608" s="12" t="s">
        <v>35</v>
      </c>
      <c r="E608" s="12" t="s">
        <v>25</v>
      </c>
      <c r="F608" s="12" t="s">
        <v>1909</v>
      </c>
      <c r="G608" s="12" t="s">
        <v>2901</v>
      </c>
      <c r="H608" s="12" t="s">
        <v>3504</v>
      </c>
      <c r="I608" s="12" t="s">
        <v>1425</v>
      </c>
      <c r="J608" s="12" t="s">
        <v>2117</v>
      </c>
      <c r="K608" s="12" t="s">
        <v>28</v>
      </c>
      <c r="L608" s="12" t="s">
        <v>28</v>
      </c>
      <c r="N608" s="12" t="s">
        <v>28</v>
      </c>
      <c r="O608" s="12" t="s">
        <v>744</v>
      </c>
      <c r="P608" s="12" t="s">
        <v>3901</v>
      </c>
      <c r="Q608" t="s">
        <v>4009</v>
      </c>
      <c r="R608" t="s">
        <v>4008</v>
      </c>
      <c r="S608" t="s">
        <v>3931</v>
      </c>
      <c r="T608" s="12" t="s">
        <v>1738</v>
      </c>
      <c r="U608" s="12" t="s">
        <v>1719</v>
      </c>
      <c r="W608" s="12" t="s">
        <v>40</v>
      </c>
      <c r="X608" s="12" t="s">
        <v>1826</v>
      </c>
      <c r="Y608" s="12" t="s">
        <v>1033</v>
      </c>
      <c r="Z608" s="12" t="s">
        <v>1033</v>
      </c>
      <c r="AA608" s="12" t="s">
        <v>80</v>
      </c>
      <c r="AB608" s="12" t="s">
        <v>35</v>
      </c>
      <c r="AC608" s="12" t="s">
        <v>2901</v>
      </c>
      <c r="AF608" s="12" t="s">
        <v>119</v>
      </c>
      <c r="AG608" s="12">
        <v>150</v>
      </c>
      <c r="AH608" s="15">
        <v>0</v>
      </c>
      <c r="AI608" s="15"/>
      <c r="AN608" s="16"/>
      <c r="AO608" s="16"/>
      <c r="AP608" s="15"/>
      <c r="AQ608" s="15"/>
    </row>
    <row r="609" spans="1:43" s="12" customFormat="1" x14ac:dyDescent="0.25">
      <c r="A609" s="12" t="s">
        <v>1599</v>
      </c>
      <c r="B609" s="12">
        <v>2015</v>
      </c>
      <c r="C609" t="str">
        <f>A609&amp;" "&amp;B609</f>
        <v>Janecko et al. 2015</v>
      </c>
      <c r="D609" s="12" t="s">
        <v>35</v>
      </c>
      <c r="E609" s="12" t="s">
        <v>25</v>
      </c>
      <c r="F609" s="12" t="s">
        <v>1718</v>
      </c>
      <c r="G609" s="12" t="s">
        <v>2901</v>
      </c>
      <c r="H609" s="12" t="s">
        <v>3504</v>
      </c>
      <c r="I609" s="12" t="s">
        <v>1425</v>
      </c>
      <c r="J609" s="12" t="s">
        <v>2117</v>
      </c>
      <c r="K609" s="12" t="s">
        <v>28</v>
      </c>
      <c r="L609" s="12" t="s">
        <v>28</v>
      </c>
      <c r="N609" s="12" t="s">
        <v>28</v>
      </c>
      <c r="O609" s="12" t="s">
        <v>744</v>
      </c>
      <c r="P609" s="12" t="s">
        <v>3901</v>
      </c>
      <c r="Q609" t="s">
        <v>4009</v>
      </c>
      <c r="R609" t="s">
        <v>4008</v>
      </c>
      <c r="S609" t="s">
        <v>3931</v>
      </c>
      <c r="T609" s="12" t="s">
        <v>1738</v>
      </c>
      <c r="U609" s="12" t="s">
        <v>1719</v>
      </c>
      <c r="W609" s="12" t="s">
        <v>40</v>
      </c>
      <c r="X609" s="12" t="s">
        <v>1826</v>
      </c>
      <c r="Y609" s="12" t="s">
        <v>1033</v>
      </c>
      <c r="Z609" s="12" t="s">
        <v>1033</v>
      </c>
      <c r="AA609" s="12" t="s">
        <v>80</v>
      </c>
      <c r="AB609" s="12" t="s">
        <v>35</v>
      </c>
      <c r="AC609" s="12" t="s">
        <v>2901</v>
      </c>
      <c r="AF609" s="12">
        <v>2</v>
      </c>
      <c r="AG609" s="12">
        <v>150</v>
      </c>
      <c r="AN609" s="16"/>
      <c r="AO609" s="16"/>
    </row>
    <row r="610" spans="1:43" s="12" customFormat="1" x14ac:dyDescent="0.25">
      <c r="A610" s="12" t="s">
        <v>1599</v>
      </c>
      <c r="B610" s="12">
        <v>2015</v>
      </c>
      <c r="C610" t="str">
        <f>A610&amp;" "&amp;B610</f>
        <v>Janecko et al. 2015</v>
      </c>
      <c r="D610" s="12" t="s">
        <v>35</v>
      </c>
      <c r="E610" s="12" t="s">
        <v>25</v>
      </c>
      <c r="F610" s="12" t="s">
        <v>1910</v>
      </c>
      <c r="G610" s="12" t="s">
        <v>2901</v>
      </c>
      <c r="H610" s="12" t="s">
        <v>3504</v>
      </c>
      <c r="I610" s="12" t="s">
        <v>1425</v>
      </c>
      <c r="J610" s="12" t="s">
        <v>2117</v>
      </c>
      <c r="K610" s="12" t="s">
        <v>28</v>
      </c>
      <c r="L610" s="12" t="s">
        <v>28</v>
      </c>
      <c r="N610" s="12" t="s">
        <v>28</v>
      </c>
      <c r="O610" s="12" t="s">
        <v>744</v>
      </c>
      <c r="P610" s="12" t="s">
        <v>3901</v>
      </c>
      <c r="Q610" t="s">
        <v>4009</v>
      </c>
      <c r="R610" t="s">
        <v>4008</v>
      </c>
      <c r="S610" t="s">
        <v>3931</v>
      </c>
      <c r="T610" s="12" t="s">
        <v>1738</v>
      </c>
      <c r="U610" s="12" t="s">
        <v>1719</v>
      </c>
      <c r="W610" s="12" t="s">
        <v>40</v>
      </c>
      <c r="X610" s="12" t="s">
        <v>1826</v>
      </c>
      <c r="Y610" s="12" t="s">
        <v>1033</v>
      </c>
      <c r="Z610" s="12" t="s">
        <v>1033</v>
      </c>
      <c r="AA610" s="12" t="s">
        <v>80</v>
      </c>
      <c r="AB610" s="12" t="s">
        <v>35</v>
      </c>
      <c r="AC610" s="12" t="s">
        <v>2901</v>
      </c>
      <c r="AF610" s="12">
        <v>2</v>
      </c>
      <c r="AG610" s="12">
        <v>298</v>
      </c>
      <c r="AH610" s="15">
        <v>6.7000000000000002E-3</v>
      </c>
      <c r="AI610" s="15"/>
      <c r="AN610" s="16"/>
      <c r="AO610" s="16"/>
      <c r="AP610" s="15"/>
      <c r="AQ610" s="15"/>
    </row>
    <row r="611" spans="1:43" s="12" customFormat="1" x14ac:dyDescent="0.25">
      <c r="A611" s="12" t="s">
        <v>1599</v>
      </c>
      <c r="B611" s="12">
        <v>2015</v>
      </c>
      <c r="C611" t="str">
        <f>A611&amp;" "&amp;B611</f>
        <v>Janecko et al. 2015</v>
      </c>
      <c r="D611" s="12" t="s">
        <v>35</v>
      </c>
      <c r="E611" s="12" t="s">
        <v>25</v>
      </c>
      <c r="F611" s="12" t="s">
        <v>1911</v>
      </c>
      <c r="G611" s="12" t="s">
        <v>2901</v>
      </c>
      <c r="H611" s="12" t="s">
        <v>3504</v>
      </c>
      <c r="I611" s="12" t="s">
        <v>1425</v>
      </c>
      <c r="J611" s="12" t="s">
        <v>2117</v>
      </c>
      <c r="K611" s="12" t="s">
        <v>28</v>
      </c>
      <c r="L611" s="12" t="s">
        <v>28</v>
      </c>
      <c r="N611" s="12" t="s">
        <v>28</v>
      </c>
      <c r="O611" s="12" t="s">
        <v>744</v>
      </c>
      <c r="P611" s="12" t="s">
        <v>3901</v>
      </c>
      <c r="Q611" t="s">
        <v>4009</v>
      </c>
      <c r="R611" t="s">
        <v>4008</v>
      </c>
      <c r="S611" t="s">
        <v>3931</v>
      </c>
      <c r="T611" s="12" t="s">
        <v>1738</v>
      </c>
      <c r="U611" s="12" t="s">
        <v>1719</v>
      </c>
      <c r="W611" s="12" t="s">
        <v>40</v>
      </c>
      <c r="X611" s="12" t="s">
        <v>1826</v>
      </c>
      <c r="Y611" s="12" t="s">
        <v>1033</v>
      </c>
      <c r="Z611" s="12" t="s">
        <v>1033</v>
      </c>
      <c r="AA611" s="12" t="s">
        <v>80</v>
      </c>
      <c r="AB611" s="12" t="s">
        <v>35</v>
      </c>
      <c r="AC611" s="12" t="s">
        <v>2901</v>
      </c>
      <c r="AF611" s="12" t="s">
        <v>119</v>
      </c>
      <c r="AG611" s="12">
        <v>148</v>
      </c>
      <c r="AN611" s="16"/>
      <c r="AO611" s="16"/>
    </row>
    <row r="612" spans="1:43" s="12" customFormat="1" x14ac:dyDescent="0.25">
      <c r="A612" s="12" t="s">
        <v>1599</v>
      </c>
      <c r="B612" s="12">
        <v>2015</v>
      </c>
      <c r="C612" t="str">
        <f>A612&amp;" "&amp;B612</f>
        <v>Janecko et al. 2015</v>
      </c>
      <c r="D612" s="12" t="s">
        <v>35</v>
      </c>
      <c r="E612" s="12" t="s">
        <v>25</v>
      </c>
      <c r="F612" s="12" t="s">
        <v>1912</v>
      </c>
      <c r="G612" s="12" t="s">
        <v>2901</v>
      </c>
      <c r="H612" s="12" t="s">
        <v>3504</v>
      </c>
      <c r="I612" s="12" t="s">
        <v>1425</v>
      </c>
      <c r="J612" s="12" t="s">
        <v>2117</v>
      </c>
      <c r="K612" s="12" t="s">
        <v>28</v>
      </c>
      <c r="L612" s="12" t="s">
        <v>28</v>
      </c>
      <c r="N612" s="12" t="s">
        <v>28</v>
      </c>
      <c r="O612" s="12" t="s">
        <v>744</v>
      </c>
      <c r="P612" s="12" t="s">
        <v>3901</v>
      </c>
      <c r="Q612" t="s">
        <v>4009</v>
      </c>
      <c r="R612" t="s">
        <v>4008</v>
      </c>
      <c r="S612" t="s">
        <v>3931</v>
      </c>
      <c r="T612" s="12" t="s">
        <v>1738</v>
      </c>
      <c r="U612" s="12" t="s">
        <v>1719</v>
      </c>
      <c r="W612" s="12" t="s">
        <v>40</v>
      </c>
      <c r="X612" s="12" t="s">
        <v>1826</v>
      </c>
      <c r="Y612" s="12" t="s">
        <v>1033</v>
      </c>
      <c r="Z612" s="12" t="s">
        <v>1033</v>
      </c>
      <c r="AA612" s="12" t="s">
        <v>80</v>
      </c>
      <c r="AB612" s="12" t="s">
        <v>35</v>
      </c>
      <c r="AC612" s="12" t="s">
        <v>2901</v>
      </c>
      <c r="AF612" s="12" t="s">
        <v>119</v>
      </c>
      <c r="AG612" s="12">
        <v>150</v>
      </c>
      <c r="AH612" s="15">
        <v>0</v>
      </c>
      <c r="AI612" s="15"/>
      <c r="AN612" s="16"/>
      <c r="AO612" s="16"/>
      <c r="AP612" s="15"/>
      <c r="AQ612" s="15"/>
    </row>
    <row r="613" spans="1:43" s="12" customFormat="1" x14ac:dyDescent="0.25">
      <c r="A613" s="12" t="s">
        <v>1599</v>
      </c>
      <c r="B613" s="12">
        <v>2015</v>
      </c>
      <c r="C613" t="str">
        <f>A613&amp;" "&amp;B613</f>
        <v>Janecko et al. 2015</v>
      </c>
      <c r="D613" s="12" t="s">
        <v>35</v>
      </c>
      <c r="E613" s="12" t="s">
        <v>25</v>
      </c>
      <c r="F613" s="12" t="s">
        <v>1775</v>
      </c>
      <c r="G613" s="12" t="s">
        <v>2901</v>
      </c>
      <c r="H613" s="12" t="s">
        <v>3504</v>
      </c>
      <c r="I613" s="12" t="s">
        <v>1425</v>
      </c>
      <c r="J613" s="12" t="s">
        <v>2117</v>
      </c>
      <c r="K613" s="12" t="s">
        <v>28</v>
      </c>
      <c r="L613" s="12" t="s">
        <v>28</v>
      </c>
      <c r="N613" s="12" t="s">
        <v>28</v>
      </c>
      <c r="O613" s="12" t="s">
        <v>744</v>
      </c>
      <c r="P613" s="12" t="s">
        <v>3901</v>
      </c>
      <c r="Q613" t="s">
        <v>4009</v>
      </c>
      <c r="R613" t="s">
        <v>4008</v>
      </c>
      <c r="S613" t="s">
        <v>3931</v>
      </c>
      <c r="T613" s="12" t="s">
        <v>1738</v>
      </c>
      <c r="U613" s="12" t="s">
        <v>1719</v>
      </c>
      <c r="W613" s="12" t="s">
        <v>40</v>
      </c>
      <c r="X613" s="12" t="s">
        <v>1826</v>
      </c>
      <c r="Y613" s="12" t="s">
        <v>1033</v>
      </c>
      <c r="Z613" s="12" t="s">
        <v>1033</v>
      </c>
      <c r="AA613" s="12" t="s">
        <v>80</v>
      </c>
      <c r="AB613" s="12" t="s">
        <v>35</v>
      </c>
      <c r="AC613" s="12" t="s">
        <v>2901</v>
      </c>
      <c r="AF613" s="12">
        <v>2</v>
      </c>
      <c r="AG613" s="12">
        <v>150</v>
      </c>
      <c r="AH613" s="15">
        <v>1.3299999999999999E-2</v>
      </c>
      <c r="AI613" s="15"/>
      <c r="AN613" s="16"/>
      <c r="AO613" s="16"/>
      <c r="AP613" s="15"/>
      <c r="AQ613" s="15"/>
    </row>
    <row r="614" spans="1:43" s="12" customFormat="1" x14ac:dyDescent="0.25">
      <c r="A614" s="12" t="s">
        <v>1599</v>
      </c>
      <c r="B614" s="12">
        <v>2015</v>
      </c>
      <c r="C614" t="str">
        <f>A614&amp;" "&amp;B614</f>
        <v>Janecko et al. 2015</v>
      </c>
      <c r="D614" s="12" t="s">
        <v>35</v>
      </c>
      <c r="E614" s="12" t="s">
        <v>25</v>
      </c>
      <c r="F614" s="12" t="s">
        <v>1913</v>
      </c>
      <c r="G614" s="12" t="s">
        <v>2901</v>
      </c>
      <c r="H614" s="12" t="s">
        <v>3504</v>
      </c>
      <c r="I614" s="12" t="s">
        <v>1425</v>
      </c>
      <c r="J614" s="12" t="s">
        <v>2117</v>
      </c>
      <c r="K614" s="12" t="s">
        <v>28</v>
      </c>
      <c r="L614" s="12" t="s">
        <v>28</v>
      </c>
      <c r="N614" s="12" t="s">
        <v>28</v>
      </c>
      <c r="O614" s="12" t="s">
        <v>744</v>
      </c>
      <c r="P614" s="12" t="s">
        <v>3901</v>
      </c>
      <c r="Q614" t="s">
        <v>4009</v>
      </c>
      <c r="R614" t="s">
        <v>4008</v>
      </c>
      <c r="S614" t="s">
        <v>3931</v>
      </c>
      <c r="T614" s="12" t="s">
        <v>1738</v>
      </c>
      <c r="U614" s="12" t="s">
        <v>1719</v>
      </c>
      <c r="W614" s="12" t="s">
        <v>40</v>
      </c>
      <c r="X614" s="12" t="s">
        <v>1826</v>
      </c>
      <c r="Y614" s="12" t="s">
        <v>1033</v>
      </c>
      <c r="Z614" s="12" t="s">
        <v>1033</v>
      </c>
      <c r="AA614" s="12" t="s">
        <v>80</v>
      </c>
      <c r="AB614" s="12" t="s">
        <v>35</v>
      </c>
      <c r="AC614" s="12" t="s">
        <v>2901</v>
      </c>
      <c r="AF614" s="12" t="s">
        <v>119</v>
      </c>
      <c r="AG614" s="12">
        <v>49</v>
      </c>
      <c r="AH614" s="12">
        <v>0</v>
      </c>
      <c r="AN614" s="16"/>
      <c r="AO614" s="16"/>
      <c r="AP614" s="15"/>
      <c r="AQ614" s="15"/>
    </row>
    <row r="615" spans="1:43" s="12" customFormat="1" x14ac:dyDescent="0.25">
      <c r="A615" s="12" t="s">
        <v>1599</v>
      </c>
      <c r="B615" s="12">
        <v>2015</v>
      </c>
      <c r="C615" t="str">
        <f>A615&amp;" "&amp;B615</f>
        <v>Janecko et al. 2015</v>
      </c>
      <c r="D615" s="12" t="s">
        <v>35</v>
      </c>
      <c r="E615" s="12" t="s">
        <v>25</v>
      </c>
      <c r="F615" s="12" t="s">
        <v>1603</v>
      </c>
      <c r="G615" s="12" t="s">
        <v>2901</v>
      </c>
      <c r="H615" s="12" t="s">
        <v>3513</v>
      </c>
      <c r="I615" s="12" t="s">
        <v>1601</v>
      </c>
      <c r="J615" s="12" t="s">
        <v>3626</v>
      </c>
      <c r="K615" s="12" t="s">
        <v>28</v>
      </c>
      <c r="L615" s="12" t="s">
        <v>28</v>
      </c>
      <c r="N615" s="12" t="s">
        <v>28</v>
      </c>
      <c r="O615" s="12" t="s">
        <v>744</v>
      </c>
      <c r="P615" s="12" t="s">
        <v>3901</v>
      </c>
      <c r="Q615" t="s">
        <v>4009</v>
      </c>
      <c r="R615" t="s">
        <v>4008</v>
      </c>
      <c r="S615" t="s">
        <v>3931</v>
      </c>
      <c r="T615" s="12" t="s">
        <v>3156</v>
      </c>
      <c r="U615" s="12" t="s">
        <v>1602</v>
      </c>
      <c r="W615" s="12" t="s">
        <v>40</v>
      </c>
      <c r="X615" s="12" t="s">
        <v>1597</v>
      </c>
      <c r="Y615" s="12" t="s">
        <v>3670</v>
      </c>
      <c r="Z615" s="12" t="s">
        <v>3517</v>
      </c>
      <c r="AA615" s="12" t="s">
        <v>80</v>
      </c>
      <c r="AB615" s="12" t="s">
        <v>35</v>
      </c>
      <c r="AC615" s="12" t="s">
        <v>2901</v>
      </c>
      <c r="AF615" s="12">
        <v>1</v>
      </c>
      <c r="AG615" s="12">
        <v>100</v>
      </c>
      <c r="AN615" s="16"/>
      <c r="AO615" s="16"/>
    </row>
    <row r="616" spans="1:43" s="12" customFormat="1" x14ac:dyDescent="0.25">
      <c r="A616" s="12" t="s">
        <v>1599</v>
      </c>
      <c r="B616" s="12">
        <v>2015</v>
      </c>
      <c r="C616" t="str">
        <f>A616&amp;" "&amp;B616</f>
        <v>Janecko et al. 2015</v>
      </c>
      <c r="D616" s="12" t="s">
        <v>35</v>
      </c>
      <c r="E616" s="12" t="s">
        <v>25</v>
      </c>
      <c r="F616" s="12" t="s">
        <v>1600</v>
      </c>
      <c r="G616" s="12" t="s">
        <v>35</v>
      </c>
      <c r="H616" s="12" t="s">
        <v>3503</v>
      </c>
      <c r="I616" s="12" t="s">
        <v>1601</v>
      </c>
      <c r="J616" s="12" t="s">
        <v>3626</v>
      </c>
      <c r="K616" s="12" t="s">
        <v>28</v>
      </c>
      <c r="L616" s="12" t="s">
        <v>28</v>
      </c>
      <c r="N616" s="12" t="s">
        <v>28</v>
      </c>
      <c r="O616" s="12" t="s">
        <v>744</v>
      </c>
      <c r="P616" s="12" t="s">
        <v>3901</v>
      </c>
      <c r="Q616" t="s">
        <v>4009</v>
      </c>
      <c r="R616" t="s">
        <v>4008</v>
      </c>
      <c r="S616" t="s">
        <v>3931</v>
      </c>
      <c r="T616" s="12" t="s">
        <v>3156</v>
      </c>
      <c r="U616" s="12" t="s">
        <v>1602</v>
      </c>
      <c r="W616" s="12" t="s">
        <v>40</v>
      </c>
      <c r="X616" s="12" t="s">
        <v>1597</v>
      </c>
      <c r="Y616" s="12" t="s">
        <v>3670</v>
      </c>
      <c r="Z616" s="12" t="s">
        <v>3517</v>
      </c>
      <c r="AA616" s="12" t="s">
        <v>80</v>
      </c>
      <c r="AB616" s="12" t="s">
        <v>35</v>
      </c>
      <c r="AC616" s="12" t="s">
        <v>2901</v>
      </c>
      <c r="AF616" s="12">
        <v>1</v>
      </c>
      <c r="AG616" s="12">
        <v>149</v>
      </c>
      <c r="AN616" s="16"/>
      <c r="AO616" s="16"/>
    </row>
    <row r="617" spans="1:43" s="12" customFormat="1" x14ac:dyDescent="0.25">
      <c r="A617" s="12" t="s">
        <v>1599</v>
      </c>
      <c r="B617" s="12">
        <v>2015</v>
      </c>
      <c r="C617" t="str">
        <f>A617&amp;" "&amp;B617</f>
        <v>Janecko et al. 2015</v>
      </c>
      <c r="D617" s="12" t="s">
        <v>35</v>
      </c>
      <c r="E617" s="12" t="s">
        <v>25</v>
      </c>
      <c r="F617" s="12" t="s">
        <v>1600</v>
      </c>
      <c r="G617" s="12" t="s">
        <v>35</v>
      </c>
      <c r="H617" s="12" t="s">
        <v>3503</v>
      </c>
      <c r="I617" s="12" t="s">
        <v>1601</v>
      </c>
      <c r="J617" s="12" t="s">
        <v>3626</v>
      </c>
      <c r="K617" s="12" t="s">
        <v>28</v>
      </c>
      <c r="L617" s="12" t="s">
        <v>28</v>
      </c>
      <c r="N617" s="12" t="s">
        <v>28</v>
      </c>
      <c r="O617" s="12" t="s">
        <v>744</v>
      </c>
      <c r="P617" s="12" t="s">
        <v>3901</v>
      </c>
      <c r="Q617" t="s">
        <v>4009</v>
      </c>
      <c r="R617" t="s">
        <v>4008</v>
      </c>
      <c r="S617" t="s">
        <v>3931</v>
      </c>
      <c r="T617" s="12" t="s">
        <v>3156</v>
      </c>
      <c r="U617" s="12" t="s">
        <v>1602</v>
      </c>
      <c r="W617" s="12" t="s">
        <v>40</v>
      </c>
      <c r="X617" s="12" t="s">
        <v>2935</v>
      </c>
      <c r="Y617" s="12" t="s">
        <v>3693</v>
      </c>
      <c r="Z617" s="12" t="s">
        <v>3517</v>
      </c>
      <c r="AA617" s="12" t="s">
        <v>80</v>
      </c>
      <c r="AB617" s="12" t="s">
        <v>35</v>
      </c>
      <c r="AC617" s="12" t="s">
        <v>2901</v>
      </c>
      <c r="AF617" s="12">
        <v>2</v>
      </c>
      <c r="AG617" s="12">
        <v>149</v>
      </c>
      <c r="AN617" s="16"/>
      <c r="AO617" s="16"/>
    </row>
    <row r="618" spans="1:43" s="12" customFormat="1" x14ac:dyDescent="0.25">
      <c r="A618" s="12" t="s">
        <v>1599</v>
      </c>
      <c r="B618" s="12">
        <v>2015</v>
      </c>
      <c r="C618" t="str">
        <f>A618&amp;" "&amp;B618</f>
        <v>Janecko et al. 2015</v>
      </c>
      <c r="D618" s="12" t="s">
        <v>35</v>
      </c>
      <c r="E618" s="12" t="s">
        <v>25</v>
      </c>
      <c r="F618" s="12" t="s">
        <v>1600</v>
      </c>
      <c r="G618" s="12" t="s">
        <v>35</v>
      </c>
      <c r="H618" s="12" t="s">
        <v>3503</v>
      </c>
      <c r="I618" s="12" t="s">
        <v>1601</v>
      </c>
      <c r="J618" s="12" t="s">
        <v>3626</v>
      </c>
      <c r="K618" s="12" t="s">
        <v>28</v>
      </c>
      <c r="L618" s="12" t="s">
        <v>28</v>
      </c>
      <c r="N618" s="12" t="s">
        <v>28</v>
      </c>
      <c r="O618" s="12" t="s">
        <v>744</v>
      </c>
      <c r="P618" s="12" t="s">
        <v>3901</v>
      </c>
      <c r="Q618" t="s">
        <v>4009</v>
      </c>
      <c r="R618" t="s">
        <v>4008</v>
      </c>
      <c r="S618" t="s">
        <v>3931</v>
      </c>
      <c r="T618" s="12" t="s">
        <v>3156</v>
      </c>
      <c r="U618" s="12" t="s">
        <v>1602</v>
      </c>
      <c r="W618" s="12" t="s">
        <v>40</v>
      </c>
      <c r="X618" s="12" t="s">
        <v>1629</v>
      </c>
      <c r="Y618" s="12" t="s">
        <v>3672</v>
      </c>
      <c r="Z618" s="12" t="s">
        <v>3517</v>
      </c>
      <c r="AA618" s="12" t="s">
        <v>80</v>
      </c>
      <c r="AB618" s="12" t="s">
        <v>35</v>
      </c>
      <c r="AC618" s="12" t="s">
        <v>2901</v>
      </c>
      <c r="AF618" s="12">
        <v>6</v>
      </c>
      <c r="AG618" s="12">
        <v>149</v>
      </c>
      <c r="AN618" s="16"/>
      <c r="AO618" s="16"/>
    </row>
    <row r="619" spans="1:43" s="12" customFormat="1" x14ac:dyDescent="0.25">
      <c r="A619" s="12" t="s">
        <v>1599</v>
      </c>
      <c r="B619" s="12">
        <v>2015</v>
      </c>
      <c r="C619" t="str">
        <f>A619&amp;" "&amp;B619</f>
        <v>Janecko et al. 2015</v>
      </c>
      <c r="D619" s="12" t="s">
        <v>35</v>
      </c>
      <c r="E619" s="12" t="s">
        <v>25</v>
      </c>
      <c r="F619" s="12" t="s">
        <v>1632</v>
      </c>
      <c r="G619" s="12" t="s">
        <v>2901</v>
      </c>
      <c r="H619" s="12" t="s">
        <v>3513</v>
      </c>
      <c r="I619" s="12" t="s">
        <v>1601</v>
      </c>
      <c r="J619" s="12" t="s">
        <v>3626</v>
      </c>
      <c r="K619" s="12" t="s">
        <v>28</v>
      </c>
      <c r="L619" s="12" t="s">
        <v>28</v>
      </c>
      <c r="N619" s="12" t="s">
        <v>28</v>
      </c>
      <c r="O619" s="12" t="s">
        <v>744</v>
      </c>
      <c r="P619" s="12" t="s">
        <v>3901</v>
      </c>
      <c r="Q619" t="s">
        <v>4009</v>
      </c>
      <c r="R619" t="s">
        <v>4008</v>
      </c>
      <c r="S619" t="s">
        <v>3931</v>
      </c>
      <c r="T619" s="12" t="s">
        <v>3156</v>
      </c>
      <c r="U619" s="12" t="s">
        <v>1602</v>
      </c>
      <c r="W619" s="12" t="s">
        <v>40</v>
      </c>
      <c r="X619" s="12" t="s">
        <v>1633</v>
      </c>
      <c r="Y619" s="12" t="s">
        <v>3673</v>
      </c>
      <c r="Z619" s="12" t="s">
        <v>3517</v>
      </c>
      <c r="AA619" s="12" t="s">
        <v>80</v>
      </c>
      <c r="AB619" s="12" t="s">
        <v>35</v>
      </c>
      <c r="AC619" s="12" t="s">
        <v>2901</v>
      </c>
      <c r="AF619" s="12">
        <v>1</v>
      </c>
      <c r="AG619" s="12">
        <v>200</v>
      </c>
      <c r="AN619" s="16"/>
      <c r="AO619" s="16"/>
    </row>
    <row r="620" spans="1:43" s="12" customFormat="1" x14ac:dyDescent="0.25">
      <c r="A620" s="12" t="s">
        <v>1599</v>
      </c>
      <c r="B620" s="12">
        <v>2015</v>
      </c>
      <c r="C620" t="str">
        <f>A620&amp;" "&amp;B620</f>
        <v>Janecko et al. 2015</v>
      </c>
      <c r="D620" s="12" t="s">
        <v>35</v>
      </c>
      <c r="E620" s="12" t="s">
        <v>25</v>
      </c>
      <c r="F620" s="12" t="s">
        <v>1635</v>
      </c>
      <c r="G620" s="12" t="s">
        <v>35</v>
      </c>
      <c r="H620" s="12" t="s">
        <v>3503</v>
      </c>
      <c r="I620" s="12" t="s">
        <v>1601</v>
      </c>
      <c r="J620" s="12" t="s">
        <v>3626</v>
      </c>
      <c r="K620" s="12" t="s">
        <v>28</v>
      </c>
      <c r="L620" s="12" t="s">
        <v>28</v>
      </c>
      <c r="N620" s="12" t="s">
        <v>28</v>
      </c>
      <c r="O620" s="12" t="s">
        <v>744</v>
      </c>
      <c r="P620" s="12" t="s">
        <v>3901</v>
      </c>
      <c r="Q620" t="s">
        <v>4009</v>
      </c>
      <c r="R620" t="s">
        <v>4008</v>
      </c>
      <c r="S620" t="s">
        <v>3931</v>
      </c>
      <c r="T620" s="12" t="s">
        <v>3156</v>
      </c>
      <c r="U620" s="12" t="s">
        <v>1602</v>
      </c>
      <c r="W620" s="12" t="s">
        <v>40</v>
      </c>
      <c r="X620" s="12" t="s">
        <v>2933</v>
      </c>
      <c r="Y620" s="12" t="s">
        <v>3698</v>
      </c>
      <c r="Z620" s="12" t="s">
        <v>3517</v>
      </c>
      <c r="AA620" s="12" t="s">
        <v>80</v>
      </c>
      <c r="AB620" s="12" t="s">
        <v>35</v>
      </c>
      <c r="AC620" s="12" t="s">
        <v>2901</v>
      </c>
      <c r="AF620" s="12">
        <v>1</v>
      </c>
      <c r="AG620" s="12">
        <v>43</v>
      </c>
      <c r="AN620" s="16"/>
      <c r="AO620" s="16"/>
    </row>
    <row r="621" spans="1:43" s="12" customFormat="1" x14ac:dyDescent="0.25">
      <c r="A621" s="12" t="s">
        <v>1599</v>
      </c>
      <c r="B621" s="12">
        <v>2015</v>
      </c>
      <c r="C621" t="str">
        <f>A621&amp;" "&amp;B621</f>
        <v>Janecko et al. 2015</v>
      </c>
      <c r="D621" s="12" t="s">
        <v>35</v>
      </c>
      <c r="E621" s="12" t="s">
        <v>25</v>
      </c>
      <c r="F621" s="12" t="s">
        <v>1737</v>
      </c>
      <c r="G621" s="12" t="s">
        <v>2901</v>
      </c>
      <c r="H621" s="12" t="s">
        <v>3504</v>
      </c>
      <c r="I621" s="12" t="s">
        <v>1601</v>
      </c>
      <c r="J621" s="12" t="s">
        <v>3626</v>
      </c>
      <c r="K621" s="12" t="s">
        <v>28</v>
      </c>
      <c r="L621" s="12" t="s">
        <v>28</v>
      </c>
      <c r="N621" s="12" t="s">
        <v>28</v>
      </c>
      <c r="O621" s="12" t="s">
        <v>744</v>
      </c>
      <c r="P621" s="12" t="s">
        <v>3901</v>
      </c>
      <c r="Q621" t="s">
        <v>4009</v>
      </c>
      <c r="R621" t="s">
        <v>4008</v>
      </c>
      <c r="S621" t="s">
        <v>3931</v>
      </c>
      <c r="T621" s="12" t="s">
        <v>1738</v>
      </c>
      <c r="U621" s="12" t="s">
        <v>1719</v>
      </c>
      <c r="W621" s="12" t="s">
        <v>40</v>
      </c>
      <c r="X621" s="12" t="s">
        <v>1739</v>
      </c>
      <c r="Y621" s="12" t="s">
        <v>3677</v>
      </c>
      <c r="Z621" s="12" t="s">
        <v>3517</v>
      </c>
      <c r="AA621" s="12" t="s">
        <v>80</v>
      </c>
      <c r="AB621" s="12" t="s">
        <v>35</v>
      </c>
      <c r="AC621" s="12" t="s">
        <v>2901</v>
      </c>
      <c r="AF621" s="12">
        <v>1</v>
      </c>
      <c r="AG621" s="12">
        <v>150</v>
      </c>
      <c r="AN621" s="16"/>
      <c r="AO621" s="16"/>
    </row>
    <row r="622" spans="1:43" s="12" customFormat="1" x14ac:dyDescent="0.25">
      <c r="A622" s="12" t="s">
        <v>1599</v>
      </c>
      <c r="B622" s="12">
        <v>2015</v>
      </c>
      <c r="C622" t="str">
        <f>A622&amp;" "&amp;B622</f>
        <v>Janecko et al. 2015</v>
      </c>
      <c r="D622" s="12" t="s">
        <v>35</v>
      </c>
      <c r="E622" s="12" t="s">
        <v>25</v>
      </c>
      <c r="F622" s="12" t="s">
        <v>1603</v>
      </c>
      <c r="G622" s="12" t="s">
        <v>2901</v>
      </c>
      <c r="H622" s="12" t="s">
        <v>3513</v>
      </c>
      <c r="I622" s="12" t="s">
        <v>1601</v>
      </c>
      <c r="J622" s="12" t="s">
        <v>3626</v>
      </c>
      <c r="K622" s="12" t="s">
        <v>28</v>
      </c>
      <c r="L622" s="12" t="s">
        <v>28</v>
      </c>
      <c r="N622" s="12" t="s">
        <v>28</v>
      </c>
      <c r="O622" s="12" t="s">
        <v>744</v>
      </c>
      <c r="P622" s="12" t="s">
        <v>3901</v>
      </c>
      <c r="Q622" t="s">
        <v>4009</v>
      </c>
      <c r="R622" t="s">
        <v>4008</v>
      </c>
      <c r="S622" t="s">
        <v>3931</v>
      </c>
      <c r="T622" s="12" t="s">
        <v>3156</v>
      </c>
      <c r="U622" s="12" t="s">
        <v>1602</v>
      </c>
      <c r="W622" s="12" t="s">
        <v>40</v>
      </c>
      <c r="X622" s="12" t="s">
        <v>1743</v>
      </c>
      <c r="Y622" s="12" t="s">
        <v>3678</v>
      </c>
      <c r="Z622" s="12" t="s">
        <v>3517</v>
      </c>
      <c r="AA622" s="12" t="s">
        <v>80</v>
      </c>
      <c r="AB622" s="12" t="s">
        <v>35</v>
      </c>
      <c r="AC622" s="12" t="s">
        <v>2901</v>
      </c>
      <c r="AF622" s="12">
        <v>1</v>
      </c>
      <c r="AG622" s="12">
        <v>100</v>
      </c>
      <c r="AN622" s="16"/>
      <c r="AO622" s="16"/>
    </row>
    <row r="623" spans="1:43" s="12" customFormat="1" x14ac:dyDescent="0.25">
      <c r="A623" s="12" t="s">
        <v>1599</v>
      </c>
      <c r="B623" s="12">
        <v>2015</v>
      </c>
      <c r="C623" t="str">
        <f>A623&amp;" "&amp;B623</f>
        <v>Janecko et al. 2015</v>
      </c>
      <c r="D623" s="12" t="s">
        <v>35</v>
      </c>
      <c r="E623" s="12" t="s">
        <v>25</v>
      </c>
      <c r="F623" s="12" t="s">
        <v>1716</v>
      </c>
      <c r="G623" s="12" t="s">
        <v>2901</v>
      </c>
      <c r="H623" s="12" t="s">
        <v>3504</v>
      </c>
      <c r="I623" s="12" t="s">
        <v>1601</v>
      </c>
      <c r="J623" s="12" t="s">
        <v>3626</v>
      </c>
      <c r="K623" s="12" t="s">
        <v>28</v>
      </c>
      <c r="L623" s="12" t="s">
        <v>28</v>
      </c>
      <c r="N623" s="12" t="s">
        <v>28</v>
      </c>
      <c r="O623" s="12" t="s">
        <v>744</v>
      </c>
      <c r="P623" s="12" t="s">
        <v>3901</v>
      </c>
      <c r="Q623" t="s">
        <v>4009</v>
      </c>
      <c r="R623" t="s">
        <v>4008</v>
      </c>
      <c r="S623" t="s">
        <v>3931</v>
      </c>
      <c r="T623" s="12" t="s">
        <v>508</v>
      </c>
      <c r="U623" s="12" t="s">
        <v>718</v>
      </c>
      <c r="W623" s="12" t="s">
        <v>40</v>
      </c>
      <c r="X623" s="12" t="s">
        <v>1753</v>
      </c>
      <c r="Y623" s="12" t="s">
        <v>3680</v>
      </c>
      <c r="Z623" s="12" t="s">
        <v>3517</v>
      </c>
      <c r="AA623" s="12" t="s">
        <v>80</v>
      </c>
      <c r="AB623" s="12" t="s">
        <v>35</v>
      </c>
      <c r="AC623" s="12" t="s">
        <v>2901</v>
      </c>
      <c r="AF623" s="12">
        <v>4</v>
      </c>
      <c r="AG623" s="12">
        <v>286</v>
      </c>
      <c r="AN623" s="16"/>
      <c r="AO623" s="16"/>
    </row>
    <row r="624" spans="1:43" s="12" customFormat="1" x14ac:dyDescent="0.25">
      <c r="A624" s="12" t="s">
        <v>1599</v>
      </c>
      <c r="B624" s="12">
        <v>2015</v>
      </c>
      <c r="C624" t="str">
        <f>A624&amp;" "&amp;B624</f>
        <v>Janecko et al. 2015</v>
      </c>
      <c r="D624" s="12" t="s">
        <v>35</v>
      </c>
      <c r="E624" s="12" t="s">
        <v>25</v>
      </c>
      <c r="F624" s="12" t="s">
        <v>1600</v>
      </c>
      <c r="G624" s="12" t="s">
        <v>35</v>
      </c>
      <c r="H624" s="12" t="s">
        <v>3503</v>
      </c>
      <c r="I624" s="12" t="s">
        <v>1601</v>
      </c>
      <c r="J624" s="12" t="s">
        <v>3626</v>
      </c>
      <c r="K624" s="12" t="s">
        <v>28</v>
      </c>
      <c r="L624" s="12" t="s">
        <v>28</v>
      </c>
      <c r="N624" s="12" t="s">
        <v>28</v>
      </c>
      <c r="O624" s="12" t="s">
        <v>744</v>
      </c>
      <c r="P624" s="12" t="s">
        <v>3901</v>
      </c>
      <c r="Q624" t="s">
        <v>4009</v>
      </c>
      <c r="R624" t="s">
        <v>4008</v>
      </c>
      <c r="S624" t="s">
        <v>3931</v>
      </c>
      <c r="T624" s="12" t="s">
        <v>3156</v>
      </c>
      <c r="U624" s="12" t="s">
        <v>1602</v>
      </c>
      <c r="W624" s="12" t="s">
        <v>40</v>
      </c>
      <c r="X624" s="12" t="s">
        <v>1760</v>
      </c>
      <c r="Y624" s="12" t="s">
        <v>3570</v>
      </c>
      <c r="Z624" s="12" t="s">
        <v>3517</v>
      </c>
      <c r="AA624" s="12" t="s">
        <v>80</v>
      </c>
      <c r="AB624" s="12" t="s">
        <v>35</v>
      </c>
      <c r="AC624" s="12" t="s">
        <v>2901</v>
      </c>
      <c r="AF624" s="12">
        <v>1</v>
      </c>
      <c r="AG624" s="12">
        <v>149</v>
      </c>
      <c r="AN624" s="16"/>
      <c r="AO624" s="16"/>
    </row>
    <row r="625" spans="1:41" s="12" customFormat="1" x14ac:dyDescent="0.25">
      <c r="A625" s="12" t="s">
        <v>1599</v>
      </c>
      <c r="B625" s="12">
        <v>2015</v>
      </c>
      <c r="C625" t="str">
        <f>A625&amp;" "&amp;B625</f>
        <v>Janecko et al. 2015</v>
      </c>
      <c r="D625" s="12" t="s">
        <v>35</v>
      </c>
      <c r="E625" s="12" t="s">
        <v>25</v>
      </c>
      <c r="F625" s="12" t="s">
        <v>1600</v>
      </c>
      <c r="G625" s="12" t="s">
        <v>35</v>
      </c>
      <c r="H625" s="12" t="s">
        <v>3503</v>
      </c>
      <c r="I625" s="12" t="s">
        <v>1601</v>
      </c>
      <c r="J625" s="12" t="s">
        <v>3626</v>
      </c>
      <c r="K625" s="12" t="s">
        <v>28</v>
      </c>
      <c r="L625" s="12" t="s">
        <v>28</v>
      </c>
      <c r="N625" s="12" t="s">
        <v>28</v>
      </c>
      <c r="O625" s="12" t="s">
        <v>744</v>
      </c>
      <c r="P625" s="12" t="s">
        <v>3901</v>
      </c>
      <c r="Q625" t="s">
        <v>4009</v>
      </c>
      <c r="R625" t="s">
        <v>4008</v>
      </c>
      <c r="S625" t="s">
        <v>3931</v>
      </c>
      <c r="T625" s="12" t="s">
        <v>3156</v>
      </c>
      <c r="U625" s="12" t="s">
        <v>1602</v>
      </c>
      <c r="W625" s="12" t="s">
        <v>40</v>
      </c>
      <c r="X625" s="12" t="s">
        <v>1765</v>
      </c>
      <c r="Y625" s="12" t="s">
        <v>3667</v>
      </c>
      <c r="Z625" s="12" t="s">
        <v>3517</v>
      </c>
      <c r="AA625" s="12" t="s">
        <v>80</v>
      </c>
      <c r="AB625" s="12" t="s">
        <v>35</v>
      </c>
      <c r="AC625" s="12" t="s">
        <v>2901</v>
      </c>
      <c r="AF625" s="12">
        <v>1</v>
      </c>
      <c r="AG625" s="12">
        <v>149</v>
      </c>
      <c r="AN625" s="16"/>
      <c r="AO625" s="16"/>
    </row>
    <row r="626" spans="1:41" s="12" customFormat="1" x14ac:dyDescent="0.25">
      <c r="A626" s="12" t="s">
        <v>1599</v>
      </c>
      <c r="B626" s="12">
        <v>2015</v>
      </c>
      <c r="C626" t="str">
        <f>A626&amp;" "&amp;B626</f>
        <v>Janecko et al. 2015</v>
      </c>
      <c r="D626" s="12" t="s">
        <v>35</v>
      </c>
      <c r="E626" s="12" t="s">
        <v>25</v>
      </c>
      <c r="F626" s="12" t="s">
        <v>1767</v>
      </c>
      <c r="G626" s="12" t="s">
        <v>2901</v>
      </c>
      <c r="H626" s="12" t="s">
        <v>3504</v>
      </c>
      <c r="I626" s="12" t="s">
        <v>1601</v>
      </c>
      <c r="J626" s="12" t="s">
        <v>3626</v>
      </c>
      <c r="K626" s="12" t="s">
        <v>28</v>
      </c>
      <c r="L626" s="12" t="s">
        <v>28</v>
      </c>
      <c r="N626" s="12" t="s">
        <v>28</v>
      </c>
      <c r="O626" s="12" t="s">
        <v>744</v>
      </c>
      <c r="P626" s="12" t="s">
        <v>3901</v>
      </c>
      <c r="Q626" t="s">
        <v>4009</v>
      </c>
      <c r="R626" t="s">
        <v>4008</v>
      </c>
      <c r="S626" t="s">
        <v>3931</v>
      </c>
      <c r="T626" s="12" t="s">
        <v>1738</v>
      </c>
      <c r="U626" s="12" t="s">
        <v>1719</v>
      </c>
      <c r="W626" s="12" t="s">
        <v>40</v>
      </c>
      <c r="X626" s="12" t="s">
        <v>1765</v>
      </c>
      <c r="Y626" s="12" t="s">
        <v>3667</v>
      </c>
      <c r="Z626" s="12" t="s">
        <v>3517</v>
      </c>
      <c r="AA626" s="12" t="s">
        <v>80</v>
      </c>
      <c r="AB626" s="12" t="s">
        <v>35</v>
      </c>
      <c r="AC626" s="12" t="s">
        <v>2901</v>
      </c>
      <c r="AF626" s="12">
        <v>3</v>
      </c>
      <c r="AG626" s="12">
        <v>31</v>
      </c>
      <c r="AN626" s="16"/>
      <c r="AO626" s="16"/>
    </row>
    <row r="627" spans="1:41" s="12" customFormat="1" x14ac:dyDescent="0.25">
      <c r="A627" s="12" t="s">
        <v>1599</v>
      </c>
      <c r="B627" s="12">
        <v>2015</v>
      </c>
      <c r="C627" t="str">
        <f>A627&amp;" "&amp;B627</f>
        <v>Janecko et al. 2015</v>
      </c>
      <c r="D627" s="12" t="s">
        <v>35</v>
      </c>
      <c r="E627" s="12" t="s">
        <v>25</v>
      </c>
      <c r="F627" s="12" t="s">
        <v>1600</v>
      </c>
      <c r="G627" s="12" t="s">
        <v>35</v>
      </c>
      <c r="H627" s="12" t="s">
        <v>3503</v>
      </c>
      <c r="I627" s="12" t="s">
        <v>1601</v>
      </c>
      <c r="J627" s="12" t="s">
        <v>3626</v>
      </c>
      <c r="K627" s="12" t="s">
        <v>28</v>
      </c>
      <c r="L627" s="12" t="s">
        <v>28</v>
      </c>
      <c r="N627" s="12" t="s">
        <v>28</v>
      </c>
      <c r="O627" s="12" t="s">
        <v>744</v>
      </c>
      <c r="P627" s="12" t="s">
        <v>3901</v>
      </c>
      <c r="Q627" t="s">
        <v>4009</v>
      </c>
      <c r="R627" t="s">
        <v>4008</v>
      </c>
      <c r="S627" t="s">
        <v>3931</v>
      </c>
      <c r="T627" s="12" t="s">
        <v>3156</v>
      </c>
      <c r="U627" s="12" t="s">
        <v>1602</v>
      </c>
      <c r="W627" s="12" t="s">
        <v>40</v>
      </c>
      <c r="X627" s="12" t="s">
        <v>1768</v>
      </c>
      <c r="Y627" s="12" t="s">
        <v>3572</v>
      </c>
      <c r="Z627" s="12" t="s">
        <v>3517</v>
      </c>
      <c r="AA627" s="12" t="s">
        <v>80</v>
      </c>
      <c r="AB627" s="12" t="s">
        <v>35</v>
      </c>
      <c r="AC627" s="12" t="s">
        <v>2901</v>
      </c>
      <c r="AF627" s="12">
        <v>1</v>
      </c>
      <c r="AG627" s="12">
        <v>149</v>
      </c>
      <c r="AN627" s="16"/>
      <c r="AO627" s="16"/>
    </row>
    <row r="628" spans="1:41" s="12" customFormat="1" x14ac:dyDescent="0.25">
      <c r="A628" s="12" t="s">
        <v>1599</v>
      </c>
      <c r="B628" s="12">
        <v>2015</v>
      </c>
      <c r="C628" t="str">
        <f>A628&amp;" "&amp;B628</f>
        <v>Janecko et al. 2015</v>
      </c>
      <c r="D628" s="12" t="s">
        <v>35</v>
      </c>
      <c r="E628" s="12" t="s">
        <v>25</v>
      </c>
      <c r="F628" s="12" t="s">
        <v>1603</v>
      </c>
      <c r="G628" s="12" t="s">
        <v>2901</v>
      </c>
      <c r="H628" s="12" t="s">
        <v>3513</v>
      </c>
      <c r="I628" s="12" t="s">
        <v>1601</v>
      </c>
      <c r="J628" s="12" t="s">
        <v>3626</v>
      </c>
      <c r="K628" s="12" t="s">
        <v>28</v>
      </c>
      <c r="L628" s="12" t="s">
        <v>28</v>
      </c>
      <c r="N628" s="12" t="s">
        <v>28</v>
      </c>
      <c r="O628" s="12" t="s">
        <v>744</v>
      </c>
      <c r="P628" s="12" t="s">
        <v>3901</v>
      </c>
      <c r="Q628" t="s">
        <v>4009</v>
      </c>
      <c r="R628" t="s">
        <v>4008</v>
      </c>
      <c r="S628" t="s">
        <v>3931</v>
      </c>
      <c r="T628" s="12" t="s">
        <v>3156</v>
      </c>
      <c r="U628" s="12" t="s">
        <v>1602</v>
      </c>
      <c r="W628" s="12" t="s">
        <v>40</v>
      </c>
      <c r="X628" s="12" t="s">
        <v>1771</v>
      </c>
      <c r="Y628" s="12" t="s">
        <v>3575</v>
      </c>
      <c r="Z628" s="12" t="s">
        <v>3517</v>
      </c>
      <c r="AA628" s="12" t="s">
        <v>80</v>
      </c>
      <c r="AB628" s="12" t="s">
        <v>35</v>
      </c>
      <c r="AC628" s="12" t="s">
        <v>2901</v>
      </c>
      <c r="AF628" s="12">
        <v>1</v>
      </c>
      <c r="AG628" s="12">
        <v>100</v>
      </c>
      <c r="AN628" s="16"/>
      <c r="AO628" s="16"/>
    </row>
    <row r="629" spans="1:41" s="12" customFormat="1" x14ac:dyDescent="0.25">
      <c r="A629" s="12" t="s">
        <v>1599</v>
      </c>
      <c r="B629" s="12">
        <v>2015</v>
      </c>
      <c r="C629" t="str">
        <f>A629&amp;" "&amp;B629</f>
        <v>Janecko et al. 2015</v>
      </c>
      <c r="D629" s="12" t="s">
        <v>35</v>
      </c>
      <c r="E629" s="12" t="s">
        <v>25</v>
      </c>
      <c r="F629" s="12" t="s">
        <v>1737</v>
      </c>
      <c r="G629" s="12" t="s">
        <v>2901</v>
      </c>
      <c r="H629" s="12" t="s">
        <v>3504</v>
      </c>
      <c r="I629" s="12" t="s">
        <v>1601</v>
      </c>
      <c r="J629" s="12" t="s">
        <v>3626</v>
      </c>
      <c r="K629" s="12" t="s">
        <v>28</v>
      </c>
      <c r="L629" s="12" t="s">
        <v>28</v>
      </c>
      <c r="N629" s="12" t="s">
        <v>28</v>
      </c>
      <c r="O629" s="12" t="s">
        <v>744</v>
      </c>
      <c r="P629" s="12" t="s">
        <v>3901</v>
      </c>
      <c r="Q629" t="s">
        <v>4009</v>
      </c>
      <c r="R629" t="s">
        <v>4008</v>
      </c>
      <c r="S629" t="s">
        <v>3931</v>
      </c>
      <c r="T629" s="12" t="s">
        <v>1738</v>
      </c>
      <c r="U629" s="12" t="s">
        <v>1719</v>
      </c>
      <c r="W629" s="12" t="s">
        <v>40</v>
      </c>
      <c r="X629" s="12" t="s">
        <v>2968</v>
      </c>
      <c r="Y629" s="12" t="s">
        <v>3577</v>
      </c>
      <c r="Z629" s="12" t="s">
        <v>3517</v>
      </c>
      <c r="AA629" s="12" t="s">
        <v>80</v>
      </c>
      <c r="AB629" s="12" t="s">
        <v>35</v>
      </c>
      <c r="AC629" s="12" t="s">
        <v>2901</v>
      </c>
      <c r="AF629" s="12">
        <v>1</v>
      </c>
      <c r="AG629" s="12">
        <v>150</v>
      </c>
      <c r="AN629" s="16"/>
      <c r="AO629" s="16"/>
    </row>
    <row r="630" spans="1:41" s="12" customFormat="1" x14ac:dyDescent="0.25">
      <c r="A630" s="12" t="s">
        <v>1599</v>
      </c>
      <c r="B630" s="12">
        <v>2015</v>
      </c>
      <c r="C630" t="str">
        <f>A630&amp;" "&amp;B630</f>
        <v>Janecko et al. 2015</v>
      </c>
      <c r="D630" s="12" t="s">
        <v>35</v>
      </c>
      <c r="E630" s="12" t="s">
        <v>25</v>
      </c>
      <c r="F630" s="12" t="s">
        <v>1775</v>
      </c>
      <c r="G630" s="12" t="s">
        <v>2901</v>
      </c>
      <c r="H630" s="12" t="s">
        <v>3504</v>
      </c>
      <c r="I630" s="12" t="s">
        <v>1601</v>
      </c>
      <c r="J630" s="12" t="s">
        <v>3626</v>
      </c>
      <c r="K630" s="12" t="s">
        <v>28</v>
      </c>
      <c r="L630" s="12" t="s">
        <v>28</v>
      </c>
      <c r="N630" s="12" t="s">
        <v>28</v>
      </c>
      <c r="O630" s="12" t="s">
        <v>744</v>
      </c>
      <c r="P630" s="12" t="s">
        <v>3901</v>
      </c>
      <c r="Q630" t="s">
        <v>4009</v>
      </c>
      <c r="R630" t="s">
        <v>4008</v>
      </c>
      <c r="S630" t="s">
        <v>3931</v>
      </c>
      <c r="T630" s="12" t="s">
        <v>1738</v>
      </c>
      <c r="U630" s="12" t="s">
        <v>1719</v>
      </c>
      <c r="W630" s="12" t="s">
        <v>40</v>
      </c>
      <c r="X630" s="12" t="s">
        <v>2968</v>
      </c>
      <c r="Y630" s="12" t="s">
        <v>3577</v>
      </c>
      <c r="Z630" s="12" t="s">
        <v>3517</v>
      </c>
      <c r="AA630" s="12" t="s">
        <v>80</v>
      </c>
      <c r="AB630" s="12" t="s">
        <v>35</v>
      </c>
      <c r="AC630" s="12" t="s">
        <v>2901</v>
      </c>
      <c r="AF630" s="12">
        <v>2</v>
      </c>
      <c r="AG630" s="12">
        <v>150</v>
      </c>
      <c r="AN630" s="16"/>
      <c r="AO630" s="16"/>
    </row>
    <row r="631" spans="1:41" s="12" customFormat="1" x14ac:dyDescent="0.25">
      <c r="A631" s="12" t="s">
        <v>1599</v>
      </c>
      <c r="B631" s="12">
        <v>2015</v>
      </c>
      <c r="C631" t="str">
        <f>A631&amp;" "&amp;B631</f>
        <v>Janecko et al. 2015</v>
      </c>
      <c r="D631" s="12" t="s">
        <v>35</v>
      </c>
      <c r="E631" s="12" t="s">
        <v>25</v>
      </c>
      <c r="F631" s="12" t="s">
        <v>1716</v>
      </c>
      <c r="G631" s="12" t="s">
        <v>2901</v>
      </c>
      <c r="H631" s="12" t="s">
        <v>3504</v>
      </c>
      <c r="I631" s="12" t="s">
        <v>1601</v>
      </c>
      <c r="J631" s="12" t="s">
        <v>3626</v>
      </c>
      <c r="K631" s="12" t="s">
        <v>28</v>
      </c>
      <c r="L631" s="12" t="s">
        <v>28</v>
      </c>
      <c r="N631" s="12" t="s">
        <v>28</v>
      </c>
      <c r="O631" s="12" t="s">
        <v>744</v>
      </c>
      <c r="P631" s="12" t="s">
        <v>3901</v>
      </c>
      <c r="Q631" t="s">
        <v>4009</v>
      </c>
      <c r="R631" t="s">
        <v>4008</v>
      </c>
      <c r="S631" t="s">
        <v>3931</v>
      </c>
      <c r="T631" s="12" t="s">
        <v>508</v>
      </c>
      <c r="U631" s="12" t="s">
        <v>718</v>
      </c>
      <c r="W631" s="12" t="s">
        <v>40</v>
      </c>
      <c r="X631" s="12" t="s">
        <v>1805</v>
      </c>
      <c r="Y631" s="12" t="s">
        <v>3686</v>
      </c>
      <c r="Z631" s="12" t="s">
        <v>3517</v>
      </c>
      <c r="AA631" s="12" t="s">
        <v>80</v>
      </c>
      <c r="AB631" s="12" t="s">
        <v>35</v>
      </c>
      <c r="AC631" s="12" t="s">
        <v>2901</v>
      </c>
      <c r="AF631" s="12">
        <v>2</v>
      </c>
      <c r="AG631" s="12">
        <v>286</v>
      </c>
      <c r="AN631" s="16"/>
      <c r="AO631" s="16"/>
    </row>
    <row r="632" spans="1:41" s="12" customFormat="1" x14ac:dyDescent="0.25">
      <c r="A632" s="12" t="s">
        <v>1599</v>
      </c>
      <c r="B632" s="12">
        <v>2015</v>
      </c>
      <c r="C632" t="str">
        <f>A632&amp;" "&amp;B632</f>
        <v>Janecko et al. 2015</v>
      </c>
      <c r="D632" s="12" t="s">
        <v>35</v>
      </c>
      <c r="E632" s="12" t="s">
        <v>25</v>
      </c>
      <c r="F632" s="12" t="s">
        <v>1806</v>
      </c>
      <c r="G632" s="12" t="s">
        <v>2901</v>
      </c>
      <c r="H632" s="12" t="s">
        <v>3504</v>
      </c>
      <c r="I632" s="12" t="s">
        <v>1601</v>
      </c>
      <c r="J632" s="12" t="s">
        <v>3626</v>
      </c>
      <c r="K632" s="12" t="s">
        <v>28</v>
      </c>
      <c r="L632" s="12" t="s">
        <v>28</v>
      </c>
      <c r="N632" s="12" t="s">
        <v>28</v>
      </c>
      <c r="O632" s="12" t="s">
        <v>744</v>
      </c>
      <c r="P632" s="12" t="s">
        <v>3901</v>
      </c>
      <c r="Q632" t="s">
        <v>4009</v>
      </c>
      <c r="R632" t="s">
        <v>4008</v>
      </c>
      <c r="S632" t="s">
        <v>3931</v>
      </c>
      <c r="T632" s="12" t="s">
        <v>1738</v>
      </c>
      <c r="U632" s="12" t="s">
        <v>1719</v>
      </c>
      <c r="W632" s="12" t="s">
        <v>40</v>
      </c>
      <c r="X632" s="12" t="s">
        <v>1805</v>
      </c>
      <c r="Y632" s="12" t="s">
        <v>3686</v>
      </c>
      <c r="Z632" s="12" t="s">
        <v>3517</v>
      </c>
      <c r="AA632" s="12" t="s">
        <v>80</v>
      </c>
      <c r="AB632" s="12" t="s">
        <v>35</v>
      </c>
      <c r="AC632" s="12" t="s">
        <v>2901</v>
      </c>
      <c r="AF632" s="12">
        <v>1</v>
      </c>
      <c r="AG632" s="12">
        <v>100</v>
      </c>
      <c r="AN632" s="16"/>
      <c r="AO632" s="16"/>
    </row>
    <row r="633" spans="1:41" s="12" customFormat="1" x14ac:dyDescent="0.25">
      <c r="A633" s="12" t="s">
        <v>1599</v>
      </c>
      <c r="B633" s="12">
        <v>2015</v>
      </c>
      <c r="C633" t="str">
        <f>A633&amp;" "&amp;B633</f>
        <v>Janecko et al. 2015</v>
      </c>
      <c r="D633" s="12" t="s">
        <v>35</v>
      </c>
      <c r="E633" s="12" t="s">
        <v>25</v>
      </c>
      <c r="F633" s="12" t="s">
        <v>1906</v>
      </c>
      <c r="G633" s="12" t="s">
        <v>2901</v>
      </c>
      <c r="H633" s="12" t="s">
        <v>3504</v>
      </c>
      <c r="I633" s="12" t="s">
        <v>1601</v>
      </c>
      <c r="J633" s="12" t="s">
        <v>3626</v>
      </c>
      <c r="K633" s="12" t="s">
        <v>28</v>
      </c>
      <c r="L633" s="12" t="s">
        <v>28</v>
      </c>
      <c r="N633" s="12" t="s">
        <v>28</v>
      </c>
      <c r="O633" s="12" t="s">
        <v>744</v>
      </c>
      <c r="P633" s="12" t="s">
        <v>3901</v>
      </c>
      <c r="Q633" t="s">
        <v>4009</v>
      </c>
      <c r="R633" t="s">
        <v>4008</v>
      </c>
      <c r="S633" t="s">
        <v>3931</v>
      </c>
      <c r="T633" s="12" t="s">
        <v>508</v>
      </c>
      <c r="U633" s="12" t="s">
        <v>718</v>
      </c>
      <c r="W633" s="12" t="s">
        <v>40</v>
      </c>
      <c r="X633" s="12" t="s">
        <v>2031</v>
      </c>
      <c r="Y633" s="12" t="s">
        <v>3518</v>
      </c>
      <c r="Z633" s="12" t="s">
        <v>3608</v>
      </c>
      <c r="AA633" s="12" t="s">
        <v>80</v>
      </c>
      <c r="AB633" s="12" t="s">
        <v>35</v>
      </c>
      <c r="AC633" s="12" t="s">
        <v>2901</v>
      </c>
      <c r="AF633" s="12">
        <v>2</v>
      </c>
      <c r="AG633" s="12">
        <v>375</v>
      </c>
      <c r="AN633" s="16"/>
      <c r="AO633" s="16"/>
    </row>
    <row r="634" spans="1:41" s="12" customFormat="1" x14ac:dyDescent="0.25">
      <c r="A634" s="12" t="s">
        <v>1599</v>
      </c>
      <c r="B634" s="12">
        <v>2015</v>
      </c>
      <c r="C634" t="str">
        <f>A634&amp;" "&amp;B634</f>
        <v>Janecko et al. 2015</v>
      </c>
      <c r="D634" s="12" t="s">
        <v>35</v>
      </c>
      <c r="E634" s="12" t="s">
        <v>25</v>
      </c>
      <c r="F634" s="12" t="s">
        <v>1632</v>
      </c>
      <c r="G634" s="12" t="s">
        <v>2901</v>
      </c>
      <c r="H634" s="12" t="s">
        <v>3513</v>
      </c>
      <c r="I634" s="12" t="s">
        <v>1601</v>
      </c>
      <c r="J634" s="12" t="s">
        <v>3626</v>
      </c>
      <c r="K634" s="12" t="s">
        <v>28</v>
      </c>
      <c r="L634" s="12" t="s">
        <v>28</v>
      </c>
      <c r="N634" s="12" t="s">
        <v>28</v>
      </c>
      <c r="O634" s="12" t="s">
        <v>744</v>
      </c>
      <c r="P634" s="12" t="s">
        <v>3901</v>
      </c>
      <c r="Q634" t="s">
        <v>4009</v>
      </c>
      <c r="R634" t="s">
        <v>4008</v>
      </c>
      <c r="S634" t="s">
        <v>3931</v>
      </c>
      <c r="T634" s="12" t="s">
        <v>3156</v>
      </c>
      <c r="U634" s="12" t="s">
        <v>1602</v>
      </c>
      <c r="W634" s="12" t="s">
        <v>40</v>
      </c>
      <c r="X634" s="12" t="s">
        <v>2031</v>
      </c>
      <c r="Y634" s="12" t="s">
        <v>3518</v>
      </c>
      <c r="Z634" s="12" t="s">
        <v>3608</v>
      </c>
      <c r="AA634" s="12" t="s">
        <v>80</v>
      </c>
      <c r="AB634" s="12" t="s">
        <v>35</v>
      </c>
      <c r="AC634" s="12" t="s">
        <v>2901</v>
      </c>
      <c r="AF634" s="12">
        <v>2</v>
      </c>
      <c r="AG634" s="12">
        <v>200</v>
      </c>
      <c r="AN634" s="16"/>
      <c r="AO634" s="16"/>
    </row>
    <row r="635" spans="1:41" s="12" customFormat="1" x14ac:dyDescent="0.25">
      <c r="A635" s="12" t="s">
        <v>1599</v>
      </c>
      <c r="B635" s="12">
        <v>2015</v>
      </c>
      <c r="C635" t="str">
        <f>A635&amp;" "&amp;B635</f>
        <v>Janecko et al. 2015</v>
      </c>
      <c r="D635" s="12" t="s">
        <v>35</v>
      </c>
      <c r="E635" s="12" t="s">
        <v>25</v>
      </c>
      <c r="F635" s="12" t="s">
        <v>1632</v>
      </c>
      <c r="G635" s="12" t="s">
        <v>2901</v>
      </c>
      <c r="H635" s="12" t="s">
        <v>3513</v>
      </c>
      <c r="I635" s="12" t="s">
        <v>1601</v>
      </c>
      <c r="J635" s="12" t="s">
        <v>3626</v>
      </c>
      <c r="K635" s="12" t="s">
        <v>28</v>
      </c>
      <c r="L635" s="12" t="s">
        <v>28</v>
      </c>
      <c r="N635" s="12" t="s">
        <v>28</v>
      </c>
      <c r="O635" s="12" t="s">
        <v>744</v>
      </c>
      <c r="P635" s="12" t="s">
        <v>3901</v>
      </c>
      <c r="Q635" t="s">
        <v>4009</v>
      </c>
      <c r="R635" t="s">
        <v>4008</v>
      </c>
      <c r="S635" t="s">
        <v>3931</v>
      </c>
      <c r="T635" s="12" t="s">
        <v>3156</v>
      </c>
      <c r="U635" s="12" t="s">
        <v>1602</v>
      </c>
      <c r="W635" s="12" t="s">
        <v>40</v>
      </c>
      <c r="X635" s="12" t="s">
        <v>2977</v>
      </c>
      <c r="Y635" s="12" t="s">
        <v>3588</v>
      </c>
      <c r="Z635" s="12" t="s">
        <v>3608</v>
      </c>
      <c r="AA635" s="12" t="s">
        <v>80</v>
      </c>
      <c r="AB635" s="12" t="s">
        <v>35</v>
      </c>
      <c r="AC635" s="12" t="s">
        <v>2901</v>
      </c>
      <c r="AF635" s="12">
        <v>1</v>
      </c>
      <c r="AG635" s="12">
        <v>200</v>
      </c>
      <c r="AN635" s="16"/>
      <c r="AO635" s="16"/>
    </row>
    <row r="636" spans="1:41" s="12" customFormat="1" x14ac:dyDescent="0.25">
      <c r="A636" s="12" t="s">
        <v>1599</v>
      </c>
      <c r="B636" s="12">
        <v>2015</v>
      </c>
      <c r="C636" t="str">
        <f>A636&amp;" "&amp;B636</f>
        <v>Janecko et al. 2015</v>
      </c>
      <c r="D636" s="12" t="s">
        <v>35</v>
      </c>
      <c r="E636" s="12" t="s">
        <v>25</v>
      </c>
      <c r="F636" s="12" t="s">
        <v>1717</v>
      </c>
      <c r="G636" s="12" t="s">
        <v>2901</v>
      </c>
      <c r="H636" s="12" t="s">
        <v>3513</v>
      </c>
      <c r="I636" s="12" t="s">
        <v>1601</v>
      </c>
      <c r="J636" s="12" t="s">
        <v>3626</v>
      </c>
      <c r="K636" s="12" t="s">
        <v>28</v>
      </c>
      <c r="L636" s="12" t="s">
        <v>28</v>
      </c>
      <c r="N636" s="12" t="s">
        <v>28</v>
      </c>
      <c r="O636" s="12" t="s">
        <v>744</v>
      </c>
      <c r="P636" s="12" t="s">
        <v>3901</v>
      </c>
      <c r="Q636" t="s">
        <v>4009</v>
      </c>
      <c r="R636" t="s">
        <v>4008</v>
      </c>
      <c r="S636" t="s">
        <v>3931</v>
      </c>
      <c r="T636" s="12" t="s">
        <v>508</v>
      </c>
      <c r="U636" s="12" t="s">
        <v>718</v>
      </c>
      <c r="W636" s="12" t="s">
        <v>40</v>
      </c>
      <c r="X636" s="12" t="s">
        <v>3555</v>
      </c>
      <c r="Y636" s="12" t="s">
        <v>3702</v>
      </c>
      <c r="Z636" s="12" t="s">
        <v>3517</v>
      </c>
      <c r="AA636" s="12" t="s">
        <v>80</v>
      </c>
      <c r="AB636" s="12" t="s">
        <v>35</v>
      </c>
      <c r="AC636" s="12" t="s">
        <v>2901</v>
      </c>
      <c r="AF636" s="12">
        <v>1</v>
      </c>
      <c r="AG636" s="12">
        <v>49</v>
      </c>
      <c r="AN636" s="16"/>
      <c r="AO636" s="16"/>
    </row>
    <row r="637" spans="1:41" s="12" customFormat="1" x14ac:dyDescent="0.25">
      <c r="A637" s="12" t="s">
        <v>1599</v>
      </c>
      <c r="B637" s="12">
        <v>2015</v>
      </c>
      <c r="C637" t="str">
        <f>A637&amp;" "&amp;B637</f>
        <v>Janecko et al. 2015</v>
      </c>
      <c r="D637" s="12" t="s">
        <v>35</v>
      </c>
      <c r="E637" s="12" t="s">
        <v>25</v>
      </c>
      <c r="F637" s="12" t="s">
        <v>1716</v>
      </c>
      <c r="G637" s="12" t="s">
        <v>2901</v>
      </c>
      <c r="H637" s="12" t="s">
        <v>3504</v>
      </c>
      <c r="I637" s="12" t="s">
        <v>1601</v>
      </c>
      <c r="J637" s="12" t="s">
        <v>3626</v>
      </c>
      <c r="K637" s="12" t="s">
        <v>28</v>
      </c>
      <c r="L637" s="12" t="s">
        <v>28</v>
      </c>
      <c r="N637" s="12" t="s">
        <v>28</v>
      </c>
      <c r="O637" s="12" t="s">
        <v>744</v>
      </c>
      <c r="P637" s="12" t="s">
        <v>3901</v>
      </c>
      <c r="Q637" t="s">
        <v>4009</v>
      </c>
      <c r="R637" t="s">
        <v>4008</v>
      </c>
      <c r="S637" t="s">
        <v>3931</v>
      </c>
      <c r="T637" s="12" t="s">
        <v>508</v>
      </c>
      <c r="U637" s="12" t="s">
        <v>718</v>
      </c>
      <c r="W637" s="12" t="s">
        <v>40</v>
      </c>
      <c r="X637" s="12" t="s">
        <v>3555</v>
      </c>
      <c r="Y637" s="12" t="s">
        <v>3702</v>
      </c>
      <c r="Z637" s="12" t="s">
        <v>3517</v>
      </c>
      <c r="AA637" s="12" t="s">
        <v>80</v>
      </c>
      <c r="AB637" s="12" t="s">
        <v>35</v>
      </c>
      <c r="AC637" s="12" t="s">
        <v>2901</v>
      </c>
      <c r="AF637" s="12">
        <v>3</v>
      </c>
      <c r="AG637" s="12">
        <v>286</v>
      </c>
      <c r="AN637" s="16"/>
      <c r="AO637" s="16"/>
    </row>
    <row r="638" spans="1:41" s="12" customFormat="1" x14ac:dyDescent="0.25">
      <c r="A638" s="12" t="s">
        <v>1599</v>
      </c>
      <c r="B638" s="12">
        <v>2015</v>
      </c>
      <c r="C638" t="str">
        <f>A638&amp;" "&amp;B638</f>
        <v>Janecko et al. 2015</v>
      </c>
      <c r="D638" s="12" t="s">
        <v>35</v>
      </c>
      <c r="E638" s="12" t="s">
        <v>25</v>
      </c>
      <c r="F638" s="12" t="s">
        <v>1718</v>
      </c>
      <c r="G638" s="12" t="s">
        <v>2901</v>
      </c>
      <c r="H638" s="12" t="s">
        <v>3504</v>
      </c>
      <c r="I638" s="12" t="s">
        <v>1601</v>
      </c>
      <c r="J638" s="12" t="s">
        <v>3626</v>
      </c>
      <c r="K638" s="12" t="s">
        <v>28</v>
      </c>
      <c r="L638" s="12" t="s">
        <v>28</v>
      </c>
      <c r="N638" s="12" t="s">
        <v>28</v>
      </c>
      <c r="O638" s="12" t="s">
        <v>744</v>
      </c>
      <c r="P638" s="12" t="s">
        <v>3901</v>
      </c>
      <c r="Q638" t="s">
        <v>4009</v>
      </c>
      <c r="R638" t="s">
        <v>4008</v>
      </c>
      <c r="S638" t="s">
        <v>3931</v>
      </c>
      <c r="T638" s="12" t="s">
        <v>1738</v>
      </c>
      <c r="U638" s="12" t="s">
        <v>1719</v>
      </c>
      <c r="W638" s="12" t="s">
        <v>40</v>
      </c>
      <c r="X638" s="12" t="s">
        <v>3555</v>
      </c>
      <c r="Y638" s="12" t="s">
        <v>3702</v>
      </c>
      <c r="Z638" s="12" t="s">
        <v>3517</v>
      </c>
      <c r="AA638" s="12" t="s">
        <v>80</v>
      </c>
      <c r="AB638" s="12" t="s">
        <v>35</v>
      </c>
      <c r="AC638" s="12" t="s">
        <v>2901</v>
      </c>
      <c r="AF638" s="12">
        <v>2</v>
      </c>
      <c r="AG638" s="12">
        <v>150</v>
      </c>
      <c r="AN638" s="16"/>
      <c r="AO638" s="16"/>
    </row>
    <row r="639" spans="1:41" s="12" customFormat="1" x14ac:dyDescent="0.25">
      <c r="A639" s="12" t="s">
        <v>501</v>
      </c>
      <c r="B639" s="12">
        <v>2014</v>
      </c>
      <c r="C639" t="str">
        <f>A639&amp;" "&amp;B639</f>
        <v>Jay-Russell and Justice-Allen 2014</v>
      </c>
      <c r="D639" s="12" t="s">
        <v>24</v>
      </c>
      <c r="E639" s="12" t="s">
        <v>226</v>
      </c>
      <c r="F639" s="12" t="s">
        <v>502</v>
      </c>
      <c r="G639" s="12" t="s">
        <v>35</v>
      </c>
      <c r="H639" s="12" t="s">
        <v>3503</v>
      </c>
      <c r="I639" s="12" t="s">
        <v>2095</v>
      </c>
      <c r="J639" s="12" t="s">
        <v>2117</v>
      </c>
      <c r="K639" s="12" t="s">
        <v>28</v>
      </c>
      <c r="L639" s="12" t="s">
        <v>28</v>
      </c>
      <c r="N639" s="12" t="s">
        <v>277</v>
      </c>
      <c r="O639" s="12" t="s">
        <v>744</v>
      </c>
      <c r="P639" s="12" t="s">
        <v>3901</v>
      </c>
      <c r="Q639" t="s">
        <v>4009</v>
      </c>
      <c r="R639" t="s">
        <v>4020</v>
      </c>
      <c r="S639" t="s">
        <v>4034</v>
      </c>
      <c r="T639" s="12" t="s">
        <v>504</v>
      </c>
      <c r="W639" s="12" t="s">
        <v>40</v>
      </c>
      <c r="X639" s="12" t="s">
        <v>1033</v>
      </c>
      <c r="Y639" s="12" t="s">
        <v>1033</v>
      </c>
      <c r="Z639" s="12" t="s">
        <v>1033</v>
      </c>
      <c r="AA639" s="12" t="s">
        <v>80</v>
      </c>
      <c r="AB639" s="12" t="s">
        <v>35</v>
      </c>
      <c r="AC639" s="12" t="s">
        <v>2901</v>
      </c>
      <c r="AF639" s="12" t="s">
        <v>119</v>
      </c>
      <c r="AG639" s="12">
        <v>1</v>
      </c>
      <c r="AN639" s="16"/>
      <c r="AO639" s="16"/>
    </row>
    <row r="640" spans="1:41" s="12" customFormat="1" x14ac:dyDescent="0.25">
      <c r="A640" s="12" t="s">
        <v>501</v>
      </c>
      <c r="B640" s="12">
        <v>2014</v>
      </c>
      <c r="C640" t="str">
        <f>A640&amp;" "&amp;B640</f>
        <v>Jay-Russell and Justice-Allen 2014</v>
      </c>
      <c r="D640" s="12" t="s">
        <v>24</v>
      </c>
      <c r="E640" s="12" t="s">
        <v>226</v>
      </c>
      <c r="F640" s="12" t="s">
        <v>502</v>
      </c>
      <c r="G640" s="12" t="s">
        <v>35</v>
      </c>
      <c r="H640" s="12" t="s">
        <v>3503</v>
      </c>
      <c r="I640" s="12" t="s">
        <v>2095</v>
      </c>
      <c r="J640" s="12" t="s">
        <v>2117</v>
      </c>
      <c r="K640" s="12" t="s">
        <v>28</v>
      </c>
      <c r="L640" s="12" t="s">
        <v>28</v>
      </c>
      <c r="N640" s="12" t="s">
        <v>277</v>
      </c>
      <c r="O640" s="12" t="s">
        <v>744</v>
      </c>
      <c r="P640" s="12" t="s">
        <v>3901</v>
      </c>
      <c r="Q640" t="s">
        <v>4009</v>
      </c>
      <c r="R640" t="s">
        <v>3938</v>
      </c>
      <c r="S640" t="s">
        <v>4049</v>
      </c>
      <c r="T640" s="12" t="s">
        <v>368</v>
      </c>
      <c r="W640" s="12" t="s">
        <v>40</v>
      </c>
      <c r="X640" s="12" t="s">
        <v>1033</v>
      </c>
      <c r="Y640" s="12" t="s">
        <v>1033</v>
      </c>
      <c r="Z640" s="12" t="s">
        <v>1033</v>
      </c>
      <c r="AA640" s="12" t="s">
        <v>80</v>
      </c>
      <c r="AB640" s="12" t="s">
        <v>35</v>
      </c>
      <c r="AC640" s="12" t="s">
        <v>2901</v>
      </c>
      <c r="AF640" s="12">
        <v>1</v>
      </c>
      <c r="AG640" s="12">
        <v>92</v>
      </c>
      <c r="AN640" s="16"/>
      <c r="AO640" s="16"/>
    </row>
    <row r="641" spans="1:41" s="12" customFormat="1" x14ac:dyDescent="0.25">
      <c r="A641" s="12" t="s">
        <v>501</v>
      </c>
      <c r="B641" s="12">
        <v>2014</v>
      </c>
      <c r="C641" t="str">
        <f>A641&amp;" "&amp;B641</f>
        <v>Jay-Russell and Justice-Allen 2014</v>
      </c>
      <c r="D641" s="12" t="s">
        <v>24</v>
      </c>
      <c r="E641" s="12" t="s">
        <v>226</v>
      </c>
      <c r="F641" s="12" t="s">
        <v>502</v>
      </c>
      <c r="G641" s="12" t="s">
        <v>35</v>
      </c>
      <c r="H641" s="12" t="s">
        <v>3503</v>
      </c>
      <c r="I641" s="12" t="s">
        <v>2095</v>
      </c>
      <c r="J641" s="12" t="s">
        <v>2117</v>
      </c>
      <c r="K641" s="12" t="s">
        <v>28</v>
      </c>
      <c r="L641" s="12" t="s">
        <v>28</v>
      </c>
      <c r="N641" s="12" t="s">
        <v>277</v>
      </c>
      <c r="O641" s="12" t="s">
        <v>744</v>
      </c>
      <c r="P641" s="12" t="s">
        <v>3901</v>
      </c>
      <c r="Q641" t="s">
        <v>4009</v>
      </c>
      <c r="R641" t="s">
        <v>3954</v>
      </c>
      <c r="S641" t="s">
        <v>4046</v>
      </c>
      <c r="T641" s="12" t="s">
        <v>505</v>
      </c>
      <c r="W641" s="12" t="s">
        <v>40</v>
      </c>
      <c r="X641" s="12" t="s">
        <v>1033</v>
      </c>
      <c r="Y641" s="12" t="s">
        <v>1033</v>
      </c>
      <c r="Z641" s="12" t="s">
        <v>1033</v>
      </c>
      <c r="AA641" s="12" t="s">
        <v>80</v>
      </c>
      <c r="AB641" s="12" t="s">
        <v>35</v>
      </c>
      <c r="AC641" s="12" t="s">
        <v>2901</v>
      </c>
      <c r="AF641" s="12" t="s">
        <v>119</v>
      </c>
      <c r="AG641" s="12">
        <v>1</v>
      </c>
      <c r="AN641" s="16"/>
      <c r="AO641" s="16"/>
    </row>
    <row r="642" spans="1:41" s="12" customFormat="1" x14ac:dyDescent="0.25">
      <c r="A642" s="12" t="s">
        <v>501</v>
      </c>
      <c r="B642" s="12">
        <v>2014</v>
      </c>
      <c r="C642" t="str">
        <f>A642&amp;" "&amp;B642</f>
        <v>Jay-Russell and Justice-Allen 2014</v>
      </c>
      <c r="D642" s="12" t="s">
        <v>24</v>
      </c>
      <c r="E642" s="12" t="s">
        <v>226</v>
      </c>
      <c r="F642" s="12" t="s">
        <v>502</v>
      </c>
      <c r="G642" s="12" t="s">
        <v>35</v>
      </c>
      <c r="H642" s="12" t="s">
        <v>3503</v>
      </c>
      <c r="I642" s="12" t="s">
        <v>2095</v>
      </c>
      <c r="J642" s="12" t="s">
        <v>2117</v>
      </c>
      <c r="K642" s="12" t="s">
        <v>28</v>
      </c>
      <c r="L642" s="12" t="s">
        <v>28</v>
      </c>
      <c r="N642" s="12" t="s">
        <v>277</v>
      </c>
      <c r="O642" s="12" t="s">
        <v>744</v>
      </c>
      <c r="P642" s="12" t="s">
        <v>3901</v>
      </c>
      <c r="Q642" t="s">
        <v>4009</v>
      </c>
      <c r="R642" t="s">
        <v>3938</v>
      </c>
      <c r="S642" t="s">
        <v>4073</v>
      </c>
      <c r="T642" s="12" t="s">
        <v>506</v>
      </c>
      <c r="W642" s="12" t="s">
        <v>40</v>
      </c>
      <c r="X642" s="12" t="s">
        <v>1033</v>
      </c>
      <c r="Y642" s="12" t="s">
        <v>1033</v>
      </c>
      <c r="Z642" s="12" t="s">
        <v>1033</v>
      </c>
      <c r="AA642" s="12" t="s">
        <v>80</v>
      </c>
      <c r="AB642" s="12" t="s">
        <v>35</v>
      </c>
      <c r="AC642" s="12" t="s">
        <v>2901</v>
      </c>
      <c r="AF642" s="12" t="s">
        <v>119</v>
      </c>
      <c r="AG642" s="12">
        <v>1</v>
      </c>
      <c r="AN642" s="16"/>
      <c r="AO642" s="16"/>
    </row>
    <row r="643" spans="1:41" s="12" customFormat="1" x14ac:dyDescent="0.25">
      <c r="A643" s="12" t="s">
        <v>501</v>
      </c>
      <c r="B643" s="12">
        <v>2014</v>
      </c>
      <c r="C643" t="str">
        <f>A643&amp;" "&amp;B643</f>
        <v>Jay-Russell and Justice-Allen 2014</v>
      </c>
      <c r="D643" s="12" t="s">
        <v>24</v>
      </c>
      <c r="E643" s="12" t="s">
        <v>226</v>
      </c>
      <c r="F643" s="12" t="s">
        <v>502</v>
      </c>
      <c r="G643" s="12" t="s">
        <v>35</v>
      </c>
      <c r="H643" s="12" t="s">
        <v>3503</v>
      </c>
      <c r="I643" s="12" t="s">
        <v>2095</v>
      </c>
      <c r="J643" s="12" t="s">
        <v>2117</v>
      </c>
      <c r="K643" s="12" t="s">
        <v>28</v>
      </c>
      <c r="L643" s="12" t="s">
        <v>28</v>
      </c>
      <c r="N643" s="12" t="s">
        <v>277</v>
      </c>
      <c r="O643" s="12" t="s">
        <v>744</v>
      </c>
      <c r="P643" s="12" t="s">
        <v>3901</v>
      </c>
      <c r="Q643" t="s">
        <v>3993</v>
      </c>
      <c r="R643" t="s">
        <v>4023</v>
      </c>
      <c r="S643" t="s">
        <v>4074</v>
      </c>
      <c r="T643" s="12" t="s">
        <v>507</v>
      </c>
      <c r="W643" s="12" t="s">
        <v>40</v>
      </c>
      <c r="X643" s="12" t="s">
        <v>1033</v>
      </c>
      <c r="Y643" s="12" t="s">
        <v>1033</v>
      </c>
      <c r="Z643" s="12" t="s">
        <v>1033</v>
      </c>
      <c r="AA643" s="12" t="s">
        <v>80</v>
      </c>
      <c r="AB643" s="12" t="s">
        <v>35</v>
      </c>
      <c r="AC643" s="12" t="s">
        <v>2901</v>
      </c>
      <c r="AF643" s="12" t="s">
        <v>119</v>
      </c>
      <c r="AG643" s="12">
        <v>5</v>
      </c>
      <c r="AN643" s="16"/>
      <c r="AO643" s="16"/>
    </row>
    <row r="644" spans="1:41" s="12" customFormat="1" x14ac:dyDescent="0.25">
      <c r="A644" s="12" t="s">
        <v>501</v>
      </c>
      <c r="B644" s="12">
        <v>2014</v>
      </c>
      <c r="C644" t="str">
        <f>A644&amp;" "&amp;B644</f>
        <v>Jay-Russell and Justice-Allen 2014</v>
      </c>
      <c r="D644" s="12" t="s">
        <v>24</v>
      </c>
      <c r="E644" s="12" t="s">
        <v>226</v>
      </c>
      <c r="F644" s="12" t="s">
        <v>502</v>
      </c>
      <c r="G644" s="12" t="s">
        <v>35</v>
      </c>
      <c r="H644" s="12" t="s">
        <v>3503</v>
      </c>
      <c r="I644" s="12" t="s">
        <v>2095</v>
      </c>
      <c r="J644" s="12" t="s">
        <v>2117</v>
      </c>
      <c r="K644" s="12" t="s">
        <v>28</v>
      </c>
      <c r="L644" s="12" t="s">
        <v>28</v>
      </c>
      <c r="N644" s="12" t="s">
        <v>277</v>
      </c>
      <c r="O644" s="12" t="s">
        <v>744</v>
      </c>
      <c r="P644" s="12" t="s">
        <v>3901</v>
      </c>
      <c r="Q644" t="s">
        <v>4009</v>
      </c>
      <c r="R644" t="s">
        <v>4008</v>
      </c>
      <c r="S644" t="s">
        <v>3931</v>
      </c>
      <c r="T644" s="12" t="s">
        <v>508</v>
      </c>
      <c r="U644" s="12" t="s">
        <v>718</v>
      </c>
      <c r="W644" s="12" t="s">
        <v>40</v>
      </c>
      <c r="X644" s="12" t="s">
        <v>1033</v>
      </c>
      <c r="Y644" s="12" t="s">
        <v>1033</v>
      </c>
      <c r="Z644" s="12" t="s">
        <v>1033</v>
      </c>
      <c r="AA644" s="12" t="s">
        <v>491</v>
      </c>
      <c r="AB644" s="12" t="s">
        <v>35</v>
      </c>
      <c r="AC644" s="12" t="s">
        <v>2901</v>
      </c>
      <c r="AF644" s="12">
        <v>1</v>
      </c>
      <c r="AG644" s="12">
        <v>4</v>
      </c>
      <c r="AN644" s="16"/>
      <c r="AO644" s="16"/>
    </row>
    <row r="645" spans="1:41" s="12" customFormat="1" x14ac:dyDescent="0.25">
      <c r="A645" s="12" t="s">
        <v>501</v>
      </c>
      <c r="B645" s="12">
        <v>2014</v>
      </c>
      <c r="C645" t="str">
        <f>A645&amp;" "&amp;B645</f>
        <v>Jay-Russell and Justice-Allen 2014</v>
      </c>
      <c r="D645" s="12" t="s">
        <v>24</v>
      </c>
      <c r="E645" s="12" t="s">
        <v>226</v>
      </c>
      <c r="F645" s="12" t="s">
        <v>502</v>
      </c>
      <c r="G645" s="12" t="s">
        <v>35</v>
      </c>
      <c r="H645" s="12" t="s">
        <v>3503</v>
      </c>
      <c r="I645" s="12" t="s">
        <v>2095</v>
      </c>
      <c r="J645" s="12" t="s">
        <v>2117</v>
      </c>
      <c r="K645" s="12" t="s">
        <v>28</v>
      </c>
      <c r="L645" s="12" t="s">
        <v>28</v>
      </c>
      <c r="N645" s="12" t="s">
        <v>277</v>
      </c>
      <c r="O645" s="12" t="s">
        <v>744</v>
      </c>
      <c r="P645" s="12" t="s">
        <v>3901</v>
      </c>
      <c r="Q645" t="s">
        <v>4009</v>
      </c>
      <c r="R645" t="s">
        <v>4077</v>
      </c>
      <c r="S645" t="s">
        <v>4076</v>
      </c>
      <c r="T645" s="12" t="s">
        <v>509</v>
      </c>
      <c r="W645" s="12" t="s">
        <v>40</v>
      </c>
      <c r="X645" s="12" t="s">
        <v>1033</v>
      </c>
      <c r="Y645" s="12" t="s">
        <v>1033</v>
      </c>
      <c r="Z645" s="12" t="s">
        <v>1033</v>
      </c>
      <c r="AA645" s="12" t="s">
        <v>80</v>
      </c>
      <c r="AB645" s="12" t="s">
        <v>35</v>
      </c>
      <c r="AC645" s="12" t="s">
        <v>2901</v>
      </c>
      <c r="AF645" s="12" t="s">
        <v>119</v>
      </c>
      <c r="AG645" s="12">
        <v>1</v>
      </c>
      <c r="AN645" s="16"/>
      <c r="AO645" s="16"/>
    </row>
    <row r="646" spans="1:41" s="12" customFormat="1" x14ac:dyDescent="0.25">
      <c r="A646" s="12" t="s">
        <v>501</v>
      </c>
      <c r="B646" s="12">
        <v>2014</v>
      </c>
      <c r="C646" t="str">
        <f>A646&amp;" "&amp;B646</f>
        <v>Jay-Russell and Justice-Allen 2014</v>
      </c>
      <c r="D646" s="12" t="s">
        <v>24</v>
      </c>
      <c r="E646" s="12" t="s">
        <v>226</v>
      </c>
      <c r="F646" s="12" t="s">
        <v>502</v>
      </c>
      <c r="G646" s="12" t="s">
        <v>35</v>
      </c>
      <c r="H646" s="12" t="s">
        <v>3503</v>
      </c>
      <c r="I646" s="12" t="s">
        <v>2095</v>
      </c>
      <c r="J646" s="12" t="s">
        <v>2117</v>
      </c>
      <c r="K646" s="12" t="s">
        <v>28</v>
      </c>
      <c r="L646" s="12" t="s">
        <v>28</v>
      </c>
      <c r="N646" s="12" t="s">
        <v>277</v>
      </c>
      <c r="O646" s="12" t="s">
        <v>744</v>
      </c>
      <c r="P646" s="12" t="s">
        <v>3901</v>
      </c>
      <c r="Q646" t="s">
        <v>3993</v>
      </c>
      <c r="R646" t="s">
        <v>4023</v>
      </c>
      <c r="S646" t="s">
        <v>4088</v>
      </c>
      <c r="T646" s="12" t="s">
        <v>510</v>
      </c>
      <c r="W646" s="12" t="s">
        <v>40</v>
      </c>
      <c r="X646" s="12" t="s">
        <v>1033</v>
      </c>
      <c r="Y646" s="12" t="s">
        <v>1033</v>
      </c>
      <c r="Z646" s="12" t="s">
        <v>1033</v>
      </c>
      <c r="AA646" s="12" t="s">
        <v>80</v>
      </c>
      <c r="AB646" s="12" t="s">
        <v>35</v>
      </c>
      <c r="AC646" s="12" t="s">
        <v>2901</v>
      </c>
      <c r="AF646" s="12" t="s">
        <v>119</v>
      </c>
      <c r="AG646" s="12">
        <v>31</v>
      </c>
      <c r="AN646" s="16"/>
      <c r="AO646" s="16"/>
    </row>
    <row r="647" spans="1:41" s="12" customFormat="1" x14ac:dyDescent="0.25">
      <c r="A647" s="12" t="s">
        <v>501</v>
      </c>
      <c r="B647" s="12">
        <v>2014</v>
      </c>
      <c r="C647" t="str">
        <f>A647&amp;" "&amp;B647</f>
        <v>Jay-Russell and Justice-Allen 2014</v>
      </c>
      <c r="D647" s="12" t="s">
        <v>24</v>
      </c>
      <c r="E647" s="12" t="s">
        <v>226</v>
      </c>
      <c r="F647" s="12" t="s">
        <v>502</v>
      </c>
      <c r="G647" s="12" t="s">
        <v>35</v>
      </c>
      <c r="H647" s="12" t="s">
        <v>3503</v>
      </c>
      <c r="I647" s="12" t="s">
        <v>2095</v>
      </c>
      <c r="J647" s="12" t="s">
        <v>2117</v>
      </c>
      <c r="K647" s="12" t="s">
        <v>28</v>
      </c>
      <c r="L647" s="12" t="s">
        <v>28</v>
      </c>
      <c r="N647" s="12" t="s">
        <v>277</v>
      </c>
      <c r="O647" s="12" t="s">
        <v>744</v>
      </c>
      <c r="P647" s="12" t="s">
        <v>3901</v>
      </c>
      <c r="Q647" t="s">
        <v>4009</v>
      </c>
      <c r="R647" t="s">
        <v>4097</v>
      </c>
      <c r="S647" t="s">
        <v>4096</v>
      </c>
      <c r="T647" s="12" t="s">
        <v>343</v>
      </c>
      <c r="W647" s="12" t="s">
        <v>40</v>
      </c>
      <c r="X647" s="12" t="s">
        <v>1033</v>
      </c>
      <c r="Y647" s="12" t="s">
        <v>1033</v>
      </c>
      <c r="Z647" s="12" t="s">
        <v>1033</v>
      </c>
      <c r="AA647" s="12" t="s">
        <v>80</v>
      </c>
      <c r="AB647" s="12" t="s">
        <v>35</v>
      </c>
      <c r="AC647" s="12" t="s">
        <v>2901</v>
      </c>
      <c r="AF647" s="12" t="s">
        <v>119</v>
      </c>
      <c r="AG647" s="12">
        <v>2</v>
      </c>
      <c r="AN647" s="16"/>
      <c r="AO647" s="16"/>
    </row>
    <row r="648" spans="1:41" s="12" customFormat="1" x14ac:dyDescent="0.25">
      <c r="A648" s="12" t="s">
        <v>501</v>
      </c>
      <c r="B648" s="12">
        <v>2014</v>
      </c>
      <c r="C648" t="str">
        <f>A648&amp;" "&amp;B648</f>
        <v>Jay-Russell and Justice-Allen 2014</v>
      </c>
      <c r="D648" s="12" t="s">
        <v>24</v>
      </c>
      <c r="E648" s="12" t="s">
        <v>226</v>
      </c>
      <c r="F648" s="12" t="s">
        <v>502</v>
      </c>
      <c r="G648" s="12" t="s">
        <v>35</v>
      </c>
      <c r="H648" s="12" t="s">
        <v>3503</v>
      </c>
      <c r="I648" s="12" t="s">
        <v>2095</v>
      </c>
      <c r="J648" s="12" t="s">
        <v>2117</v>
      </c>
      <c r="K648" s="12" t="s">
        <v>28</v>
      </c>
      <c r="L648" s="12" t="s">
        <v>28</v>
      </c>
      <c r="N648" s="12" t="s">
        <v>277</v>
      </c>
      <c r="O648" s="12" t="s">
        <v>744</v>
      </c>
      <c r="P648" s="12" t="s">
        <v>3901</v>
      </c>
      <c r="Q648" t="s">
        <v>4059</v>
      </c>
      <c r="R648" t="s">
        <v>4058</v>
      </c>
      <c r="S648" t="s">
        <v>4057</v>
      </c>
      <c r="T648" s="12" t="s">
        <v>511</v>
      </c>
      <c r="W648" s="12" t="s">
        <v>40</v>
      </c>
      <c r="X648" s="12" t="s">
        <v>1033</v>
      </c>
      <c r="Y648" s="12" t="s">
        <v>1033</v>
      </c>
      <c r="Z648" s="12" t="s">
        <v>1033</v>
      </c>
      <c r="AA648" s="12" t="s">
        <v>80</v>
      </c>
      <c r="AB648" s="12" t="s">
        <v>35</v>
      </c>
      <c r="AC648" s="12" t="s">
        <v>2901</v>
      </c>
      <c r="AF648" s="12" t="s">
        <v>119</v>
      </c>
      <c r="AG648" s="12">
        <v>8</v>
      </c>
      <c r="AN648" s="16"/>
      <c r="AO648" s="16"/>
    </row>
    <row r="649" spans="1:41" s="12" customFormat="1" x14ac:dyDescent="0.25">
      <c r="A649" s="12" t="s">
        <v>501</v>
      </c>
      <c r="B649" s="12">
        <v>2014</v>
      </c>
      <c r="C649" t="str">
        <f>A649&amp;" "&amp;B649</f>
        <v>Jay-Russell and Justice-Allen 2014</v>
      </c>
      <c r="D649" s="12" t="s">
        <v>24</v>
      </c>
      <c r="E649" s="12" t="s">
        <v>226</v>
      </c>
      <c r="F649" s="12" t="s">
        <v>502</v>
      </c>
      <c r="G649" s="12" t="s">
        <v>35</v>
      </c>
      <c r="H649" s="12" t="s">
        <v>3503</v>
      </c>
      <c r="I649" s="12" t="s">
        <v>2095</v>
      </c>
      <c r="J649" s="12" t="s">
        <v>2117</v>
      </c>
      <c r="K649" s="12" t="s">
        <v>28</v>
      </c>
      <c r="L649" s="12" t="s">
        <v>28</v>
      </c>
      <c r="N649" s="12" t="s">
        <v>277</v>
      </c>
      <c r="O649" s="12" t="s">
        <v>744</v>
      </c>
      <c r="P649" s="12" t="s">
        <v>3901</v>
      </c>
      <c r="Q649" t="s">
        <v>4009</v>
      </c>
      <c r="R649" t="s">
        <v>3938</v>
      </c>
      <c r="S649" t="s">
        <v>4073</v>
      </c>
      <c r="T649" s="12" t="s">
        <v>512</v>
      </c>
      <c r="W649" s="12" t="s">
        <v>40</v>
      </c>
      <c r="X649" s="12" t="s">
        <v>1033</v>
      </c>
      <c r="Y649" s="12" t="s">
        <v>1033</v>
      </c>
      <c r="Z649" s="12" t="s">
        <v>1033</v>
      </c>
      <c r="AA649" s="12" t="s">
        <v>80</v>
      </c>
      <c r="AB649" s="12" t="s">
        <v>35</v>
      </c>
      <c r="AC649" s="12" t="s">
        <v>2901</v>
      </c>
      <c r="AF649" s="12">
        <v>2</v>
      </c>
      <c r="AG649" s="12">
        <v>21</v>
      </c>
      <c r="AN649" s="16"/>
      <c r="AO649" s="16"/>
    </row>
    <row r="650" spans="1:41" s="12" customFormat="1" x14ac:dyDescent="0.25">
      <c r="A650" s="12" t="s">
        <v>501</v>
      </c>
      <c r="B650" s="12">
        <v>2014</v>
      </c>
      <c r="C650" t="str">
        <f>A650&amp;" "&amp;B650</f>
        <v>Jay-Russell and Justice-Allen 2014</v>
      </c>
      <c r="D650" s="12" t="s">
        <v>24</v>
      </c>
      <c r="E650" s="12" t="s">
        <v>226</v>
      </c>
      <c r="F650" s="12" t="s">
        <v>502</v>
      </c>
      <c r="G650" s="12" t="s">
        <v>35</v>
      </c>
      <c r="H650" s="12" t="s">
        <v>3503</v>
      </c>
      <c r="I650" s="12" t="s">
        <v>2095</v>
      </c>
      <c r="J650" s="12" t="s">
        <v>2117</v>
      </c>
      <c r="K650" s="12" t="s">
        <v>28</v>
      </c>
      <c r="L650" s="12" t="s">
        <v>28</v>
      </c>
      <c r="N650" s="12" t="s">
        <v>277</v>
      </c>
      <c r="O650" s="12" t="s">
        <v>744</v>
      </c>
      <c r="P650" s="12" t="s">
        <v>3901</v>
      </c>
      <c r="Q650" t="s">
        <v>4041</v>
      </c>
      <c r="R650" t="s">
        <v>4066</v>
      </c>
      <c r="S650" t="s">
        <v>4111</v>
      </c>
      <c r="T650" s="12" t="s">
        <v>513</v>
      </c>
      <c r="W650" s="12" t="s">
        <v>40</v>
      </c>
      <c r="X650" s="12" t="s">
        <v>1033</v>
      </c>
      <c r="Y650" s="12" t="s">
        <v>1033</v>
      </c>
      <c r="Z650" s="12" t="s">
        <v>1033</v>
      </c>
      <c r="AA650" s="12" t="s">
        <v>80</v>
      </c>
      <c r="AB650" s="12" t="s">
        <v>35</v>
      </c>
      <c r="AC650" s="12" t="s">
        <v>2901</v>
      </c>
      <c r="AF650" s="12" t="s">
        <v>119</v>
      </c>
      <c r="AG650" s="12">
        <v>1</v>
      </c>
      <c r="AN650" s="16"/>
      <c r="AO650" s="16"/>
    </row>
    <row r="651" spans="1:41" s="12" customFormat="1" x14ac:dyDescent="0.25">
      <c r="A651" s="12" t="s">
        <v>501</v>
      </c>
      <c r="B651" s="12">
        <v>2014</v>
      </c>
      <c r="C651" t="str">
        <f>A651&amp;" "&amp;B651</f>
        <v>Jay-Russell and Justice-Allen 2014</v>
      </c>
      <c r="D651" s="12" t="s">
        <v>24</v>
      </c>
      <c r="E651" s="12" t="s">
        <v>226</v>
      </c>
      <c r="F651" s="12" t="s">
        <v>502</v>
      </c>
      <c r="G651" s="12" t="s">
        <v>35</v>
      </c>
      <c r="H651" s="12" t="s">
        <v>3503</v>
      </c>
      <c r="I651" s="12" t="s">
        <v>2095</v>
      </c>
      <c r="J651" s="12" t="s">
        <v>2117</v>
      </c>
      <c r="K651" s="12" t="s">
        <v>28</v>
      </c>
      <c r="L651" s="12" t="s">
        <v>28</v>
      </c>
      <c r="N651" s="12" t="s">
        <v>277</v>
      </c>
      <c r="O651" s="12" t="s">
        <v>744</v>
      </c>
      <c r="P651" s="12" t="s">
        <v>3901</v>
      </c>
      <c r="Q651" t="s">
        <v>4009</v>
      </c>
      <c r="R651" t="s">
        <v>4120</v>
      </c>
      <c r="S651" t="s">
        <v>4119</v>
      </c>
      <c r="T651" s="12" t="s">
        <v>346</v>
      </c>
      <c r="W651" s="12" t="s">
        <v>40</v>
      </c>
      <c r="X651" s="12" t="s">
        <v>1033</v>
      </c>
      <c r="Y651" s="12" t="s">
        <v>1033</v>
      </c>
      <c r="Z651" s="12" t="s">
        <v>1033</v>
      </c>
      <c r="AA651" s="12" t="s">
        <v>80</v>
      </c>
      <c r="AB651" s="12" t="s">
        <v>35</v>
      </c>
      <c r="AC651" s="12" t="s">
        <v>2901</v>
      </c>
      <c r="AF651" s="12" t="s">
        <v>119</v>
      </c>
      <c r="AG651" s="12">
        <v>5</v>
      </c>
      <c r="AN651" s="16"/>
      <c r="AO651" s="16"/>
    </row>
    <row r="652" spans="1:41" s="12" customFormat="1" x14ac:dyDescent="0.25">
      <c r="A652" s="12" t="s">
        <v>501</v>
      </c>
      <c r="B652" s="12">
        <v>2014</v>
      </c>
      <c r="C652" t="str">
        <f>A652&amp;" "&amp;B652</f>
        <v>Jay-Russell and Justice-Allen 2014</v>
      </c>
      <c r="D652" s="12" t="s">
        <v>24</v>
      </c>
      <c r="E652" s="12" t="s">
        <v>226</v>
      </c>
      <c r="F652" s="12" t="s">
        <v>502</v>
      </c>
      <c r="G652" s="12" t="s">
        <v>35</v>
      </c>
      <c r="H652" s="12" t="s">
        <v>3503</v>
      </c>
      <c r="I652" s="12" t="s">
        <v>2095</v>
      </c>
      <c r="J652" s="12" t="s">
        <v>2117</v>
      </c>
      <c r="K652" s="12" t="s">
        <v>28</v>
      </c>
      <c r="L652" s="12" t="s">
        <v>28</v>
      </c>
      <c r="N652" s="12" t="s">
        <v>277</v>
      </c>
      <c r="O652" s="12" t="s">
        <v>744</v>
      </c>
      <c r="P652" s="12" t="s">
        <v>3901</v>
      </c>
      <c r="Q652" t="s">
        <v>4009</v>
      </c>
      <c r="R652" t="s">
        <v>4130</v>
      </c>
      <c r="S652" t="s">
        <v>4129</v>
      </c>
      <c r="T652" s="12" t="s">
        <v>514</v>
      </c>
      <c r="W652" s="12" t="s">
        <v>40</v>
      </c>
      <c r="X652" s="12" t="s">
        <v>1033</v>
      </c>
      <c r="Y652" s="12" t="s">
        <v>1033</v>
      </c>
      <c r="Z652" s="12" t="s">
        <v>1033</v>
      </c>
      <c r="AA652" s="12" t="s">
        <v>80</v>
      </c>
      <c r="AB652" s="12" t="s">
        <v>35</v>
      </c>
      <c r="AC652" s="12" t="s">
        <v>2901</v>
      </c>
      <c r="AF652" s="12" t="s">
        <v>119</v>
      </c>
      <c r="AG652" s="12">
        <v>3</v>
      </c>
      <c r="AN652" s="16"/>
      <c r="AO652" s="16"/>
    </row>
    <row r="653" spans="1:41" s="12" customFormat="1" x14ac:dyDescent="0.25">
      <c r="A653" s="12" t="s">
        <v>501</v>
      </c>
      <c r="B653" s="12">
        <v>2014</v>
      </c>
      <c r="C653" t="str">
        <f>A653&amp;" "&amp;B653</f>
        <v>Jay-Russell and Justice-Allen 2014</v>
      </c>
      <c r="D653" s="12" t="s">
        <v>24</v>
      </c>
      <c r="E653" s="12" t="s">
        <v>226</v>
      </c>
      <c r="F653" s="12" t="s">
        <v>502</v>
      </c>
      <c r="G653" s="12" t="s">
        <v>35</v>
      </c>
      <c r="H653" s="12" t="s">
        <v>3503</v>
      </c>
      <c r="I653" s="12" t="s">
        <v>2095</v>
      </c>
      <c r="J653" s="12" t="s">
        <v>2117</v>
      </c>
      <c r="K653" s="12" t="s">
        <v>28</v>
      </c>
      <c r="L653" s="12" t="s">
        <v>28</v>
      </c>
      <c r="N653" s="12" t="s">
        <v>277</v>
      </c>
      <c r="O653" s="12" t="s">
        <v>744</v>
      </c>
      <c r="P653" s="12" t="s">
        <v>3901</v>
      </c>
      <c r="Q653" t="s">
        <v>3993</v>
      </c>
      <c r="R653" t="s">
        <v>4023</v>
      </c>
      <c r="S653" t="s">
        <v>4137</v>
      </c>
      <c r="T653" s="12" t="s">
        <v>515</v>
      </c>
      <c r="U653" s="12" t="s">
        <v>449</v>
      </c>
      <c r="W653" s="12" t="s">
        <v>40</v>
      </c>
      <c r="X653" s="12" t="s">
        <v>1033</v>
      </c>
      <c r="Y653" s="12" t="s">
        <v>1033</v>
      </c>
      <c r="Z653" s="12" t="s">
        <v>1033</v>
      </c>
      <c r="AA653" s="12" t="s">
        <v>80</v>
      </c>
      <c r="AB653" s="12" t="s">
        <v>35</v>
      </c>
      <c r="AC653" s="12" t="s">
        <v>2901</v>
      </c>
      <c r="AF653" s="12" t="s">
        <v>119</v>
      </c>
      <c r="AG653" s="12">
        <v>5</v>
      </c>
      <c r="AN653" s="16"/>
      <c r="AO653" s="16"/>
    </row>
    <row r="654" spans="1:41" s="12" customFormat="1" x14ac:dyDescent="0.25">
      <c r="A654" s="12" t="s">
        <v>501</v>
      </c>
      <c r="B654" s="12">
        <v>2014</v>
      </c>
      <c r="C654" t="str">
        <f>A654&amp;" "&amp;B654</f>
        <v>Jay-Russell and Justice-Allen 2014</v>
      </c>
      <c r="D654" s="12" t="s">
        <v>24</v>
      </c>
      <c r="E654" s="12" t="s">
        <v>226</v>
      </c>
      <c r="F654" s="12" t="s">
        <v>502</v>
      </c>
      <c r="G654" s="12" t="s">
        <v>35</v>
      </c>
      <c r="H654" s="12" t="s">
        <v>3503</v>
      </c>
      <c r="I654" s="12" t="s">
        <v>2095</v>
      </c>
      <c r="J654" s="12" t="s">
        <v>2117</v>
      </c>
      <c r="K654" s="12" t="s">
        <v>28</v>
      </c>
      <c r="L654" s="12" t="s">
        <v>28</v>
      </c>
      <c r="N654" s="12" t="s">
        <v>277</v>
      </c>
      <c r="O654" s="12" t="s">
        <v>744</v>
      </c>
      <c r="P654" s="12" t="s">
        <v>3901</v>
      </c>
      <c r="Q654" t="s">
        <v>4009</v>
      </c>
      <c r="R654" t="s">
        <v>4020</v>
      </c>
      <c r="S654" t="s">
        <v>2818</v>
      </c>
      <c r="T654" s="60" t="s">
        <v>4362</v>
      </c>
      <c r="W654" s="12" t="s">
        <v>40</v>
      </c>
      <c r="X654" s="12" t="s">
        <v>1033</v>
      </c>
      <c r="Y654" s="12" t="s">
        <v>1033</v>
      </c>
      <c r="Z654" s="12" t="s">
        <v>1033</v>
      </c>
      <c r="AA654" s="12" t="s">
        <v>80</v>
      </c>
      <c r="AB654" s="12" t="s">
        <v>35</v>
      </c>
      <c r="AC654" s="12" t="s">
        <v>2901</v>
      </c>
      <c r="AF654" s="12" t="s">
        <v>119</v>
      </c>
      <c r="AG654" s="12">
        <v>1</v>
      </c>
      <c r="AN654" s="16"/>
      <c r="AO654" s="16"/>
    </row>
    <row r="655" spans="1:41" s="12" customFormat="1" x14ac:dyDescent="0.25">
      <c r="A655" s="12" t="s">
        <v>501</v>
      </c>
      <c r="B655" s="12">
        <v>2014</v>
      </c>
      <c r="C655" t="str">
        <f>A655&amp;" "&amp;B655</f>
        <v>Jay-Russell and Justice-Allen 2014</v>
      </c>
      <c r="D655" s="12" t="s">
        <v>24</v>
      </c>
      <c r="E655" s="12" t="s">
        <v>226</v>
      </c>
      <c r="F655" s="12" t="s">
        <v>502</v>
      </c>
      <c r="G655" s="12" t="s">
        <v>35</v>
      </c>
      <c r="H655" s="12" t="s">
        <v>3503</v>
      </c>
      <c r="I655" s="12" t="s">
        <v>2095</v>
      </c>
      <c r="J655" s="12" t="s">
        <v>2117</v>
      </c>
      <c r="K655" s="12" t="s">
        <v>28</v>
      </c>
      <c r="L655" s="12" t="s">
        <v>28</v>
      </c>
      <c r="N655" s="12" t="s">
        <v>277</v>
      </c>
      <c r="O655" s="12" t="s">
        <v>744</v>
      </c>
      <c r="P655" s="12" t="s">
        <v>3901</v>
      </c>
      <c r="Q655" t="s">
        <v>4009</v>
      </c>
      <c r="R655" t="s">
        <v>3938</v>
      </c>
      <c r="S655" t="s">
        <v>4152</v>
      </c>
      <c r="T655" s="12" t="s">
        <v>517</v>
      </c>
      <c r="W655" s="12" t="s">
        <v>40</v>
      </c>
      <c r="X655" s="12" t="s">
        <v>1033</v>
      </c>
      <c r="Y655" s="12" t="s">
        <v>1033</v>
      </c>
      <c r="Z655" s="12" t="s">
        <v>1033</v>
      </c>
      <c r="AA655" s="12" t="s">
        <v>80</v>
      </c>
      <c r="AB655" s="12" t="s">
        <v>35</v>
      </c>
      <c r="AC655" s="12" t="s">
        <v>2901</v>
      </c>
      <c r="AF655" s="12">
        <v>1</v>
      </c>
      <c r="AG655" s="12">
        <v>157</v>
      </c>
      <c r="AN655" s="16"/>
      <c r="AO655" s="16"/>
    </row>
    <row r="656" spans="1:41" s="12" customFormat="1" x14ac:dyDescent="0.25">
      <c r="A656" s="12" t="s">
        <v>501</v>
      </c>
      <c r="B656" s="12">
        <v>2014</v>
      </c>
      <c r="C656" t="str">
        <f>A656&amp;" "&amp;B656</f>
        <v>Jay-Russell and Justice-Allen 2014</v>
      </c>
      <c r="D656" s="12" t="s">
        <v>24</v>
      </c>
      <c r="E656" s="12" t="s">
        <v>226</v>
      </c>
      <c r="F656" s="12" t="s">
        <v>502</v>
      </c>
      <c r="G656" s="12" t="s">
        <v>35</v>
      </c>
      <c r="H656" s="12" t="s">
        <v>3503</v>
      </c>
      <c r="I656" s="12" t="s">
        <v>2095</v>
      </c>
      <c r="J656" s="12" t="s">
        <v>2117</v>
      </c>
      <c r="K656" s="12" t="s">
        <v>28</v>
      </c>
      <c r="L656" s="12" t="s">
        <v>28</v>
      </c>
      <c r="N656" s="12" t="s">
        <v>277</v>
      </c>
      <c r="O656" s="12" t="s">
        <v>744</v>
      </c>
      <c r="P656" s="12" t="s">
        <v>3901</v>
      </c>
      <c r="Q656" t="s">
        <v>4009</v>
      </c>
      <c r="R656" t="s">
        <v>3954</v>
      </c>
      <c r="S656" t="s">
        <v>4190</v>
      </c>
      <c r="T656" s="12" t="s">
        <v>518</v>
      </c>
      <c r="W656" s="12" t="s">
        <v>40</v>
      </c>
      <c r="X656" s="12" t="s">
        <v>1033</v>
      </c>
      <c r="Y656" s="12" t="s">
        <v>1033</v>
      </c>
      <c r="Z656" s="12" t="s">
        <v>1033</v>
      </c>
      <c r="AA656" s="12" t="s">
        <v>80</v>
      </c>
      <c r="AB656" s="12" t="s">
        <v>35</v>
      </c>
      <c r="AC656" s="12" t="s">
        <v>2901</v>
      </c>
      <c r="AF656" s="12" t="s">
        <v>119</v>
      </c>
      <c r="AG656" s="12">
        <v>4</v>
      </c>
      <c r="AN656" s="16"/>
      <c r="AO656" s="16"/>
    </row>
    <row r="657" spans="1:41" s="12" customFormat="1" x14ac:dyDescent="0.25">
      <c r="A657" s="12" t="s">
        <v>501</v>
      </c>
      <c r="B657" s="12">
        <v>2014</v>
      </c>
      <c r="C657" t="str">
        <f>A657&amp;" "&amp;B657</f>
        <v>Jay-Russell and Justice-Allen 2014</v>
      </c>
      <c r="D657" s="12" t="s">
        <v>24</v>
      </c>
      <c r="E657" s="12" t="s">
        <v>226</v>
      </c>
      <c r="F657" s="12" t="s">
        <v>502</v>
      </c>
      <c r="G657" s="12" t="s">
        <v>35</v>
      </c>
      <c r="H657" s="12" t="s">
        <v>3503</v>
      </c>
      <c r="I657" s="12" t="s">
        <v>2095</v>
      </c>
      <c r="J657" s="12" t="s">
        <v>2117</v>
      </c>
      <c r="K657" s="12" t="s">
        <v>28</v>
      </c>
      <c r="L657" s="12" t="s">
        <v>28</v>
      </c>
      <c r="N657" s="12" t="s">
        <v>277</v>
      </c>
      <c r="O657" s="12" t="s">
        <v>744</v>
      </c>
      <c r="P657" s="12" t="s">
        <v>3901</v>
      </c>
      <c r="Q657" t="s">
        <v>4009</v>
      </c>
      <c r="R657" t="s">
        <v>4020</v>
      </c>
      <c r="S657" t="s">
        <v>4202</v>
      </c>
      <c r="T657" s="12" t="s">
        <v>519</v>
      </c>
      <c r="W657" s="12" t="s">
        <v>40</v>
      </c>
      <c r="X657" s="12" t="s">
        <v>1033</v>
      </c>
      <c r="Y657" s="12" t="s">
        <v>1033</v>
      </c>
      <c r="Z657" s="12" t="s">
        <v>1033</v>
      </c>
      <c r="AA657" s="12" t="s">
        <v>80</v>
      </c>
      <c r="AB657" s="12" t="s">
        <v>35</v>
      </c>
      <c r="AC657" s="12" t="s">
        <v>2901</v>
      </c>
      <c r="AF657" s="12" t="s">
        <v>119</v>
      </c>
      <c r="AG657" s="12">
        <v>2</v>
      </c>
      <c r="AN657" s="16"/>
      <c r="AO657" s="16"/>
    </row>
    <row r="658" spans="1:41" s="12" customFormat="1" x14ac:dyDescent="0.25">
      <c r="A658" s="12" t="s">
        <v>501</v>
      </c>
      <c r="B658" s="12">
        <v>2014</v>
      </c>
      <c r="C658" t="str">
        <f>A658&amp;" "&amp;B658</f>
        <v>Jay-Russell and Justice-Allen 2014</v>
      </c>
      <c r="D658" s="12" t="s">
        <v>24</v>
      </c>
      <c r="E658" s="12" t="s">
        <v>226</v>
      </c>
      <c r="F658" s="12" t="s">
        <v>502</v>
      </c>
      <c r="G658" s="12" t="s">
        <v>35</v>
      </c>
      <c r="H658" s="12" t="s">
        <v>3503</v>
      </c>
      <c r="I658" s="12" t="s">
        <v>2095</v>
      </c>
      <c r="J658" s="12" t="s">
        <v>2117</v>
      </c>
      <c r="K658" s="12" t="s">
        <v>28</v>
      </c>
      <c r="L658" s="12" t="s">
        <v>28</v>
      </c>
      <c r="N658" s="12" t="s">
        <v>277</v>
      </c>
      <c r="O658" s="12" t="s">
        <v>744</v>
      </c>
      <c r="P658" s="12" t="s">
        <v>3901</v>
      </c>
      <c r="Q658" t="s">
        <v>4009</v>
      </c>
      <c r="R658" t="s">
        <v>3954</v>
      </c>
      <c r="S658" t="s">
        <v>4105</v>
      </c>
      <c r="T658" s="12" t="s">
        <v>520</v>
      </c>
      <c r="W658" s="12" t="s">
        <v>40</v>
      </c>
      <c r="X658" s="12" t="s">
        <v>1033</v>
      </c>
      <c r="Y658" s="12" t="s">
        <v>1033</v>
      </c>
      <c r="Z658" s="12" t="s">
        <v>1033</v>
      </c>
      <c r="AA658" s="12" t="s">
        <v>80</v>
      </c>
      <c r="AB658" s="12" t="s">
        <v>35</v>
      </c>
      <c r="AC658" s="12" t="s">
        <v>2901</v>
      </c>
      <c r="AF658" s="12">
        <v>1</v>
      </c>
      <c r="AG658" s="12">
        <v>16</v>
      </c>
      <c r="AN658" s="16"/>
      <c r="AO658" s="16"/>
    </row>
    <row r="659" spans="1:41" s="12" customFormat="1" x14ac:dyDescent="0.25">
      <c r="A659" s="12" t="s">
        <v>501</v>
      </c>
      <c r="B659" s="12">
        <v>2014</v>
      </c>
      <c r="C659" t="str">
        <f>A659&amp;" "&amp;B659</f>
        <v>Jay-Russell and Justice-Allen 2014</v>
      </c>
      <c r="D659" s="12" t="s">
        <v>24</v>
      </c>
      <c r="E659" s="12" t="s">
        <v>226</v>
      </c>
      <c r="F659" s="12" t="s">
        <v>502</v>
      </c>
      <c r="G659" s="12" t="s">
        <v>35</v>
      </c>
      <c r="H659" s="12" t="s">
        <v>3503</v>
      </c>
      <c r="I659" s="12" t="s">
        <v>2095</v>
      </c>
      <c r="J659" s="12" t="s">
        <v>2117</v>
      </c>
      <c r="K659" s="12" t="s">
        <v>28</v>
      </c>
      <c r="L659" s="12" t="s">
        <v>28</v>
      </c>
      <c r="N659" s="12" t="s">
        <v>277</v>
      </c>
      <c r="O659" s="12" t="s">
        <v>744</v>
      </c>
      <c r="P659" s="12" t="s">
        <v>3901</v>
      </c>
      <c r="Q659" t="s">
        <v>3993</v>
      </c>
      <c r="R659" t="s">
        <v>4023</v>
      </c>
      <c r="S659" t="s">
        <v>4137</v>
      </c>
      <c r="T659" s="12" t="s">
        <v>521</v>
      </c>
      <c r="W659" s="12" t="s">
        <v>40</v>
      </c>
      <c r="X659" s="12" t="s">
        <v>1033</v>
      </c>
      <c r="Y659" s="12" t="s">
        <v>1033</v>
      </c>
      <c r="Z659" s="12" t="s">
        <v>1033</v>
      </c>
      <c r="AA659" s="12" t="s">
        <v>80</v>
      </c>
      <c r="AB659" s="12" t="s">
        <v>35</v>
      </c>
      <c r="AC659" s="12" t="s">
        <v>2901</v>
      </c>
      <c r="AF659" s="12" t="s">
        <v>119</v>
      </c>
      <c r="AG659" s="12">
        <v>3</v>
      </c>
      <c r="AN659" s="16"/>
      <c r="AO659" s="16"/>
    </row>
    <row r="660" spans="1:41" s="12" customFormat="1" x14ac:dyDescent="0.25">
      <c r="A660" s="12" t="s">
        <v>501</v>
      </c>
      <c r="B660" s="12">
        <v>2014</v>
      </c>
      <c r="C660" t="str">
        <f>A660&amp;" "&amp;B660</f>
        <v>Jay-Russell and Justice-Allen 2014</v>
      </c>
      <c r="D660" s="12" t="s">
        <v>24</v>
      </c>
      <c r="E660" s="12" t="s">
        <v>226</v>
      </c>
      <c r="F660" s="12" t="s">
        <v>502</v>
      </c>
      <c r="G660" s="12" t="s">
        <v>35</v>
      </c>
      <c r="H660" s="12" t="s">
        <v>3503</v>
      </c>
      <c r="I660" s="12" t="s">
        <v>2095</v>
      </c>
      <c r="J660" s="12" t="s">
        <v>2117</v>
      </c>
      <c r="K660" s="12" t="s">
        <v>28</v>
      </c>
      <c r="L660" s="12" t="s">
        <v>28</v>
      </c>
      <c r="N660" s="12" t="s">
        <v>277</v>
      </c>
      <c r="O660" s="12" t="s">
        <v>744</v>
      </c>
      <c r="P660" s="12" t="s">
        <v>3901</v>
      </c>
      <c r="Q660" t="s">
        <v>4009</v>
      </c>
      <c r="R660" t="s">
        <v>4077</v>
      </c>
      <c r="S660" t="s">
        <v>4208</v>
      </c>
      <c r="T660" s="12" t="s">
        <v>522</v>
      </c>
      <c r="W660" s="12" t="s">
        <v>40</v>
      </c>
      <c r="X660" s="12" t="s">
        <v>1033</v>
      </c>
      <c r="Y660" s="12" t="s">
        <v>1033</v>
      </c>
      <c r="Z660" s="12" t="s">
        <v>1033</v>
      </c>
      <c r="AA660" s="12" t="s">
        <v>80</v>
      </c>
      <c r="AB660" s="12" t="s">
        <v>35</v>
      </c>
      <c r="AC660" s="12" t="s">
        <v>2901</v>
      </c>
      <c r="AF660" s="12" t="s">
        <v>119</v>
      </c>
      <c r="AG660" s="12">
        <v>2</v>
      </c>
      <c r="AN660" s="16"/>
      <c r="AO660" s="16"/>
    </row>
    <row r="661" spans="1:41" s="12" customFormat="1" x14ac:dyDescent="0.25">
      <c r="A661" s="12" t="s">
        <v>501</v>
      </c>
      <c r="B661" s="12">
        <v>2014</v>
      </c>
      <c r="C661" t="str">
        <f>A661&amp;" "&amp;B661</f>
        <v>Jay-Russell and Justice-Allen 2014</v>
      </c>
      <c r="D661" s="12" t="s">
        <v>24</v>
      </c>
      <c r="E661" s="12" t="s">
        <v>226</v>
      </c>
      <c r="F661" s="12" t="s">
        <v>502</v>
      </c>
      <c r="G661" s="12" t="s">
        <v>35</v>
      </c>
      <c r="H661" s="12" t="s">
        <v>3503</v>
      </c>
      <c r="I661" s="12" t="s">
        <v>2095</v>
      </c>
      <c r="J661" s="12" t="s">
        <v>2117</v>
      </c>
      <c r="K661" s="12" t="s">
        <v>28</v>
      </c>
      <c r="L661" s="12" t="s">
        <v>28</v>
      </c>
      <c r="N661" s="12" t="s">
        <v>277</v>
      </c>
      <c r="O661" s="12" t="s">
        <v>744</v>
      </c>
      <c r="P661" s="12" t="s">
        <v>3901</v>
      </c>
      <c r="Q661" t="s">
        <v>4009</v>
      </c>
      <c r="R661" t="s">
        <v>3938</v>
      </c>
      <c r="S661" t="s">
        <v>4212</v>
      </c>
      <c r="T661" s="12" t="s">
        <v>523</v>
      </c>
      <c r="W661" s="12" t="s">
        <v>40</v>
      </c>
      <c r="X661" s="12" t="s">
        <v>1033</v>
      </c>
      <c r="Y661" s="12" t="s">
        <v>1033</v>
      </c>
      <c r="Z661" s="12" t="s">
        <v>1033</v>
      </c>
      <c r="AA661" s="12" t="s">
        <v>80</v>
      </c>
      <c r="AB661" s="12" t="s">
        <v>35</v>
      </c>
      <c r="AC661" s="12" t="s">
        <v>2901</v>
      </c>
      <c r="AF661" s="12">
        <v>1</v>
      </c>
      <c r="AG661" s="12">
        <v>3</v>
      </c>
      <c r="AN661" s="16"/>
      <c r="AO661" s="16"/>
    </row>
    <row r="662" spans="1:41" s="12" customFormat="1" x14ac:dyDescent="0.25">
      <c r="A662" s="12" t="s">
        <v>501</v>
      </c>
      <c r="B662" s="12">
        <v>2014</v>
      </c>
      <c r="C662" t="str">
        <f>A662&amp;" "&amp;B662</f>
        <v>Jay-Russell and Justice-Allen 2014</v>
      </c>
      <c r="D662" s="12" t="s">
        <v>24</v>
      </c>
      <c r="E662" s="12" t="s">
        <v>226</v>
      </c>
      <c r="F662" s="12" t="s">
        <v>502</v>
      </c>
      <c r="G662" s="12" t="s">
        <v>35</v>
      </c>
      <c r="H662" s="12" t="s">
        <v>3503</v>
      </c>
      <c r="I662" s="12" t="s">
        <v>2095</v>
      </c>
      <c r="J662" s="12" t="s">
        <v>2117</v>
      </c>
      <c r="K662" s="12" t="s">
        <v>28</v>
      </c>
      <c r="L662" s="12" t="s">
        <v>28</v>
      </c>
      <c r="N662" s="12" t="s">
        <v>277</v>
      </c>
      <c r="O662" s="12" t="s">
        <v>744</v>
      </c>
      <c r="P662" s="12" t="s">
        <v>3901</v>
      </c>
      <c r="Q662" t="s">
        <v>4009</v>
      </c>
      <c r="R662" t="s">
        <v>4077</v>
      </c>
      <c r="S662" t="s">
        <v>4186</v>
      </c>
      <c r="T662" s="12" t="s">
        <v>524</v>
      </c>
      <c r="W662" s="12" t="s">
        <v>40</v>
      </c>
      <c r="X662" s="12" t="s">
        <v>1033</v>
      </c>
      <c r="Y662" s="12" t="s">
        <v>1033</v>
      </c>
      <c r="Z662" s="12" t="s">
        <v>1033</v>
      </c>
      <c r="AA662" s="12" t="s">
        <v>80</v>
      </c>
      <c r="AB662" s="12" t="s">
        <v>35</v>
      </c>
      <c r="AC662" s="12" t="s">
        <v>2901</v>
      </c>
      <c r="AF662" s="12">
        <v>1</v>
      </c>
      <c r="AG662" s="12">
        <v>11</v>
      </c>
      <c r="AN662" s="16"/>
      <c r="AO662" s="16"/>
    </row>
    <row r="663" spans="1:41" s="12" customFormat="1" x14ac:dyDescent="0.25">
      <c r="A663" s="12" t="s">
        <v>1646</v>
      </c>
      <c r="B663" s="12">
        <v>1983</v>
      </c>
      <c r="C663" t="str">
        <f>A663&amp;" "&amp;B663</f>
        <v>Kapperud and Rosef 1983</v>
      </c>
      <c r="D663" s="12" t="s">
        <v>35</v>
      </c>
      <c r="E663" s="12" t="s">
        <v>25</v>
      </c>
      <c r="F663" s="12" t="s">
        <v>1647</v>
      </c>
      <c r="G663" s="12" t="s">
        <v>2901</v>
      </c>
      <c r="H663" s="12" t="s">
        <v>3504</v>
      </c>
      <c r="I663" s="12" t="s">
        <v>1648</v>
      </c>
      <c r="J663" s="12" t="s">
        <v>2117</v>
      </c>
      <c r="K663" s="12" t="s">
        <v>28</v>
      </c>
      <c r="L663" s="12" t="s">
        <v>28</v>
      </c>
      <c r="N663" s="12" t="s">
        <v>485</v>
      </c>
      <c r="O663" s="12" t="s">
        <v>744</v>
      </c>
      <c r="P663" s="12" t="s">
        <v>3901</v>
      </c>
      <c r="Q663" t="s">
        <v>4009</v>
      </c>
      <c r="R663" t="s">
        <v>4028</v>
      </c>
      <c r="S663" t="s">
        <v>4027</v>
      </c>
      <c r="T663" s="12" t="s">
        <v>2660</v>
      </c>
      <c r="U663" s="12" t="s">
        <v>402</v>
      </c>
      <c r="W663" s="12" t="s">
        <v>40</v>
      </c>
      <c r="X663" s="12" t="s">
        <v>1826</v>
      </c>
      <c r="Y663" s="12" t="s">
        <v>1033</v>
      </c>
      <c r="Z663" s="12" t="s">
        <v>1033</v>
      </c>
      <c r="AA663" s="12" t="s">
        <v>403</v>
      </c>
      <c r="AB663" s="12" t="s">
        <v>35</v>
      </c>
      <c r="AC663" s="12" t="s">
        <v>2901</v>
      </c>
      <c r="AF663" s="12">
        <v>0</v>
      </c>
      <c r="AG663" s="12">
        <v>2</v>
      </c>
      <c r="AJ663" s="16"/>
      <c r="AK663" s="16"/>
    </row>
    <row r="664" spans="1:41" s="12" customFormat="1" x14ac:dyDescent="0.25">
      <c r="A664" s="12" t="s">
        <v>1646</v>
      </c>
      <c r="B664" s="12">
        <v>1983</v>
      </c>
      <c r="C664" t="str">
        <f>A664&amp;" "&amp;B664</f>
        <v>Kapperud and Rosef 1983</v>
      </c>
      <c r="D664" s="12" t="s">
        <v>35</v>
      </c>
      <c r="E664" s="12" t="s">
        <v>25</v>
      </c>
      <c r="F664" s="12" t="s">
        <v>1914</v>
      </c>
      <c r="G664" s="12" t="s">
        <v>2901</v>
      </c>
      <c r="H664" s="12" t="s">
        <v>3504</v>
      </c>
      <c r="I664" s="12" t="s">
        <v>1648</v>
      </c>
      <c r="J664" s="12" t="s">
        <v>2117</v>
      </c>
      <c r="K664" s="12" t="s">
        <v>28</v>
      </c>
      <c r="L664" s="12" t="s">
        <v>28</v>
      </c>
      <c r="N664" s="12" t="s">
        <v>485</v>
      </c>
      <c r="O664" s="12" t="s">
        <v>744</v>
      </c>
      <c r="P664" s="12" t="s">
        <v>3901</v>
      </c>
      <c r="Q664" t="s">
        <v>2614</v>
      </c>
      <c r="R664" t="s">
        <v>118</v>
      </c>
      <c r="S664" t="s">
        <v>3974</v>
      </c>
      <c r="T664" s="12" t="s">
        <v>1069</v>
      </c>
      <c r="U664" s="12" t="s">
        <v>265</v>
      </c>
      <c r="W664" s="12" t="s">
        <v>40</v>
      </c>
      <c r="X664" s="12" t="s">
        <v>1826</v>
      </c>
      <c r="Y664" s="12" t="s">
        <v>1033</v>
      </c>
      <c r="Z664" s="12" t="s">
        <v>1033</v>
      </c>
      <c r="AA664" s="12" t="s">
        <v>403</v>
      </c>
      <c r="AB664" s="12" t="s">
        <v>35</v>
      </c>
      <c r="AC664" s="12" t="s">
        <v>2901</v>
      </c>
      <c r="AF664" s="12">
        <v>2</v>
      </c>
      <c r="AG664" s="12">
        <v>35</v>
      </c>
      <c r="AJ664" s="16"/>
      <c r="AK664" s="16"/>
    </row>
    <row r="665" spans="1:41" s="12" customFormat="1" x14ac:dyDescent="0.25">
      <c r="A665" s="12" t="s">
        <v>1646</v>
      </c>
      <c r="B665" s="12">
        <v>1983</v>
      </c>
      <c r="C665" t="str">
        <f>A665&amp;" "&amp;B665</f>
        <v>Kapperud and Rosef 1983</v>
      </c>
      <c r="D665" s="12" t="s">
        <v>35</v>
      </c>
      <c r="E665" s="12" t="s">
        <v>25</v>
      </c>
      <c r="F665" s="12" t="s">
        <v>1647</v>
      </c>
      <c r="G665" s="12" t="s">
        <v>2901</v>
      </c>
      <c r="H665" s="12" t="s">
        <v>3504</v>
      </c>
      <c r="I665" s="12" t="s">
        <v>1648</v>
      </c>
      <c r="J665" s="12" t="s">
        <v>2117</v>
      </c>
      <c r="K665" s="12" t="s">
        <v>28</v>
      </c>
      <c r="L665" s="12" t="s">
        <v>28</v>
      </c>
      <c r="N665" s="12" t="s">
        <v>485</v>
      </c>
      <c r="O665" s="12" t="s">
        <v>744</v>
      </c>
      <c r="P665" s="12" t="s">
        <v>3901</v>
      </c>
      <c r="Q665" t="s">
        <v>2614</v>
      </c>
      <c r="R665" t="s">
        <v>118</v>
      </c>
      <c r="S665" t="s">
        <v>3974</v>
      </c>
      <c r="T665" s="12" t="s">
        <v>1069</v>
      </c>
      <c r="U665" s="12" t="s">
        <v>265</v>
      </c>
      <c r="W665" s="12" t="s">
        <v>40</v>
      </c>
      <c r="X665" s="12" t="s">
        <v>1826</v>
      </c>
      <c r="Y665" s="12" t="s">
        <v>1033</v>
      </c>
      <c r="Z665" s="12" t="s">
        <v>1033</v>
      </c>
      <c r="AA665" s="12" t="s">
        <v>403</v>
      </c>
      <c r="AB665" s="12" t="s">
        <v>35</v>
      </c>
      <c r="AC665" s="12" t="s">
        <v>2901</v>
      </c>
      <c r="AF665" s="12">
        <v>0</v>
      </c>
      <c r="AG665" s="12">
        <v>53</v>
      </c>
      <c r="AJ665" s="16"/>
      <c r="AK665" s="16"/>
    </row>
    <row r="666" spans="1:41" s="12" customFormat="1" x14ac:dyDescent="0.25">
      <c r="A666" s="12" t="s">
        <v>1646</v>
      </c>
      <c r="B666" s="12">
        <v>1983</v>
      </c>
      <c r="C666" t="str">
        <f>A666&amp;" "&amp;B666</f>
        <v>Kapperud and Rosef 1983</v>
      </c>
      <c r="D666" s="12" t="s">
        <v>35</v>
      </c>
      <c r="E666" s="12" t="s">
        <v>25</v>
      </c>
      <c r="F666" s="12" t="s">
        <v>1647</v>
      </c>
      <c r="G666" s="12" t="s">
        <v>2901</v>
      </c>
      <c r="H666" s="12" t="s">
        <v>3504</v>
      </c>
      <c r="I666" s="12" t="s">
        <v>1648</v>
      </c>
      <c r="J666" s="12" t="s">
        <v>2117</v>
      </c>
      <c r="K666" s="12" t="s">
        <v>28</v>
      </c>
      <c r="L666" s="12" t="s">
        <v>28</v>
      </c>
      <c r="N666" s="12" t="s">
        <v>485</v>
      </c>
      <c r="O666" s="12" t="s">
        <v>744</v>
      </c>
      <c r="P666" s="12" t="s">
        <v>3901</v>
      </c>
      <c r="Q666" t="s">
        <v>4009</v>
      </c>
      <c r="R666" t="s">
        <v>4038</v>
      </c>
      <c r="S666" t="s">
        <v>4249</v>
      </c>
      <c r="T666" s="12" t="s">
        <v>1784</v>
      </c>
      <c r="U666" s="12" t="s">
        <v>1672</v>
      </c>
      <c r="W666" s="12" t="s">
        <v>40</v>
      </c>
      <c r="X666" s="12" t="s">
        <v>1826</v>
      </c>
      <c r="Y666" s="12" t="s">
        <v>1033</v>
      </c>
      <c r="Z666" s="12" t="s">
        <v>1033</v>
      </c>
      <c r="AA666" s="12" t="s">
        <v>403</v>
      </c>
      <c r="AB666" s="12" t="s">
        <v>35</v>
      </c>
      <c r="AC666" s="12" t="s">
        <v>2901</v>
      </c>
      <c r="AF666" s="12">
        <v>0</v>
      </c>
      <c r="AG666" s="12">
        <v>1</v>
      </c>
      <c r="AJ666" s="16"/>
      <c r="AK666" s="16"/>
    </row>
    <row r="667" spans="1:41" s="12" customFormat="1" x14ac:dyDescent="0.25">
      <c r="A667" s="12" t="s">
        <v>1646</v>
      </c>
      <c r="B667" s="12">
        <v>1983</v>
      </c>
      <c r="C667" t="str">
        <f>A667&amp;" "&amp;B667</f>
        <v>Kapperud and Rosef 1983</v>
      </c>
      <c r="D667" s="12" t="s">
        <v>35</v>
      </c>
      <c r="E667" s="12" t="s">
        <v>25</v>
      </c>
      <c r="F667" s="12" t="s">
        <v>1647</v>
      </c>
      <c r="G667" s="12" t="s">
        <v>2901</v>
      </c>
      <c r="H667" s="12" t="s">
        <v>3504</v>
      </c>
      <c r="I667" s="12" t="s">
        <v>1648</v>
      </c>
      <c r="J667" s="12" t="s">
        <v>2117</v>
      </c>
      <c r="K667" s="12" t="s">
        <v>28</v>
      </c>
      <c r="L667" s="12" t="s">
        <v>28</v>
      </c>
      <c r="N667" s="12" t="s">
        <v>485</v>
      </c>
      <c r="O667" s="12" t="s">
        <v>744</v>
      </c>
      <c r="P667" s="12" t="s">
        <v>3901</v>
      </c>
      <c r="Q667" t="s">
        <v>4026</v>
      </c>
      <c r="R667" t="s">
        <v>4052</v>
      </c>
      <c r="S667" t="s">
        <v>4256</v>
      </c>
      <c r="T667" s="12" t="s">
        <v>2815</v>
      </c>
      <c r="U667" s="12" t="s">
        <v>1797</v>
      </c>
      <c r="W667" s="12" t="s">
        <v>40</v>
      </c>
      <c r="X667" s="12" t="s">
        <v>1826</v>
      </c>
      <c r="Y667" s="12" t="s">
        <v>1033</v>
      </c>
      <c r="Z667" s="12" t="s">
        <v>1033</v>
      </c>
      <c r="AA667" s="12" t="s">
        <v>403</v>
      </c>
      <c r="AB667" s="12" t="s">
        <v>35</v>
      </c>
      <c r="AC667" s="12" t="s">
        <v>2901</v>
      </c>
      <c r="AF667" s="12">
        <v>0</v>
      </c>
      <c r="AG667" s="12">
        <v>12</v>
      </c>
      <c r="AJ667" s="16"/>
      <c r="AK667" s="16"/>
    </row>
    <row r="668" spans="1:41" s="12" customFormat="1" x14ac:dyDescent="0.25">
      <c r="A668" s="12" t="s">
        <v>1646</v>
      </c>
      <c r="B668" s="12">
        <v>1983</v>
      </c>
      <c r="C668" t="str">
        <f>A668&amp;" "&amp;B668</f>
        <v>Kapperud and Rosef 1983</v>
      </c>
      <c r="D668" s="12" t="s">
        <v>35</v>
      </c>
      <c r="E668" s="12" t="s">
        <v>25</v>
      </c>
      <c r="F668" s="12" t="s">
        <v>1647</v>
      </c>
      <c r="G668" s="12" t="s">
        <v>2901</v>
      </c>
      <c r="H668" s="12" t="s">
        <v>3504</v>
      </c>
      <c r="I668" s="12" t="s">
        <v>1648</v>
      </c>
      <c r="J668" s="12" t="s">
        <v>2117</v>
      </c>
      <c r="K668" s="12" t="s">
        <v>28</v>
      </c>
      <c r="L668" s="12" t="s">
        <v>28</v>
      </c>
      <c r="N668" s="12" t="s">
        <v>485</v>
      </c>
      <c r="O668" s="12" t="s">
        <v>744</v>
      </c>
      <c r="P668" s="12" t="s">
        <v>3901</v>
      </c>
      <c r="Q668" t="s">
        <v>4009</v>
      </c>
      <c r="R668" t="s">
        <v>4011</v>
      </c>
      <c r="S668" t="s">
        <v>4072</v>
      </c>
      <c r="T668" s="12" t="s">
        <v>2599</v>
      </c>
      <c r="U668" s="12" t="s">
        <v>649</v>
      </c>
      <c r="W668" s="12" t="s">
        <v>40</v>
      </c>
      <c r="X668" s="12" t="s">
        <v>1826</v>
      </c>
      <c r="Y668" s="12" t="s">
        <v>1033</v>
      </c>
      <c r="Z668" s="12" t="s">
        <v>1033</v>
      </c>
      <c r="AA668" s="12" t="s">
        <v>403</v>
      </c>
      <c r="AB668" s="12" t="s">
        <v>35</v>
      </c>
      <c r="AC668" s="12" t="s">
        <v>2901</v>
      </c>
      <c r="AF668" s="12">
        <v>0</v>
      </c>
      <c r="AG668" s="12">
        <v>2</v>
      </c>
      <c r="AJ668" s="16"/>
      <c r="AK668" s="16"/>
    </row>
    <row r="669" spans="1:41" s="12" customFormat="1" x14ac:dyDescent="0.25">
      <c r="A669" s="12" t="s">
        <v>1646</v>
      </c>
      <c r="B669" s="12">
        <v>1983</v>
      </c>
      <c r="C669" t="str">
        <f>A669&amp;" "&amp;B669</f>
        <v>Kapperud and Rosef 1983</v>
      </c>
      <c r="D669" s="12" t="s">
        <v>35</v>
      </c>
      <c r="E669" s="12" t="s">
        <v>25</v>
      </c>
      <c r="F669" s="12" t="s">
        <v>1647</v>
      </c>
      <c r="G669" s="12" t="s">
        <v>2901</v>
      </c>
      <c r="H669" s="12" t="s">
        <v>3504</v>
      </c>
      <c r="I669" s="12" t="s">
        <v>1648</v>
      </c>
      <c r="J669" s="12" t="s">
        <v>2117</v>
      </c>
      <c r="K669" s="12" t="s">
        <v>28</v>
      </c>
      <c r="L669" s="12" t="s">
        <v>28</v>
      </c>
      <c r="N669" s="12" t="s">
        <v>485</v>
      </c>
      <c r="O669" s="12" t="s">
        <v>744</v>
      </c>
      <c r="P669" s="12" t="s">
        <v>3901</v>
      </c>
      <c r="Q669" t="s">
        <v>4009</v>
      </c>
      <c r="R669" t="s">
        <v>4028</v>
      </c>
      <c r="S669" t="s">
        <v>4286</v>
      </c>
      <c r="T669" s="12" t="s">
        <v>2777</v>
      </c>
      <c r="U669" s="12" t="s">
        <v>1371</v>
      </c>
      <c r="W669" s="12" t="s">
        <v>40</v>
      </c>
      <c r="X669" s="12" t="s">
        <v>1826</v>
      </c>
      <c r="Y669" s="12" t="s">
        <v>1033</v>
      </c>
      <c r="Z669" s="12" t="s">
        <v>1033</v>
      </c>
      <c r="AA669" s="12" t="s">
        <v>403</v>
      </c>
      <c r="AB669" s="12" t="s">
        <v>35</v>
      </c>
      <c r="AC669" s="12" t="s">
        <v>2901</v>
      </c>
      <c r="AF669" s="12">
        <v>0</v>
      </c>
      <c r="AG669" s="12">
        <v>9</v>
      </c>
      <c r="AJ669" s="16"/>
      <c r="AK669" s="16"/>
    </row>
    <row r="670" spans="1:41" s="12" customFormat="1" x14ac:dyDescent="0.25">
      <c r="A670" s="12" t="s">
        <v>1646</v>
      </c>
      <c r="B670" s="12">
        <v>1983</v>
      </c>
      <c r="C670" t="str">
        <f>A670&amp;" "&amp;B670</f>
        <v>Kapperud and Rosef 1983</v>
      </c>
      <c r="D670" s="12" t="s">
        <v>35</v>
      </c>
      <c r="E670" s="12" t="s">
        <v>25</v>
      </c>
      <c r="F670" s="12" t="s">
        <v>1647</v>
      </c>
      <c r="G670" s="12" t="s">
        <v>2901</v>
      </c>
      <c r="H670" s="12" t="s">
        <v>3504</v>
      </c>
      <c r="I670" s="12" t="s">
        <v>1648</v>
      </c>
      <c r="J670" s="12" t="s">
        <v>2117</v>
      </c>
      <c r="K670" s="12" t="s">
        <v>28</v>
      </c>
      <c r="L670" s="12" t="s">
        <v>28</v>
      </c>
      <c r="N670" s="12" t="s">
        <v>485</v>
      </c>
      <c r="O670" s="12" t="s">
        <v>744</v>
      </c>
      <c r="P670" s="12" t="s">
        <v>3901</v>
      </c>
      <c r="Q670" t="s">
        <v>4009</v>
      </c>
      <c r="R670" t="s">
        <v>4236</v>
      </c>
      <c r="S670" t="s">
        <v>4235</v>
      </c>
      <c r="T670" s="12" t="s">
        <v>2799</v>
      </c>
      <c r="U670" s="12" t="s">
        <v>1923</v>
      </c>
      <c r="W670" s="12" t="s">
        <v>40</v>
      </c>
      <c r="X670" s="12" t="s">
        <v>1826</v>
      </c>
      <c r="Y670" s="12" t="s">
        <v>1033</v>
      </c>
      <c r="Z670" s="12" t="s">
        <v>1033</v>
      </c>
      <c r="AA670" s="12" t="s">
        <v>403</v>
      </c>
      <c r="AB670" s="12" t="s">
        <v>35</v>
      </c>
      <c r="AC670" s="12" t="s">
        <v>2901</v>
      </c>
      <c r="AF670" s="12">
        <v>0</v>
      </c>
      <c r="AG670" s="12">
        <v>1</v>
      </c>
      <c r="AJ670" s="16"/>
      <c r="AK670" s="16"/>
    </row>
    <row r="671" spans="1:41" s="12" customFormat="1" x14ac:dyDescent="0.25">
      <c r="A671" s="12" t="s">
        <v>1646</v>
      </c>
      <c r="B671" s="12">
        <v>1983</v>
      </c>
      <c r="C671" t="str">
        <f>A671&amp;" "&amp;B671</f>
        <v>Kapperud and Rosef 1983</v>
      </c>
      <c r="D671" s="12" t="s">
        <v>35</v>
      </c>
      <c r="E671" s="12" t="s">
        <v>25</v>
      </c>
      <c r="F671" s="12" t="s">
        <v>1647</v>
      </c>
      <c r="G671" s="12" t="s">
        <v>2901</v>
      </c>
      <c r="H671" s="12" t="s">
        <v>3504</v>
      </c>
      <c r="I671" s="12" t="s">
        <v>1648</v>
      </c>
      <c r="J671" s="12" t="s">
        <v>2117</v>
      </c>
      <c r="K671" s="12" t="s">
        <v>28</v>
      </c>
      <c r="L671" s="12" t="s">
        <v>28</v>
      </c>
      <c r="N671" s="12" t="s">
        <v>485</v>
      </c>
      <c r="O671" s="12" t="s">
        <v>744</v>
      </c>
      <c r="P671" s="12" t="s">
        <v>3901</v>
      </c>
      <c r="Q671" t="s">
        <v>4009</v>
      </c>
      <c r="R671" t="s">
        <v>4295</v>
      </c>
      <c r="S671" t="s">
        <v>4294</v>
      </c>
      <c r="T671" s="12" t="s">
        <v>2837</v>
      </c>
      <c r="U671" s="12" t="s">
        <v>1870</v>
      </c>
      <c r="W671" s="12" t="s">
        <v>40</v>
      </c>
      <c r="X671" s="12" t="s">
        <v>1826</v>
      </c>
      <c r="Y671" s="12" t="s">
        <v>1033</v>
      </c>
      <c r="Z671" s="12" t="s">
        <v>1033</v>
      </c>
      <c r="AA671" s="12" t="s">
        <v>403</v>
      </c>
      <c r="AB671" s="12" t="s">
        <v>35</v>
      </c>
      <c r="AC671" s="12" t="s">
        <v>2901</v>
      </c>
      <c r="AF671" s="12">
        <v>0</v>
      </c>
      <c r="AG671" s="12">
        <v>5</v>
      </c>
      <c r="AJ671" s="16"/>
      <c r="AK671" s="16"/>
    </row>
    <row r="672" spans="1:41" s="12" customFormat="1" x14ac:dyDescent="0.25">
      <c r="A672" s="12" t="s">
        <v>1646</v>
      </c>
      <c r="B672" s="12">
        <v>1983</v>
      </c>
      <c r="C672" t="str">
        <f>A672&amp;" "&amp;B672</f>
        <v>Kapperud and Rosef 1983</v>
      </c>
      <c r="D672" s="12" t="s">
        <v>35</v>
      </c>
      <c r="E672" s="12" t="s">
        <v>25</v>
      </c>
      <c r="F672" s="12" t="s">
        <v>1647</v>
      </c>
      <c r="G672" s="12" t="s">
        <v>2901</v>
      </c>
      <c r="H672" s="12" t="s">
        <v>3504</v>
      </c>
      <c r="I672" s="12" t="s">
        <v>1648</v>
      </c>
      <c r="J672" s="12" t="s">
        <v>2117</v>
      </c>
      <c r="K672" s="12" t="s">
        <v>28</v>
      </c>
      <c r="L672" s="12" t="s">
        <v>28</v>
      </c>
      <c r="N672" s="12" t="s">
        <v>485</v>
      </c>
      <c r="O672" s="12" t="s">
        <v>744</v>
      </c>
      <c r="P672" s="12" t="s">
        <v>3901</v>
      </c>
      <c r="Q672" t="s">
        <v>4009</v>
      </c>
      <c r="R672" t="s">
        <v>4011</v>
      </c>
      <c r="S672" t="s">
        <v>4296</v>
      </c>
      <c r="T672" s="12" t="s">
        <v>2806</v>
      </c>
      <c r="U672" s="12" t="s">
        <v>1924</v>
      </c>
      <c r="W672" s="12" t="s">
        <v>40</v>
      </c>
      <c r="X672" s="12" t="s">
        <v>1826</v>
      </c>
      <c r="Y672" s="12" t="s">
        <v>1033</v>
      </c>
      <c r="Z672" s="12" t="s">
        <v>1033</v>
      </c>
      <c r="AA672" s="12" t="s">
        <v>403</v>
      </c>
      <c r="AB672" s="12" t="s">
        <v>35</v>
      </c>
      <c r="AC672" s="12" t="s">
        <v>2901</v>
      </c>
      <c r="AF672" s="12">
        <v>0</v>
      </c>
      <c r="AG672" s="12">
        <v>1</v>
      </c>
      <c r="AJ672" s="16"/>
      <c r="AK672" s="16"/>
    </row>
    <row r="673" spans="1:37" s="12" customFormat="1" x14ac:dyDescent="0.25">
      <c r="A673" s="12" t="s">
        <v>1646</v>
      </c>
      <c r="B673" s="12">
        <v>1983</v>
      </c>
      <c r="C673" t="str">
        <f>A673&amp;" "&amp;B673</f>
        <v>Kapperud and Rosef 1983</v>
      </c>
      <c r="D673" s="12" t="s">
        <v>35</v>
      </c>
      <c r="E673" s="12" t="s">
        <v>25</v>
      </c>
      <c r="F673" s="12" t="s">
        <v>1647</v>
      </c>
      <c r="G673" s="12" t="s">
        <v>2901</v>
      </c>
      <c r="H673" s="12" t="s">
        <v>3504</v>
      </c>
      <c r="I673" s="12" t="s">
        <v>1648</v>
      </c>
      <c r="J673" s="12" t="s">
        <v>2117</v>
      </c>
      <c r="K673" s="12" t="s">
        <v>28</v>
      </c>
      <c r="L673" s="12" t="s">
        <v>28</v>
      </c>
      <c r="N673" s="12" t="s">
        <v>485</v>
      </c>
      <c r="O673" s="12" t="s">
        <v>744</v>
      </c>
      <c r="P673" s="12" t="s">
        <v>3901</v>
      </c>
      <c r="Q673" t="s">
        <v>2614</v>
      </c>
      <c r="R673" t="s">
        <v>118</v>
      </c>
      <c r="S673" t="s">
        <v>4297</v>
      </c>
      <c r="T673" s="12" t="s">
        <v>1915</v>
      </c>
      <c r="U673" s="12" t="s">
        <v>1871</v>
      </c>
      <c r="W673" s="12" t="s">
        <v>40</v>
      </c>
      <c r="X673" s="12" t="s">
        <v>1826</v>
      </c>
      <c r="Y673" s="12" t="s">
        <v>1033</v>
      </c>
      <c r="Z673" s="12" t="s">
        <v>1033</v>
      </c>
      <c r="AA673" s="12" t="s">
        <v>403</v>
      </c>
      <c r="AB673" s="12" t="s">
        <v>35</v>
      </c>
      <c r="AC673" s="12" t="s">
        <v>2901</v>
      </c>
      <c r="AF673" s="12">
        <v>0</v>
      </c>
      <c r="AG673" s="12">
        <v>36</v>
      </c>
      <c r="AJ673" s="16"/>
      <c r="AK673" s="16"/>
    </row>
    <row r="674" spans="1:37" s="12" customFormat="1" x14ac:dyDescent="0.25">
      <c r="A674" s="12" t="s">
        <v>1646</v>
      </c>
      <c r="B674" s="12">
        <v>1983</v>
      </c>
      <c r="C674" t="str">
        <f>A674&amp;" "&amp;B674</f>
        <v>Kapperud and Rosef 1983</v>
      </c>
      <c r="D674" s="12" t="s">
        <v>35</v>
      </c>
      <c r="E674" s="12" t="s">
        <v>25</v>
      </c>
      <c r="F674" s="12" t="s">
        <v>1647</v>
      </c>
      <c r="G674" s="12" t="s">
        <v>2901</v>
      </c>
      <c r="H674" s="12" t="s">
        <v>3504</v>
      </c>
      <c r="I674" s="12" t="s">
        <v>1648</v>
      </c>
      <c r="J674" s="12" t="s">
        <v>2117</v>
      </c>
      <c r="K674" s="12" t="s">
        <v>28</v>
      </c>
      <c r="L674" s="12" t="s">
        <v>28</v>
      </c>
      <c r="N674" s="12" t="s">
        <v>485</v>
      </c>
      <c r="O674" s="12" t="s">
        <v>744</v>
      </c>
      <c r="P674" s="12" t="s">
        <v>3901</v>
      </c>
      <c r="Q674" t="s">
        <v>4009</v>
      </c>
      <c r="R674" t="s">
        <v>4211</v>
      </c>
      <c r="S674" t="s">
        <v>4298</v>
      </c>
      <c r="T674" s="12" t="s">
        <v>2823</v>
      </c>
      <c r="U674" s="12" t="s">
        <v>1363</v>
      </c>
      <c r="W674" s="12" t="s">
        <v>40</v>
      </c>
      <c r="X674" s="12" t="s">
        <v>1826</v>
      </c>
      <c r="Y674" s="12" t="s">
        <v>1033</v>
      </c>
      <c r="Z674" s="12" t="s">
        <v>1033</v>
      </c>
      <c r="AA674" s="12" t="s">
        <v>403</v>
      </c>
      <c r="AB674" s="12" t="s">
        <v>35</v>
      </c>
      <c r="AC674" s="12" t="s">
        <v>2901</v>
      </c>
      <c r="AF674" s="12">
        <v>0</v>
      </c>
      <c r="AG674" s="12">
        <v>8</v>
      </c>
      <c r="AJ674" s="16"/>
      <c r="AK674" s="16"/>
    </row>
    <row r="675" spans="1:37" s="12" customFormat="1" x14ac:dyDescent="0.25">
      <c r="A675" s="12" t="s">
        <v>1646</v>
      </c>
      <c r="B675" s="12">
        <v>1983</v>
      </c>
      <c r="C675" t="str">
        <f>A675&amp;" "&amp;B675</f>
        <v>Kapperud and Rosef 1983</v>
      </c>
      <c r="D675" s="12" t="s">
        <v>35</v>
      </c>
      <c r="E675" s="12" t="s">
        <v>25</v>
      </c>
      <c r="F675" s="12" t="s">
        <v>1647</v>
      </c>
      <c r="G675" s="12" t="s">
        <v>2901</v>
      </c>
      <c r="H675" s="12" t="s">
        <v>3504</v>
      </c>
      <c r="I675" s="12" t="s">
        <v>1648</v>
      </c>
      <c r="J675" s="12" t="s">
        <v>2117</v>
      </c>
      <c r="K675" s="12" t="s">
        <v>28</v>
      </c>
      <c r="L675" s="12" t="s">
        <v>28</v>
      </c>
      <c r="N675" s="12" t="s">
        <v>485</v>
      </c>
      <c r="O675" s="12" t="s">
        <v>744</v>
      </c>
      <c r="P675" s="12" t="s">
        <v>3901</v>
      </c>
      <c r="Q675" t="s">
        <v>4009</v>
      </c>
      <c r="R675" t="s">
        <v>4211</v>
      </c>
      <c r="S675" t="s">
        <v>4298</v>
      </c>
      <c r="T675" s="12" t="s">
        <v>2848</v>
      </c>
      <c r="U675" s="12" t="s">
        <v>1341</v>
      </c>
      <c r="W675" s="12" t="s">
        <v>40</v>
      </c>
      <c r="X675" s="12" t="s">
        <v>1826</v>
      </c>
      <c r="Y675" s="12" t="s">
        <v>1033</v>
      </c>
      <c r="Z675" s="12" t="s">
        <v>1033</v>
      </c>
      <c r="AA675" s="12" t="s">
        <v>403</v>
      </c>
      <c r="AB675" s="12" t="s">
        <v>35</v>
      </c>
      <c r="AC675" s="12" t="s">
        <v>2901</v>
      </c>
      <c r="AF675" s="12">
        <v>0</v>
      </c>
      <c r="AG675" s="12">
        <v>1</v>
      </c>
      <c r="AJ675" s="16"/>
      <c r="AK675" s="16"/>
    </row>
    <row r="676" spans="1:37" s="12" customFormat="1" x14ac:dyDescent="0.25">
      <c r="A676" s="12" t="s">
        <v>1646</v>
      </c>
      <c r="B676" s="12">
        <v>1983</v>
      </c>
      <c r="C676" t="str">
        <f>A676&amp;" "&amp;B676</f>
        <v>Kapperud and Rosef 1983</v>
      </c>
      <c r="D676" s="12" t="s">
        <v>35</v>
      </c>
      <c r="E676" s="12" t="s">
        <v>25</v>
      </c>
      <c r="F676" s="12" t="s">
        <v>1647</v>
      </c>
      <c r="G676" s="12" t="s">
        <v>2901</v>
      </c>
      <c r="H676" s="12" t="s">
        <v>3504</v>
      </c>
      <c r="I676" s="12" t="s">
        <v>1648</v>
      </c>
      <c r="J676" s="12" t="s">
        <v>2117</v>
      </c>
      <c r="K676" s="12" t="s">
        <v>28</v>
      </c>
      <c r="L676" s="12" t="s">
        <v>28</v>
      </c>
      <c r="N676" s="12" t="s">
        <v>485</v>
      </c>
      <c r="O676" s="12" t="s">
        <v>744</v>
      </c>
      <c r="P676" s="12" t="s">
        <v>3901</v>
      </c>
      <c r="Q676" t="s">
        <v>4009</v>
      </c>
      <c r="R676" t="s">
        <v>4120</v>
      </c>
      <c r="S676" t="s">
        <v>4119</v>
      </c>
      <c r="T676" s="12" t="s">
        <v>1787</v>
      </c>
      <c r="U676" s="12" t="s">
        <v>1362</v>
      </c>
      <c r="W676" s="12" t="s">
        <v>40</v>
      </c>
      <c r="X676" s="12" t="s">
        <v>1826</v>
      </c>
      <c r="Y676" s="12" t="s">
        <v>1033</v>
      </c>
      <c r="Z676" s="12" t="s">
        <v>1033</v>
      </c>
      <c r="AA676" s="12" t="s">
        <v>403</v>
      </c>
      <c r="AB676" s="12" t="s">
        <v>35</v>
      </c>
      <c r="AC676" s="12" t="s">
        <v>2901</v>
      </c>
      <c r="AF676" s="12">
        <v>0</v>
      </c>
      <c r="AG676" s="12">
        <v>2</v>
      </c>
      <c r="AJ676" s="16"/>
      <c r="AK676" s="16"/>
    </row>
    <row r="677" spans="1:37" s="12" customFormat="1" x14ac:dyDescent="0.25">
      <c r="A677" s="12" t="s">
        <v>1646</v>
      </c>
      <c r="B677" s="12">
        <v>1983</v>
      </c>
      <c r="C677" t="str">
        <f>A677&amp;" "&amp;B677</f>
        <v>Kapperud and Rosef 1983</v>
      </c>
      <c r="D677" s="12" t="s">
        <v>35</v>
      </c>
      <c r="E677" s="12" t="s">
        <v>25</v>
      </c>
      <c r="F677" s="12" t="s">
        <v>1647</v>
      </c>
      <c r="G677" s="12" t="s">
        <v>2901</v>
      </c>
      <c r="H677" s="12" t="s">
        <v>3504</v>
      </c>
      <c r="I677" s="12" t="s">
        <v>1648</v>
      </c>
      <c r="J677" s="12" t="s">
        <v>2117</v>
      </c>
      <c r="K677" s="12" t="s">
        <v>28</v>
      </c>
      <c r="L677" s="12" t="s">
        <v>28</v>
      </c>
      <c r="N677" s="12" t="s">
        <v>485</v>
      </c>
      <c r="O677" s="12" t="s">
        <v>744</v>
      </c>
      <c r="P677" s="12" t="s">
        <v>3901</v>
      </c>
      <c r="Q677" t="s">
        <v>4083</v>
      </c>
      <c r="R677" t="s">
        <v>4082</v>
      </c>
      <c r="S677" t="s">
        <v>4313</v>
      </c>
      <c r="T677" s="12" t="s">
        <v>2830</v>
      </c>
      <c r="U677" s="12" t="s">
        <v>1931</v>
      </c>
      <c r="W677" s="12" t="s">
        <v>40</v>
      </c>
      <c r="X677" s="12" t="s">
        <v>1826</v>
      </c>
      <c r="Y677" s="12" t="s">
        <v>1033</v>
      </c>
      <c r="Z677" s="12" t="s">
        <v>1033</v>
      </c>
      <c r="AA677" s="12" t="s">
        <v>403</v>
      </c>
      <c r="AB677" s="12" t="s">
        <v>35</v>
      </c>
      <c r="AC677" s="12" t="s">
        <v>2901</v>
      </c>
      <c r="AF677" s="12">
        <v>0</v>
      </c>
      <c r="AG677" s="12">
        <v>3</v>
      </c>
      <c r="AJ677" s="16"/>
      <c r="AK677" s="16"/>
    </row>
    <row r="678" spans="1:37" s="12" customFormat="1" x14ac:dyDescent="0.25">
      <c r="A678" s="12" t="s">
        <v>1646</v>
      </c>
      <c r="B678" s="12">
        <v>1983</v>
      </c>
      <c r="C678" t="str">
        <f>A678&amp;" "&amp;B678</f>
        <v>Kapperud and Rosef 1983</v>
      </c>
      <c r="D678" s="12" t="s">
        <v>35</v>
      </c>
      <c r="E678" s="12" t="s">
        <v>25</v>
      </c>
      <c r="F678" s="12" t="s">
        <v>1647</v>
      </c>
      <c r="G678" s="12" t="s">
        <v>2901</v>
      </c>
      <c r="H678" s="12" t="s">
        <v>3504</v>
      </c>
      <c r="I678" s="12" t="s">
        <v>1648</v>
      </c>
      <c r="J678" s="12" t="s">
        <v>2117</v>
      </c>
      <c r="K678" s="12" t="s">
        <v>28</v>
      </c>
      <c r="L678" s="12" t="s">
        <v>28</v>
      </c>
      <c r="N678" s="12" t="s">
        <v>485</v>
      </c>
      <c r="O678" s="12" t="s">
        <v>744</v>
      </c>
      <c r="P678" s="12" t="s">
        <v>3901</v>
      </c>
      <c r="Q678" t="s">
        <v>4083</v>
      </c>
      <c r="R678" t="s">
        <v>4082</v>
      </c>
      <c r="S678" t="s">
        <v>4317</v>
      </c>
      <c r="T678" s="12" t="s">
        <v>2767</v>
      </c>
      <c r="U678" s="12" t="s">
        <v>1918</v>
      </c>
      <c r="W678" s="12" t="s">
        <v>40</v>
      </c>
      <c r="X678" s="12" t="s">
        <v>1826</v>
      </c>
      <c r="Y678" s="12" t="s">
        <v>1033</v>
      </c>
      <c r="Z678" s="12" t="s">
        <v>1033</v>
      </c>
      <c r="AA678" s="12" t="s">
        <v>403</v>
      </c>
      <c r="AB678" s="12" t="s">
        <v>35</v>
      </c>
      <c r="AC678" s="12" t="s">
        <v>2901</v>
      </c>
      <c r="AF678" s="12">
        <v>0</v>
      </c>
      <c r="AG678" s="12">
        <v>1</v>
      </c>
      <c r="AJ678" s="16"/>
      <c r="AK678" s="16"/>
    </row>
    <row r="679" spans="1:37" s="12" customFormat="1" x14ac:dyDescent="0.25">
      <c r="A679" s="12" t="s">
        <v>1646</v>
      </c>
      <c r="B679" s="12">
        <v>1983</v>
      </c>
      <c r="C679" t="str">
        <f>A679&amp;" "&amp;B679</f>
        <v>Kapperud and Rosef 1983</v>
      </c>
      <c r="D679" s="12" t="s">
        <v>35</v>
      </c>
      <c r="E679" s="12" t="s">
        <v>25</v>
      </c>
      <c r="F679" s="12" t="s">
        <v>1647</v>
      </c>
      <c r="G679" s="12" t="s">
        <v>2901</v>
      </c>
      <c r="H679" s="12" t="s">
        <v>3504</v>
      </c>
      <c r="I679" s="12" t="s">
        <v>1648</v>
      </c>
      <c r="J679" s="12" t="s">
        <v>2117</v>
      </c>
      <c r="K679" s="12" t="s">
        <v>28</v>
      </c>
      <c r="L679" s="12" t="s">
        <v>28</v>
      </c>
      <c r="N679" s="12" t="s">
        <v>485</v>
      </c>
      <c r="O679" s="12" t="s">
        <v>744</v>
      </c>
      <c r="P679" s="12" t="s">
        <v>3901</v>
      </c>
      <c r="Q679" t="s">
        <v>4009</v>
      </c>
      <c r="R679" t="s">
        <v>4097</v>
      </c>
      <c r="S679" t="s">
        <v>4096</v>
      </c>
      <c r="T679" s="12" t="s">
        <v>343</v>
      </c>
      <c r="U679" s="12" t="s">
        <v>267</v>
      </c>
      <c r="W679" s="12" t="s">
        <v>40</v>
      </c>
      <c r="X679" s="12" t="s">
        <v>1826</v>
      </c>
      <c r="Y679" s="12" t="s">
        <v>1033</v>
      </c>
      <c r="Z679" s="12" t="s">
        <v>1033</v>
      </c>
      <c r="AA679" s="12" t="s">
        <v>403</v>
      </c>
      <c r="AB679" s="12" t="s">
        <v>35</v>
      </c>
      <c r="AC679" s="12" t="s">
        <v>2901</v>
      </c>
      <c r="AF679" s="12">
        <v>0</v>
      </c>
      <c r="AG679" s="12">
        <v>2</v>
      </c>
      <c r="AJ679" s="16"/>
      <c r="AK679" s="16"/>
    </row>
    <row r="680" spans="1:37" s="12" customFormat="1" x14ac:dyDescent="0.25">
      <c r="A680" s="12" t="s">
        <v>1646</v>
      </c>
      <c r="B680" s="12">
        <v>1983</v>
      </c>
      <c r="C680" t="str">
        <f>A680&amp;" "&amp;B680</f>
        <v>Kapperud and Rosef 1983</v>
      </c>
      <c r="D680" s="12" t="s">
        <v>35</v>
      </c>
      <c r="E680" s="12" t="s">
        <v>25</v>
      </c>
      <c r="F680" s="12" t="s">
        <v>1647</v>
      </c>
      <c r="G680" s="12" t="s">
        <v>2901</v>
      </c>
      <c r="H680" s="12" t="s">
        <v>3504</v>
      </c>
      <c r="I680" s="12" t="s">
        <v>1648</v>
      </c>
      <c r="J680" s="12" t="s">
        <v>2117</v>
      </c>
      <c r="K680" s="12" t="s">
        <v>28</v>
      </c>
      <c r="L680" s="12" t="s">
        <v>28</v>
      </c>
      <c r="N680" s="12" t="s">
        <v>485</v>
      </c>
      <c r="O680" s="12" t="s">
        <v>744</v>
      </c>
      <c r="P680" s="12" t="s">
        <v>3901</v>
      </c>
      <c r="Q680" t="s">
        <v>4009</v>
      </c>
      <c r="R680" t="s">
        <v>4017</v>
      </c>
      <c r="S680" t="s">
        <v>4016</v>
      </c>
      <c r="T680" s="12" t="s">
        <v>1313</v>
      </c>
      <c r="U680" s="12" t="s">
        <v>1314</v>
      </c>
      <c r="W680" s="12" t="s">
        <v>40</v>
      </c>
      <c r="X680" s="12" t="s">
        <v>1826</v>
      </c>
      <c r="Y680" s="12" t="s">
        <v>1033</v>
      </c>
      <c r="Z680" s="12" t="s">
        <v>1033</v>
      </c>
      <c r="AA680" s="12" t="s">
        <v>403</v>
      </c>
      <c r="AB680" s="12" t="s">
        <v>35</v>
      </c>
      <c r="AC680" s="12" t="s">
        <v>2901</v>
      </c>
      <c r="AF680" s="12">
        <v>0</v>
      </c>
      <c r="AG680" s="12">
        <v>3</v>
      </c>
      <c r="AJ680" s="16"/>
      <c r="AK680" s="16"/>
    </row>
    <row r="681" spans="1:37" s="12" customFormat="1" x14ac:dyDescent="0.25">
      <c r="A681" s="12" t="s">
        <v>1646</v>
      </c>
      <c r="B681" s="12">
        <v>1983</v>
      </c>
      <c r="C681" t="str">
        <f>A681&amp;" "&amp;B681</f>
        <v>Kapperud and Rosef 1983</v>
      </c>
      <c r="D681" s="12" t="s">
        <v>35</v>
      </c>
      <c r="E681" s="12" t="s">
        <v>25</v>
      </c>
      <c r="F681" s="12" t="s">
        <v>1647</v>
      </c>
      <c r="G681" s="12" t="s">
        <v>2901</v>
      </c>
      <c r="H681" s="12" t="s">
        <v>3504</v>
      </c>
      <c r="I681" s="12" t="s">
        <v>1648</v>
      </c>
      <c r="J681" s="12" t="s">
        <v>2117</v>
      </c>
      <c r="K681" s="12" t="s">
        <v>28</v>
      </c>
      <c r="L681" s="12" t="s">
        <v>28</v>
      </c>
      <c r="N681" s="12" t="s">
        <v>485</v>
      </c>
      <c r="O681" s="12" t="s">
        <v>744</v>
      </c>
      <c r="P681" s="12" t="s">
        <v>3901</v>
      </c>
      <c r="Q681" t="s">
        <v>4009</v>
      </c>
      <c r="R681" t="s">
        <v>4211</v>
      </c>
      <c r="S681" t="s">
        <v>4298</v>
      </c>
      <c r="T681" s="12" t="s">
        <v>4324</v>
      </c>
      <c r="U681" s="12" t="s">
        <v>1916</v>
      </c>
      <c r="W681" s="12" t="s">
        <v>40</v>
      </c>
      <c r="X681" s="12" t="s">
        <v>1826</v>
      </c>
      <c r="Y681" s="12" t="s">
        <v>1033</v>
      </c>
      <c r="Z681" s="12" t="s">
        <v>1033</v>
      </c>
      <c r="AA681" s="12" t="s">
        <v>403</v>
      </c>
      <c r="AB681" s="12" t="s">
        <v>35</v>
      </c>
      <c r="AC681" s="12" t="s">
        <v>2901</v>
      </c>
      <c r="AF681" s="12">
        <v>0</v>
      </c>
      <c r="AG681" s="12">
        <v>12</v>
      </c>
      <c r="AJ681" s="16"/>
      <c r="AK681" s="16"/>
    </row>
    <row r="682" spans="1:37" s="12" customFormat="1" x14ac:dyDescent="0.25">
      <c r="A682" s="12" t="s">
        <v>1646</v>
      </c>
      <c r="B682" s="12">
        <v>1983</v>
      </c>
      <c r="C682" t="str">
        <f>A682&amp;" "&amp;B682</f>
        <v>Kapperud and Rosef 1983</v>
      </c>
      <c r="D682" s="12" t="s">
        <v>35</v>
      </c>
      <c r="E682" s="12" t="s">
        <v>25</v>
      </c>
      <c r="F682" s="12" t="s">
        <v>1647</v>
      </c>
      <c r="G682" s="12" t="s">
        <v>2901</v>
      </c>
      <c r="H682" s="12" t="s">
        <v>3504</v>
      </c>
      <c r="I682" s="12" t="s">
        <v>1648</v>
      </c>
      <c r="J682" s="12" t="s">
        <v>2117</v>
      </c>
      <c r="K682" s="12" t="s">
        <v>28</v>
      </c>
      <c r="L682" s="12" t="s">
        <v>28</v>
      </c>
      <c r="N682" s="12" t="s">
        <v>485</v>
      </c>
      <c r="O682" s="12" t="s">
        <v>744</v>
      </c>
      <c r="P682" s="12" t="s">
        <v>3901</v>
      </c>
      <c r="Q682" t="s">
        <v>3919</v>
      </c>
      <c r="R682" t="s">
        <v>2600</v>
      </c>
      <c r="S682" t="s">
        <v>4326</v>
      </c>
      <c r="T682" s="61" t="s">
        <v>4325</v>
      </c>
      <c r="U682" s="12" t="s">
        <v>1917</v>
      </c>
      <c r="W682" s="12" t="s">
        <v>40</v>
      </c>
      <c r="X682" s="12" t="s">
        <v>1826</v>
      </c>
      <c r="Y682" s="12" t="s">
        <v>1033</v>
      </c>
      <c r="Z682" s="12" t="s">
        <v>1033</v>
      </c>
      <c r="AA682" s="12" t="s">
        <v>403</v>
      </c>
      <c r="AB682" s="12" t="s">
        <v>35</v>
      </c>
      <c r="AC682" s="12" t="s">
        <v>2901</v>
      </c>
      <c r="AF682" s="12">
        <v>0</v>
      </c>
      <c r="AG682" s="12">
        <v>1</v>
      </c>
      <c r="AJ682" s="16"/>
      <c r="AK682" s="16"/>
    </row>
    <row r="683" spans="1:37" s="12" customFormat="1" x14ac:dyDescent="0.25">
      <c r="A683" s="12" t="s">
        <v>1646</v>
      </c>
      <c r="B683" s="12">
        <v>1983</v>
      </c>
      <c r="C683" t="str">
        <f>A683&amp;" "&amp;B683</f>
        <v>Kapperud and Rosef 1983</v>
      </c>
      <c r="D683" s="12" t="s">
        <v>35</v>
      </c>
      <c r="E683" s="12" t="s">
        <v>25</v>
      </c>
      <c r="F683" s="12" t="s">
        <v>1647</v>
      </c>
      <c r="G683" s="12" t="s">
        <v>2901</v>
      </c>
      <c r="H683" s="12" t="s">
        <v>3504</v>
      </c>
      <c r="I683" s="12" t="s">
        <v>1648</v>
      </c>
      <c r="J683" s="12" t="s">
        <v>2117</v>
      </c>
      <c r="K683" s="12" t="s">
        <v>28</v>
      </c>
      <c r="L683" s="12" t="s">
        <v>28</v>
      </c>
      <c r="N683" s="12" t="s">
        <v>485</v>
      </c>
      <c r="O683" s="12" t="s">
        <v>744</v>
      </c>
      <c r="P683" s="12" t="s">
        <v>3901</v>
      </c>
      <c r="Q683" t="s">
        <v>2614</v>
      </c>
      <c r="R683" t="s">
        <v>118</v>
      </c>
      <c r="S683" s="56" t="s">
        <v>3980</v>
      </c>
      <c r="T683" s="12" t="s">
        <v>1072</v>
      </c>
      <c r="U683" s="12" t="s">
        <v>1073</v>
      </c>
      <c r="W683" s="12" t="s">
        <v>40</v>
      </c>
      <c r="X683" s="12" t="s">
        <v>1826</v>
      </c>
      <c r="Y683" s="12" t="s">
        <v>1033</v>
      </c>
      <c r="Z683" s="12" t="s">
        <v>1033</v>
      </c>
      <c r="AA683" s="12" t="s">
        <v>403</v>
      </c>
      <c r="AB683" s="12" t="s">
        <v>35</v>
      </c>
      <c r="AC683" s="12" t="s">
        <v>2901</v>
      </c>
      <c r="AF683" s="12">
        <v>1</v>
      </c>
      <c r="AG683" s="12">
        <v>4</v>
      </c>
      <c r="AJ683" s="16"/>
      <c r="AK683" s="16"/>
    </row>
    <row r="684" spans="1:37" s="12" customFormat="1" x14ac:dyDescent="0.25">
      <c r="A684" s="12" t="s">
        <v>1646</v>
      </c>
      <c r="B684" s="12">
        <v>1983</v>
      </c>
      <c r="C684" t="str">
        <f>A684&amp;" "&amp;B684</f>
        <v>Kapperud and Rosef 1983</v>
      </c>
      <c r="D684" s="12" t="s">
        <v>35</v>
      </c>
      <c r="E684" s="12" t="s">
        <v>25</v>
      </c>
      <c r="F684" s="12" t="s">
        <v>1647</v>
      </c>
      <c r="G684" s="12" t="s">
        <v>2901</v>
      </c>
      <c r="H684" s="12" t="s">
        <v>3504</v>
      </c>
      <c r="I684" s="12" t="s">
        <v>1648</v>
      </c>
      <c r="J684" s="12" t="s">
        <v>2117</v>
      </c>
      <c r="K684" s="12" t="s">
        <v>28</v>
      </c>
      <c r="L684" s="12" t="s">
        <v>28</v>
      </c>
      <c r="N684" s="12" t="s">
        <v>485</v>
      </c>
      <c r="O684" s="12" t="s">
        <v>744</v>
      </c>
      <c r="P684" s="12" t="s">
        <v>3901</v>
      </c>
      <c r="Q684" t="s">
        <v>4009</v>
      </c>
      <c r="R684" t="s">
        <v>4038</v>
      </c>
      <c r="S684" t="s">
        <v>4330</v>
      </c>
      <c r="T684" s="12" t="s">
        <v>1683</v>
      </c>
      <c r="U684" s="12" t="s">
        <v>1684</v>
      </c>
      <c r="W684" s="12" t="s">
        <v>40</v>
      </c>
      <c r="X684" s="12" t="s">
        <v>1826</v>
      </c>
      <c r="Y684" s="12" t="s">
        <v>1033</v>
      </c>
      <c r="Z684" s="12" t="s">
        <v>1033</v>
      </c>
      <c r="AA684" s="12" t="s">
        <v>403</v>
      </c>
      <c r="AB684" s="12" t="s">
        <v>35</v>
      </c>
      <c r="AC684" s="12" t="s">
        <v>2901</v>
      </c>
      <c r="AF684" s="12">
        <v>0</v>
      </c>
      <c r="AG684" s="12">
        <v>1</v>
      </c>
      <c r="AJ684" s="16"/>
      <c r="AK684" s="16"/>
    </row>
    <row r="685" spans="1:37" s="12" customFormat="1" x14ac:dyDescent="0.25">
      <c r="A685" s="12" t="s">
        <v>1646</v>
      </c>
      <c r="B685" s="12">
        <v>1983</v>
      </c>
      <c r="C685" t="str">
        <f>A685&amp;" "&amp;B685</f>
        <v>Kapperud and Rosef 1983</v>
      </c>
      <c r="D685" s="12" t="s">
        <v>35</v>
      </c>
      <c r="E685" s="12" t="s">
        <v>25</v>
      </c>
      <c r="F685" s="12" t="s">
        <v>1914</v>
      </c>
      <c r="G685" s="12" t="s">
        <v>2901</v>
      </c>
      <c r="H685" s="12" t="s">
        <v>3504</v>
      </c>
      <c r="I685" s="12" t="s">
        <v>1648</v>
      </c>
      <c r="J685" s="12" t="s">
        <v>2117</v>
      </c>
      <c r="K685" s="12" t="s">
        <v>28</v>
      </c>
      <c r="L685" s="12" t="s">
        <v>28</v>
      </c>
      <c r="N685" s="12" t="s">
        <v>485</v>
      </c>
      <c r="O685" s="12" t="s">
        <v>744</v>
      </c>
      <c r="P685" s="12" t="s">
        <v>3901</v>
      </c>
      <c r="Q685" t="s">
        <v>2614</v>
      </c>
      <c r="R685" t="s">
        <v>118</v>
      </c>
      <c r="S685" t="s">
        <v>3980</v>
      </c>
      <c r="T685" s="12" t="s">
        <v>373</v>
      </c>
      <c r="U685" s="12" t="s">
        <v>108</v>
      </c>
      <c r="W685" s="12" t="s">
        <v>40</v>
      </c>
      <c r="X685" s="12" t="s">
        <v>1826</v>
      </c>
      <c r="Y685" s="12" t="s">
        <v>1033</v>
      </c>
      <c r="Z685" s="12" t="s">
        <v>1033</v>
      </c>
      <c r="AA685" s="12" t="s">
        <v>403</v>
      </c>
      <c r="AB685" s="12" t="s">
        <v>35</v>
      </c>
      <c r="AC685" s="12" t="s">
        <v>2901</v>
      </c>
      <c r="AF685" s="12">
        <v>0</v>
      </c>
      <c r="AG685" s="12">
        <v>19</v>
      </c>
      <c r="AJ685" s="16"/>
      <c r="AK685" s="16"/>
    </row>
    <row r="686" spans="1:37" s="12" customFormat="1" x14ac:dyDescent="0.25">
      <c r="A686" s="12" t="s">
        <v>1646</v>
      </c>
      <c r="B686" s="12">
        <v>1983</v>
      </c>
      <c r="C686" t="str">
        <f>A686&amp;" "&amp;B686</f>
        <v>Kapperud and Rosef 1983</v>
      </c>
      <c r="D686" s="12" t="s">
        <v>35</v>
      </c>
      <c r="E686" s="12" t="s">
        <v>25</v>
      </c>
      <c r="F686" s="12" t="s">
        <v>1647</v>
      </c>
      <c r="G686" s="12" t="s">
        <v>2901</v>
      </c>
      <c r="H686" s="12" t="s">
        <v>3504</v>
      </c>
      <c r="I686" s="12" t="s">
        <v>1648</v>
      </c>
      <c r="J686" s="12" t="s">
        <v>2117</v>
      </c>
      <c r="K686" s="12" t="s">
        <v>28</v>
      </c>
      <c r="L686" s="12" t="s">
        <v>28</v>
      </c>
      <c r="N686" s="12" t="s">
        <v>485</v>
      </c>
      <c r="O686" s="12" t="s">
        <v>744</v>
      </c>
      <c r="P686" s="12" t="s">
        <v>3901</v>
      </c>
      <c r="Q686" t="s">
        <v>2614</v>
      </c>
      <c r="R686" t="s">
        <v>118</v>
      </c>
      <c r="S686" t="s">
        <v>3980</v>
      </c>
      <c r="T686" s="12" t="s">
        <v>373</v>
      </c>
      <c r="U686" s="12" t="s">
        <v>108</v>
      </c>
      <c r="W686" s="12" t="s">
        <v>40</v>
      </c>
      <c r="X686" s="12" t="s">
        <v>1826</v>
      </c>
      <c r="Y686" s="12" t="s">
        <v>1033</v>
      </c>
      <c r="Z686" s="12" t="s">
        <v>1033</v>
      </c>
      <c r="AA686" s="12" t="s">
        <v>403</v>
      </c>
      <c r="AB686" s="12" t="s">
        <v>35</v>
      </c>
      <c r="AC686" s="12" t="s">
        <v>2901</v>
      </c>
      <c r="AF686" s="12">
        <v>1</v>
      </c>
      <c r="AG686" s="12">
        <v>24</v>
      </c>
      <c r="AJ686" s="16"/>
      <c r="AK686" s="16"/>
    </row>
    <row r="687" spans="1:37" s="12" customFormat="1" x14ac:dyDescent="0.25">
      <c r="A687" s="12" t="s">
        <v>1646</v>
      </c>
      <c r="B687" s="12">
        <v>1983</v>
      </c>
      <c r="C687" t="str">
        <f>A687&amp;" "&amp;B687</f>
        <v>Kapperud and Rosef 1983</v>
      </c>
      <c r="D687" s="12" t="s">
        <v>35</v>
      </c>
      <c r="E687" s="12" t="s">
        <v>25</v>
      </c>
      <c r="F687" s="12" t="s">
        <v>1914</v>
      </c>
      <c r="G687" s="12" t="s">
        <v>2901</v>
      </c>
      <c r="H687" s="12" t="s">
        <v>3504</v>
      </c>
      <c r="I687" s="12" t="s">
        <v>1648</v>
      </c>
      <c r="J687" s="12" t="s">
        <v>2117</v>
      </c>
      <c r="K687" s="12" t="s">
        <v>28</v>
      </c>
      <c r="L687" s="12" t="s">
        <v>28</v>
      </c>
      <c r="N687" s="12" t="s">
        <v>485</v>
      </c>
      <c r="O687" s="12" t="s">
        <v>744</v>
      </c>
      <c r="P687" s="12" t="s">
        <v>3901</v>
      </c>
      <c r="Q687" t="s">
        <v>4009</v>
      </c>
      <c r="R687" t="s">
        <v>4008</v>
      </c>
      <c r="S687" t="s">
        <v>3931</v>
      </c>
      <c r="T687" s="12" t="s">
        <v>1792</v>
      </c>
      <c r="U687" s="12" t="s">
        <v>2776</v>
      </c>
      <c r="W687" s="12" t="s">
        <v>40</v>
      </c>
      <c r="X687" s="12" t="s">
        <v>1826</v>
      </c>
      <c r="Y687" s="12" t="s">
        <v>1033</v>
      </c>
      <c r="Z687" s="12" t="s">
        <v>1033</v>
      </c>
      <c r="AA687" s="12" t="s">
        <v>403</v>
      </c>
      <c r="AB687" s="12" t="s">
        <v>35</v>
      </c>
      <c r="AC687" s="12" t="s">
        <v>2901</v>
      </c>
      <c r="AF687" s="12" t="s">
        <v>28</v>
      </c>
      <c r="AG687" s="12">
        <v>45</v>
      </c>
      <c r="AJ687" s="16"/>
      <c r="AK687" s="16"/>
    </row>
    <row r="688" spans="1:37" s="12" customFormat="1" x14ac:dyDescent="0.25">
      <c r="A688" s="12" t="s">
        <v>1646</v>
      </c>
      <c r="B688" s="12">
        <v>1983</v>
      </c>
      <c r="C688" t="str">
        <f>A688&amp;" "&amp;B688</f>
        <v>Kapperud and Rosef 1983</v>
      </c>
      <c r="D688" s="12" t="s">
        <v>35</v>
      </c>
      <c r="E688" s="12" t="s">
        <v>25</v>
      </c>
      <c r="F688" s="12" t="s">
        <v>1647</v>
      </c>
      <c r="G688" s="12" t="s">
        <v>2901</v>
      </c>
      <c r="H688" s="12" t="s">
        <v>3504</v>
      </c>
      <c r="I688" s="12" t="s">
        <v>1648</v>
      </c>
      <c r="J688" s="12" t="s">
        <v>2117</v>
      </c>
      <c r="K688" s="12" t="s">
        <v>28</v>
      </c>
      <c r="L688" s="12" t="s">
        <v>28</v>
      </c>
      <c r="N688" s="12" t="s">
        <v>485</v>
      </c>
      <c r="O688" s="12" t="s">
        <v>744</v>
      </c>
      <c r="P688" s="12" t="s">
        <v>3901</v>
      </c>
      <c r="Q688" t="s">
        <v>4009</v>
      </c>
      <c r="R688" t="s">
        <v>4008</v>
      </c>
      <c r="S688" t="s">
        <v>3931</v>
      </c>
      <c r="T688" s="12" t="s">
        <v>1792</v>
      </c>
      <c r="U688" s="12" t="s">
        <v>2776</v>
      </c>
      <c r="W688" s="12" t="s">
        <v>40</v>
      </c>
      <c r="X688" s="12" t="s">
        <v>1826</v>
      </c>
      <c r="Y688" s="12" t="s">
        <v>1033</v>
      </c>
      <c r="Z688" s="12" t="s">
        <v>1033</v>
      </c>
      <c r="AA688" s="12" t="s">
        <v>403</v>
      </c>
      <c r="AB688" s="12" t="s">
        <v>35</v>
      </c>
      <c r="AC688" s="12" t="s">
        <v>2901</v>
      </c>
      <c r="AF688" s="12">
        <v>0</v>
      </c>
      <c r="AG688" s="12">
        <v>1</v>
      </c>
      <c r="AJ688" s="16"/>
      <c r="AK688" s="16"/>
    </row>
    <row r="689" spans="1:37" s="12" customFormat="1" x14ac:dyDescent="0.25">
      <c r="A689" s="12" t="s">
        <v>1646</v>
      </c>
      <c r="B689" s="12">
        <v>1983</v>
      </c>
      <c r="C689" t="str">
        <f>A689&amp;" "&amp;B689</f>
        <v>Kapperud and Rosef 1983</v>
      </c>
      <c r="D689" s="12" t="s">
        <v>35</v>
      </c>
      <c r="E689" s="12" t="s">
        <v>25</v>
      </c>
      <c r="F689" s="12" t="s">
        <v>1647</v>
      </c>
      <c r="G689" s="12" t="s">
        <v>2901</v>
      </c>
      <c r="H689" s="12" t="s">
        <v>3504</v>
      </c>
      <c r="I689" s="12" t="s">
        <v>1648</v>
      </c>
      <c r="J689" s="12" t="s">
        <v>2117</v>
      </c>
      <c r="K689" s="12" t="s">
        <v>28</v>
      </c>
      <c r="L689" s="12" t="s">
        <v>28</v>
      </c>
      <c r="N689" s="12" t="s">
        <v>485</v>
      </c>
      <c r="O689" s="12" t="s">
        <v>744</v>
      </c>
      <c r="P689" s="12" t="s">
        <v>3901</v>
      </c>
      <c r="Q689" t="s">
        <v>4009</v>
      </c>
      <c r="R689" t="s">
        <v>4120</v>
      </c>
      <c r="S689" t="s">
        <v>4119</v>
      </c>
      <c r="T689" s="12" t="s">
        <v>346</v>
      </c>
      <c r="U689" s="12" t="s">
        <v>347</v>
      </c>
      <c r="W689" s="12" t="s">
        <v>40</v>
      </c>
      <c r="X689" s="12" t="s">
        <v>1826</v>
      </c>
      <c r="Y689" s="12" t="s">
        <v>1033</v>
      </c>
      <c r="Z689" s="12" t="s">
        <v>1033</v>
      </c>
      <c r="AA689" s="12" t="s">
        <v>403</v>
      </c>
      <c r="AB689" s="12" t="s">
        <v>35</v>
      </c>
      <c r="AC689" s="12" t="s">
        <v>2901</v>
      </c>
      <c r="AF689" s="12">
        <v>0</v>
      </c>
      <c r="AG689" s="12">
        <v>7</v>
      </c>
      <c r="AJ689" s="16"/>
      <c r="AK689" s="16"/>
    </row>
    <row r="690" spans="1:37" s="12" customFormat="1" x14ac:dyDescent="0.25">
      <c r="A690" s="12" t="s">
        <v>1646</v>
      </c>
      <c r="B690" s="12">
        <v>1983</v>
      </c>
      <c r="C690" t="str">
        <f>A690&amp;" "&amp;B690</f>
        <v>Kapperud and Rosef 1983</v>
      </c>
      <c r="D690" s="12" t="s">
        <v>35</v>
      </c>
      <c r="E690" s="12" t="s">
        <v>25</v>
      </c>
      <c r="F690" s="12" t="s">
        <v>1647</v>
      </c>
      <c r="G690" s="12" t="s">
        <v>2901</v>
      </c>
      <c r="H690" s="12" t="s">
        <v>3504</v>
      </c>
      <c r="I690" s="12" t="s">
        <v>1648</v>
      </c>
      <c r="J690" s="12" t="s">
        <v>2117</v>
      </c>
      <c r="K690" s="12" t="s">
        <v>28</v>
      </c>
      <c r="L690" s="12" t="s">
        <v>28</v>
      </c>
      <c r="N690" s="12" t="s">
        <v>485</v>
      </c>
      <c r="O690" s="12" t="s">
        <v>744</v>
      </c>
      <c r="P690" s="12" t="s">
        <v>3901</v>
      </c>
      <c r="Q690" t="s">
        <v>4009</v>
      </c>
      <c r="R690" t="s">
        <v>4090</v>
      </c>
      <c r="S690" t="s">
        <v>4340</v>
      </c>
      <c r="T690" s="12" t="s">
        <v>2779</v>
      </c>
      <c r="U690" s="12" t="s">
        <v>1921</v>
      </c>
      <c r="W690" s="12" t="s">
        <v>40</v>
      </c>
      <c r="X690" s="12" t="s">
        <v>1826</v>
      </c>
      <c r="Y690" s="12" t="s">
        <v>1033</v>
      </c>
      <c r="Z690" s="12" t="s">
        <v>1033</v>
      </c>
      <c r="AA690" s="12" t="s">
        <v>403</v>
      </c>
      <c r="AB690" s="12" t="s">
        <v>35</v>
      </c>
      <c r="AC690" s="12" t="s">
        <v>2901</v>
      </c>
      <c r="AF690" s="12">
        <v>0</v>
      </c>
      <c r="AG690" s="12">
        <v>2</v>
      </c>
      <c r="AJ690" s="16"/>
      <c r="AK690" s="16"/>
    </row>
    <row r="691" spans="1:37" s="12" customFormat="1" x14ac:dyDescent="0.25">
      <c r="A691" s="12" t="s">
        <v>1646</v>
      </c>
      <c r="B691" s="12">
        <v>1983</v>
      </c>
      <c r="C691" t="str">
        <f>A691&amp;" "&amp;B691</f>
        <v>Kapperud and Rosef 1983</v>
      </c>
      <c r="D691" s="12" t="s">
        <v>35</v>
      </c>
      <c r="E691" s="12" t="s">
        <v>25</v>
      </c>
      <c r="F691" s="12" t="s">
        <v>1647</v>
      </c>
      <c r="G691" s="12" t="s">
        <v>2901</v>
      </c>
      <c r="H691" s="12" t="s">
        <v>3504</v>
      </c>
      <c r="I691" s="12" t="s">
        <v>1648</v>
      </c>
      <c r="J691" s="12" t="s">
        <v>2117</v>
      </c>
      <c r="K691" s="12" t="s">
        <v>28</v>
      </c>
      <c r="L691" s="12" t="s">
        <v>28</v>
      </c>
      <c r="N691" s="12" t="s">
        <v>485</v>
      </c>
      <c r="O691" s="12" t="s">
        <v>744</v>
      </c>
      <c r="P691" s="12" t="s">
        <v>3901</v>
      </c>
      <c r="Q691" t="s">
        <v>2614</v>
      </c>
      <c r="R691" t="s">
        <v>118</v>
      </c>
      <c r="S691" t="s">
        <v>3980</v>
      </c>
      <c r="T691" s="12" t="s">
        <v>109</v>
      </c>
      <c r="U691" s="12" t="s">
        <v>110</v>
      </c>
      <c r="W691" s="12" t="s">
        <v>40</v>
      </c>
      <c r="X691" s="12" t="s">
        <v>1826</v>
      </c>
      <c r="Y691" s="12" t="s">
        <v>1033</v>
      </c>
      <c r="Z691" s="12" t="s">
        <v>1033</v>
      </c>
      <c r="AA691" s="12" t="s">
        <v>403</v>
      </c>
      <c r="AB691" s="12" t="s">
        <v>35</v>
      </c>
      <c r="AC691" s="12" t="s">
        <v>2901</v>
      </c>
      <c r="AF691" s="12">
        <v>0</v>
      </c>
      <c r="AG691" s="12">
        <v>8</v>
      </c>
      <c r="AJ691" s="16"/>
      <c r="AK691" s="16"/>
    </row>
    <row r="692" spans="1:37" s="12" customFormat="1" x14ac:dyDescent="0.25">
      <c r="A692" s="12" t="s">
        <v>1646</v>
      </c>
      <c r="B692" s="12">
        <v>1983</v>
      </c>
      <c r="C692" t="str">
        <f>A692&amp;" "&amp;B692</f>
        <v>Kapperud and Rosef 1983</v>
      </c>
      <c r="D692" s="12" t="s">
        <v>35</v>
      </c>
      <c r="E692" s="12" t="s">
        <v>25</v>
      </c>
      <c r="F692" s="12" t="s">
        <v>1647</v>
      </c>
      <c r="G692" s="12" t="s">
        <v>2901</v>
      </c>
      <c r="H692" s="12" t="s">
        <v>3504</v>
      </c>
      <c r="I692" s="12" t="s">
        <v>1648</v>
      </c>
      <c r="J692" s="12" t="s">
        <v>2117</v>
      </c>
      <c r="K692" s="12" t="s">
        <v>28</v>
      </c>
      <c r="L692" s="12" t="s">
        <v>28</v>
      </c>
      <c r="N692" s="12" t="s">
        <v>485</v>
      </c>
      <c r="O692" s="12" t="s">
        <v>744</v>
      </c>
      <c r="P692" s="12" t="s">
        <v>3901</v>
      </c>
      <c r="Q692" t="s">
        <v>4009</v>
      </c>
      <c r="R692" t="s">
        <v>4015</v>
      </c>
      <c r="S692" t="s">
        <v>4014</v>
      </c>
      <c r="T692" s="12" t="s">
        <v>2797</v>
      </c>
      <c r="U692" s="12" t="s">
        <v>1354</v>
      </c>
      <c r="W692" s="12" t="s">
        <v>40</v>
      </c>
      <c r="X692" s="12" t="s">
        <v>1826</v>
      </c>
      <c r="Y692" s="12" t="s">
        <v>1033</v>
      </c>
      <c r="Z692" s="12" t="s">
        <v>1033</v>
      </c>
      <c r="AA692" s="12" t="s">
        <v>403</v>
      </c>
      <c r="AB692" s="12" t="s">
        <v>35</v>
      </c>
      <c r="AC692" s="12" t="s">
        <v>2901</v>
      </c>
      <c r="AF692" s="12">
        <v>0</v>
      </c>
      <c r="AG692" s="12">
        <v>1</v>
      </c>
      <c r="AJ692" s="16"/>
      <c r="AK692" s="16"/>
    </row>
    <row r="693" spans="1:37" s="12" customFormat="1" x14ac:dyDescent="0.25">
      <c r="A693" s="12" t="s">
        <v>1646</v>
      </c>
      <c r="B693" s="12">
        <v>1983</v>
      </c>
      <c r="C693" t="str">
        <f>A693&amp;" "&amp;B693</f>
        <v>Kapperud and Rosef 1983</v>
      </c>
      <c r="D693" s="12" t="s">
        <v>35</v>
      </c>
      <c r="E693" s="12" t="s">
        <v>25</v>
      </c>
      <c r="F693" s="12" t="s">
        <v>1647</v>
      </c>
      <c r="G693" s="12" t="s">
        <v>2901</v>
      </c>
      <c r="H693" s="12" t="s">
        <v>3504</v>
      </c>
      <c r="I693" s="12" t="s">
        <v>1648</v>
      </c>
      <c r="J693" s="12" t="s">
        <v>2117</v>
      </c>
      <c r="K693" s="12" t="s">
        <v>28</v>
      </c>
      <c r="L693" s="12" t="s">
        <v>28</v>
      </c>
      <c r="N693" s="12" t="s">
        <v>485</v>
      </c>
      <c r="O693" s="12" t="s">
        <v>744</v>
      </c>
      <c r="P693" s="12" t="s">
        <v>3901</v>
      </c>
      <c r="Q693" t="s">
        <v>2614</v>
      </c>
      <c r="R693" t="s">
        <v>118</v>
      </c>
      <c r="S693" s="56" t="s">
        <v>3980</v>
      </c>
      <c r="T693" s="12" t="s">
        <v>1071</v>
      </c>
      <c r="U693" s="12" t="s">
        <v>106</v>
      </c>
      <c r="W693" s="12" t="s">
        <v>40</v>
      </c>
      <c r="X693" s="12" t="s">
        <v>1826</v>
      </c>
      <c r="Y693" s="12" t="s">
        <v>1033</v>
      </c>
      <c r="Z693" s="12" t="s">
        <v>1033</v>
      </c>
      <c r="AA693" s="12" t="s">
        <v>403</v>
      </c>
      <c r="AB693" s="12" t="s">
        <v>35</v>
      </c>
      <c r="AC693" s="12" t="s">
        <v>2901</v>
      </c>
      <c r="AF693" s="12">
        <v>0</v>
      </c>
      <c r="AG693" s="12">
        <v>37</v>
      </c>
      <c r="AJ693" s="16"/>
      <c r="AK693" s="16"/>
    </row>
    <row r="694" spans="1:37" s="12" customFormat="1" x14ac:dyDescent="0.25">
      <c r="A694" s="12" t="s">
        <v>1646</v>
      </c>
      <c r="B694" s="12">
        <v>1983</v>
      </c>
      <c r="C694" t="str">
        <f>A694&amp;" "&amp;B694</f>
        <v>Kapperud and Rosef 1983</v>
      </c>
      <c r="D694" s="12" t="s">
        <v>35</v>
      </c>
      <c r="E694" s="12" t="s">
        <v>25</v>
      </c>
      <c r="F694" s="12" t="s">
        <v>1647</v>
      </c>
      <c r="G694" s="12" t="s">
        <v>2901</v>
      </c>
      <c r="H694" s="12" t="s">
        <v>3504</v>
      </c>
      <c r="I694" s="12" t="s">
        <v>1648</v>
      </c>
      <c r="J694" s="12" t="s">
        <v>2117</v>
      </c>
      <c r="K694" s="12" t="s">
        <v>28</v>
      </c>
      <c r="L694" s="12" t="s">
        <v>28</v>
      </c>
      <c r="N694" s="12" t="s">
        <v>485</v>
      </c>
      <c r="O694" s="12" t="s">
        <v>744</v>
      </c>
      <c r="P694" s="12" t="s">
        <v>3901</v>
      </c>
      <c r="Q694" t="s">
        <v>4026</v>
      </c>
      <c r="R694" t="s">
        <v>4052</v>
      </c>
      <c r="S694" t="s">
        <v>4356</v>
      </c>
      <c r="T694" s="12" t="s">
        <v>2773</v>
      </c>
      <c r="U694" s="12" t="s">
        <v>1919</v>
      </c>
      <c r="W694" s="12" t="s">
        <v>40</v>
      </c>
      <c r="X694" s="12" t="s">
        <v>1826</v>
      </c>
      <c r="Y694" s="12" t="s">
        <v>1033</v>
      </c>
      <c r="Z694" s="12" t="s">
        <v>1033</v>
      </c>
      <c r="AA694" s="12" t="s">
        <v>403</v>
      </c>
      <c r="AB694" s="12" t="s">
        <v>35</v>
      </c>
      <c r="AC694" s="12" t="s">
        <v>2901</v>
      </c>
      <c r="AF694" s="12">
        <v>0</v>
      </c>
      <c r="AG694" s="12">
        <v>1</v>
      </c>
      <c r="AJ694" s="16"/>
      <c r="AK694" s="16"/>
    </row>
    <row r="695" spans="1:37" s="12" customFormat="1" x14ac:dyDescent="0.25">
      <c r="A695" s="12" t="s">
        <v>1646</v>
      </c>
      <c r="B695" s="12">
        <v>1983</v>
      </c>
      <c r="C695" t="str">
        <f>A695&amp;" "&amp;B695</f>
        <v>Kapperud and Rosef 1983</v>
      </c>
      <c r="D695" s="12" t="s">
        <v>35</v>
      </c>
      <c r="E695" s="12" t="s">
        <v>25</v>
      </c>
      <c r="F695" s="12" t="s">
        <v>1647</v>
      </c>
      <c r="G695" s="12" t="s">
        <v>2901</v>
      </c>
      <c r="H695" s="12" t="s">
        <v>3504</v>
      </c>
      <c r="I695" s="12" t="s">
        <v>1648</v>
      </c>
      <c r="J695" s="12" t="s">
        <v>2117</v>
      </c>
      <c r="K695" s="12" t="s">
        <v>28</v>
      </c>
      <c r="L695" s="12" t="s">
        <v>28</v>
      </c>
      <c r="N695" s="12" t="s">
        <v>485</v>
      </c>
      <c r="O695" s="12" t="s">
        <v>744</v>
      </c>
      <c r="P695" s="12" t="s">
        <v>3901</v>
      </c>
      <c r="Q695" t="s">
        <v>4009</v>
      </c>
      <c r="R695" t="s">
        <v>4236</v>
      </c>
      <c r="S695" t="s">
        <v>4358</v>
      </c>
      <c r="T695" s="12" t="s">
        <v>2821</v>
      </c>
      <c r="U695" s="12" t="s">
        <v>1927</v>
      </c>
      <c r="W695" s="12" t="s">
        <v>40</v>
      </c>
      <c r="X695" s="12" t="s">
        <v>1826</v>
      </c>
      <c r="Y695" s="12" t="s">
        <v>1033</v>
      </c>
      <c r="Z695" s="12" t="s">
        <v>1033</v>
      </c>
      <c r="AA695" s="12" t="s">
        <v>403</v>
      </c>
      <c r="AB695" s="12" t="s">
        <v>35</v>
      </c>
      <c r="AC695" s="12" t="s">
        <v>2901</v>
      </c>
      <c r="AF695" s="12">
        <v>0</v>
      </c>
      <c r="AG695" s="12">
        <v>1</v>
      </c>
      <c r="AJ695" s="16"/>
      <c r="AK695" s="16"/>
    </row>
    <row r="696" spans="1:37" s="12" customFormat="1" x14ac:dyDescent="0.25">
      <c r="A696" s="12" t="s">
        <v>1646</v>
      </c>
      <c r="B696" s="12">
        <v>1983</v>
      </c>
      <c r="C696" t="str">
        <f>A696&amp;" "&amp;B696</f>
        <v>Kapperud and Rosef 1983</v>
      </c>
      <c r="D696" s="12" t="s">
        <v>35</v>
      </c>
      <c r="E696" s="12" t="s">
        <v>25</v>
      </c>
      <c r="F696" s="12" t="s">
        <v>1647</v>
      </c>
      <c r="G696" s="12" t="s">
        <v>2901</v>
      </c>
      <c r="H696" s="12" t="s">
        <v>3504</v>
      </c>
      <c r="I696" s="12" t="s">
        <v>1648</v>
      </c>
      <c r="J696" s="12" t="s">
        <v>2117</v>
      </c>
      <c r="K696" s="12" t="s">
        <v>28</v>
      </c>
      <c r="L696" s="12" t="s">
        <v>28</v>
      </c>
      <c r="N696" s="12" t="s">
        <v>485</v>
      </c>
      <c r="O696" s="12" t="s">
        <v>744</v>
      </c>
      <c r="P696" s="12" t="s">
        <v>3901</v>
      </c>
      <c r="Q696" t="s">
        <v>4009</v>
      </c>
      <c r="R696" t="s">
        <v>4236</v>
      </c>
      <c r="S696" t="s">
        <v>4277</v>
      </c>
      <c r="T696" s="12" t="s">
        <v>1795</v>
      </c>
      <c r="U696" s="12" t="s">
        <v>1796</v>
      </c>
      <c r="W696" s="12" t="s">
        <v>40</v>
      </c>
      <c r="X696" s="12" t="s">
        <v>1826</v>
      </c>
      <c r="Y696" s="12" t="s">
        <v>1033</v>
      </c>
      <c r="Z696" s="12" t="s">
        <v>1033</v>
      </c>
      <c r="AA696" s="12" t="s">
        <v>403</v>
      </c>
      <c r="AB696" s="12" t="s">
        <v>35</v>
      </c>
      <c r="AC696" s="12" t="s">
        <v>2901</v>
      </c>
      <c r="AF696" s="12">
        <v>0</v>
      </c>
      <c r="AG696" s="12">
        <v>2</v>
      </c>
      <c r="AJ696" s="16"/>
      <c r="AK696" s="16"/>
    </row>
    <row r="697" spans="1:37" s="12" customFormat="1" x14ac:dyDescent="0.25">
      <c r="A697" s="12" t="s">
        <v>1646</v>
      </c>
      <c r="B697" s="12">
        <v>1983</v>
      </c>
      <c r="C697" t="str">
        <f>A697&amp;" "&amp;B697</f>
        <v>Kapperud and Rosef 1983</v>
      </c>
      <c r="D697" s="12" t="s">
        <v>35</v>
      </c>
      <c r="E697" s="12" t="s">
        <v>25</v>
      </c>
      <c r="F697" s="12" t="s">
        <v>1914</v>
      </c>
      <c r="G697" s="12" t="s">
        <v>2901</v>
      </c>
      <c r="H697" s="12" t="s">
        <v>3504</v>
      </c>
      <c r="I697" s="12" t="s">
        <v>1648</v>
      </c>
      <c r="J697" s="12" t="s">
        <v>2117</v>
      </c>
      <c r="K697" s="12" t="s">
        <v>28</v>
      </c>
      <c r="L697" s="12" t="s">
        <v>28</v>
      </c>
      <c r="N697" s="12" t="s">
        <v>485</v>
      </c>
      <c r="O697" s="12" t="s">
        <v>744</v>
      </c>
      <c r="P697" s="12" t="s">
        <v>3901</v>
      </c>
      <c r="Q697" t="s">
        <v>3993</v>
      </c>
      <c r="R697" t="s">
        <v>4023</v>
      </c>
      <c r="S697" t="s">
        <v>3983</v>
      </c>
      <c r="T697" s="12" t="s">
        <v>625</v>
      </c>
      <c r="U697" s="12" t="s">
        <v>195</v>
      </c>
      <c r="W697" s="12" t="s">
        <v>40</v>
      </c>
      <c r="X697" s="12" t="s">
        <v>1826</v>
      </c>
      <c r="Y697" s="12" t="s">
        <v>1033</v>
      </c>
      <c r="Z697" s="12" t="s">
        <v>1033</v>
      </c>
      <c r="AA697" s="12" t="s">
        <v>403</v>
      </c>
      <c r="AB697" s="12" t="s">
        <v>35</v>
      </c>
      <c r="AC697" s="12" t="s">
        <v>2901</v>
      </c>
      <c r="AF697" s="12">
        <v>0</v>
      </c>
      <c r="AG697" s="12">
        <v>71</v>
      </c>
      <c r="AJ697" s="16"/>
      <c r="AK697" s="16"/>
    </row>
    <row r="698" spans="1:37" s="12" customFormat="1" x14ac:dyDescent="0.25">
      <c r="A698" s="12" t="s">
        <v>1646</v>
      </c>
      <c r="B698" s="12">
        <v>1983</v>
      </c>
      <c r="C698" t="str">
        <f>A698&amp;" "&amp;B698</f>
        <v>Kapperud and Rosef 1983</v>
      </c>
      <c r="D698" s="12" t="s">
        <v>35</v>
      </c>
      <c r="E698" s="12" t="s">
        <v>25</v>
      </c>
      <c r="F698" s="12" t="s">
        <v>1647</v>
      </c>
      <c r="G698" s="12" t="s">
        <v>2901</v>
      </c>
      <c r="H698" s="12" t="s">
        <v>3504</v>
      </c>
      <c r="I698" s="12" t="s">
        <v>1648</v>
      </c>
      <c r="J698" s="12" t="s">
        <v>2117</v>
      </c>
      <c r="K698" s="12" t="s">
        <v>28</v>
      </c>
      <c r="L698" s="12" t="s">
        <v>28</v>
      </c>
      <c r="N698" s="12" t="s">
        <v>485</v>
      </c>
      <c r="O698" s="12" t="s">
        <v>744</v>
      </c>
      <c r="P698" s="12" t="s">
        <v>3901</v>
      </c>
      <c r="Q698" t="s">
        <v>4059</v>
      </c>
      <c r="R698" t="s">
        <v>4167</v>
      </c>
      <c r="S698" t="s">
        <v>4370</v>
      </c>
      <c r="U698" s="12" t="s">
        <v>1930</v>
      </c>
      <c r="V698" s="12" t="s">
        <v>1929</v>
      </c>
      <c r="W698" s="12" t="s">
        <v>40</v>
      </c>
      <c r="X698" s="12" t="s">
        <v>1826</v>
      </c>
      <c r="Y698" s="12" t="s">
        <v>1033</v>
      </c>
      <c r="Z698" s="12" t="s">
        <v>1033</v>
      </c>
      <c r="AA698" s="12" t="s">
        <v>403</v>
      </c>
      <c r="AB698" s="12" t="s">
        <v>35</v>
      </c>
      <c r="AC698" s="12" t="s">
        <v>2901</v>
      </c>
      <c r="AF698" s="12">
        <v>0</v>
      </c>
      <c r="AG698" s="12">
        <v>37</v>
      </c>
      <c r="AJ698" s="16"/>
      <c r="AK698" s="16"/>
    </row>
    <row r="699" spans="1:37" s="12" customFormat="1" x14ac:dyDescent="0.25">
      <c r="A699" s="12" t="s">
        <v>1646</v>
      </c>
      <c r="B699" s="12">
        <v>1983</v>
      </c>
      <c r="C699" t="str">
        <f>A699&amp;" "&amp;B699</f>
        <v>Kapperud and Rosef 1983</v>
      </c>
      <c r="D699" s="12" t="s">
        <v>35</v>
      </c>
      <c r="E699" s="12" t="s">
        <v>25</v>
      </c>
      <c r="F699" s="12" t="s">
        <v>1647</v>
      </c>
      <c r="G699" s="12" t="s">
        <v>2901</v>
      </c>
      <c r="H699" s="12" t="s">
        <v>3504</v>
      </c>
      <c r="I699" s="12" t="s">
        <v>1648</v>
      </c>
      <c r="J699" s="12" t="s">
        <v>2117</v>
      </c>
      <c r="K699" s="12" t="s">
        <v>28</v>
      </c>
      <c r="L699" s="12" t="s">
        <v>28</v>
      </c>
      <c r="N699" s="12" t="s">
        <v>485</v>
      </c>
      <c r="O699" s="12" t="s">
        <v>744</v>
      </c>
      <c r="P699" s="12" t="s">
        <v>3901</v>
      </c>
      <c r="Q699" t="s">
        <v>2614</v>
      </c>
      <c r="R699" t="s">
        <v>2566</v>
      </c>
      <c r="S699" t="s">
        <v>4371</v>
      </c>
      <c r="T699" s="12" t="s">
        <v>3433</v>
      </c>
      <c r="U699" s="12" t="s">
        <v>1922</v>
      </c>
      <c r="W699" s="12" t="s">
        <v>40</v>
      </c>
      <c r="X699" s="12" t="s">
        <v>1826</v>
      </c>
      <c r="Y699" s="12" t="s">
        <v>1033</v>
      </c>
      <c r="Z699" s="12" t="s">
        <v>1033</v>
      </c>
      <c r="AA699" s="12" t="s">
        <v>403</v>
      </c>
      <c r="AB699" s="12" t="s">
        <v>35</v>
      </c>
      <c r="AC699" s="12" t="s">
        <v>2901</v>
      </c>
      <c r="AF699" s="12">
        <v>0</v>
      </c>
      <c r="AG699" s="12">
        <v>76</v>
      </c>
      <c r="AJ699" s="16"/>
      <c r="AK699" s="16"/>
    </row>
    <row r="700" spans="1:37" s="12" customFormat="1" x14ac:dyDescent="0.25">
      <c r="A700" s="12" t="s">
        <v>1646</v>
      </c>
      <c r="B700" s="12">
        <v>1983</v>
      </c>
      <c r="C700" t="str">
        <f>A700&amp;" "&amp;B700</f>
        <v>Kapperud and Rosef 1983</v>
      </c>
      <c r="D700" s="12" t="s">
        <v>35</v>
      </c>
      <c r="E700" s="12" t="s">
        <v>25</v>
      </c>
      <c r="F700" s="12" t="s">
        <v>1647</v>
      </c>
      <c r="G700" s="12" t="s">
        <v>2901</v>
      </c>
      <c r="H700" s="12" t="s">
        <v>3504</v>
      </c>
      <c r="I700" s="12" t="s">
        <v>1648</v>
      </c>
      <c r="J700" s="12" t="s">
        <v>2117</v>
      </c>
      <c r="K700" s="12" t="s">
        <v>28</v>
      </c>
      <c r="L700" s="12" t="s">
        <v>28</v>
      </c>
      <c r="N700" s="12" t="s">
        <v>485</v>
      </c>
      <c r="O700" s="12" t="s">
        <v>744</v>
      </c>
      <c r="P700" s="12" t="s">
        <v>3901</v>
      </c>
      <c r="Q700" t="s">
        <v>4009</v>
      </c>
      <c r="R700" t="s">
        <v>4236</v>
      </c>
      <c r="S700" t="s">
        <v>4394</v>
      </c>
      <c r="T700" s="12" t="s">
        <v>2812</v>
      </c>
      <c r="U700" s="12" t="s">
        <v>1361</v>
      </c>
      <c r="W700" s="12" t="s">
        <v>40</v>
      </c>
      <c r="X700" s="12" t="s">
        <v>1826</v>
      </c>
      <c r="Y700" s="12" t="s">
        <v>1033</v>
      </c>
      <c r="Z700" s="12" t="s">
        <v>1033</v>
      </c>
      <c r="AA700" s="12" t="s">
        <v>403</v>
      </c>
      <c r="AB700" s="12" t="s">
        <v>35</v>
      </c>
      <c r="AC700" s="12" t="s">
        <v>2901</v>
      </c>
      <c r="AF700" s="12">
        <v>0</v>
      </c>
      <c r="AG700" s="12">
        <v>1</v>
      </c>
      <c r="AJ700" s="16"/>
      <c r="AK700" s="16"/>
    </row>
    <row r="701" spans="1:37" s="12" customFormat="1" x14ac:dyDescent="0.25">
      <c r="A701" s="12" t="s">
        <v>1646</v>
      </c>
      <c r="B701" s="12">
        <v>1983</v>
      </c>
      <c r="C701" t="str">
        <f>A701&amp;" "&amp;B701</f>
        <v>Kapperud and Rosef 1983</v>
      </c>
      <c r="D701" s="12" t="s">
        <v>35</v>
      </c>
      <c r="E701" s="12" t="s">
        <v>25</v>
      </c>
      <c r="F701" s="12" t="s">
        <v>1647</v>
      </c>
      <c r="G701" s="12" t="s">
        <v>2901</v>
      </c>
      <c r="H701" s="12" t="s">
        <v>3504</v>
      </c>
      <c r="I701" s="12" t="s">
        <v>1648</v>
      </c>
      <c r="J701" s="12" t="s">
        <v>2117</v>
      </c>
      <c r="K701" s="12" t="s">
        <v>28</v>
      </c>
      <c r="L701" s="12" t="s">
        <v>28</v>
      </c>
      <c r="N701" s="12" t="s">
        <v>485</v>
      </c>
      <c r="O701" s="12" t="s">
        <v>744</v>
      </c>
      <c r="P701" s="12" t="s">
        <v>3901</v>
      </c>
      <c r="Q701" t="s">
        <v>4159</v>
      </c>
      <c r="R701" t="s">
        <v>4189</v>
      </c>
      <c r="S701" t="s">
        <v>4188</v>
      </c>
      <c r="T701" s="12" t="s">
        <v>1925</v>
      </c>
      <c r="U701" s="12" t="s">
        <v>1926</v>
      </c>
      <c r="W701" s="12" t="s">
        <v>40</v>
      </c>
      <c r="X701" s="12" t="s">
        <v>1826</v>
      </c>
      <c r="Y701" s="12" t="s">
        <v>1033</v>
      </c>
      <c r="Z701" s="12" t="s">
        <v>1033</v>
      </c>
      <c r="AA701" s="12" t="s">
        <v>403</v>
      </c>
      <c r="AB701" s="12" t="s">
        <v>35</v>
      </c>
      <c r="AC701" s="12" t="s">
        <v>2901</v>
      </c>
      <c r="AF701" s="12">
        <v>0</v>
      </c>
      <c r="AG701" s="12">
        <v>2</v>
      </c>
      <c r="AJ701" s="16"/>
      <c r="AK701" s="16"/>
    </row>
    <row r="702" spans="1:37" s="12" customFormat="1" x14ac:dyDescent="0.25">
      <c r="A702" s="12" t="s">
        <v>1646</v>
      </c>
      <c r="B702" s="12">
        <v>1983</v>
      </c>
      <c r="C702" t="str">
        <f>A702&amp;" "&amp;B702</f>
        <v>Kapperud and Rosef 1983</v>
      </c>
      <c r="D702" s="12" t="s">
        <v>35</v>
      </c>
      <c r="E702" s="12" t="s">
        <v>25</v>
      </c>
      <c r="F702" s="12" t="s">
        <v>1647</v>
      </c>
      <c r="G702" s="12" t="s">
        <v>2901</v>
      </c>
      <c r="H702" s="12" t="s">
        <v>3504</v>
      </c>
      <c r="I702" s="12" t="s">
        <v>1648</v>
      </c>
      <c r="J702" s="12" t="s">
        <v>2117</v>
      </c>
      <c r="K702" s="12" t="s">
        <v>28</v>
      </c>
      <c r="L702" s="12" t="s">
        <v>28</v>
      </c>
      <c r="N702" s="12" t="s">
        <v>485</v>
      </c>
      <c r="O702" s="12" t="s">
        <v>744</v>
      </c>
      <c r="P702" s="12" t="s">
        <v>3901</v>
      </c>
      <c r="Q702" t="s">
        <v>4009</v>
      </c>
      <c r="R702" t="s">
        <v>4236</v>
      </c>
      <c r="S702" t="s">
        <v>4406</v>
      </c>
      <c r="T702" s="12" t="s">
        <v>3460</v>
      </c>
      <c r="U702" s="12" t="s">
        <v>1928</v>
      </c>
      <c r="W702" s="12" t="s">
        <v>40</v>
      </c>
      <c r="X702" s="12" t="s">
        <v>1826</v>
      </c>
      <c r="Y702" s="12" t="s">
        <v>1033</v>
      </c>
      <c r="Z702" s="12" t="s">
        <v>1033</v>
      </c>
      <c r="AA702" s="12" t="s">
        <v>403</v>
      </c>
      <c r="AB702" s="12" t="s">
        <v>35</v>
      </c>
      <c r="AC702" s="12" t="s">
        <v>2901</v>
      </c>
      <c r="AF702" s="12">
        <v>0</v>
      </c>
      <c r="AG702" s="12">
        <v>2</v>
      </c>
      <c r="AJ702" s="16"/>
      <c r="AK702" s="16"/>
    </row>
    <row r="703" spans="1:37" s="12" customFormat="1" x14ac:dyDescent="0.25">
      <c r="A703" s="12" t="s">
        <v>1646</v>
      </c>
      <c r="B703" s="12">
        <v>1983</v>
      </c>
      <c r="C703" t="str">
        <f>A703&amp;" "&amp;B703</f>
        <v>Kapperud and Rosef 1983</v>
      </c>
      <c r="D703" s="12" t="s">
        <v>35</v>
      </c>
      <c r="E703" s="12" t="s">
        <v>25</v>
      </c>
      <c r="F703" s="12" t="s">
        <v>1647</v>
      </c>
      <c r="G703" s="12" t="s">
        <v>2901</v>
      </c>
      <c r="H703" s="12" t="s">
        <v>3504</v>
      </c>
      <c r="I703" s="12" t="s">
        <v>1648</v>
      </c>
      <c r="J703" s="12" t="s">
        <v>2117</v>
      </c>
      <c r="K703" s="12" t="s">
        <v>28</v>
      </c>
      <c r="L703" s="12" t="s">
        <v>28</v>
      </c>
      <c r="N703" s="12" t="s">
        <v>485</v>
      </c>
      <c r="O703" s="12" t="s">
        <v>744</v>
      </c>
      <c r="P703" s="12" t="s">
        <v>3901</v>
      </c>
      <c r="Q703" s="12" t="s">
        <v>4009</v>
      </c>
      <c r="R703" s="12" t="s">
        <v>4282</v>
      </c>
      <c r="S703" s="12" t="s">
        <v>4281</v>
      </c>
      <c r="T703" s="12" t="s">
        <v>2827</v>
      </c>
      <c r="U703" s="12" t="s">
        <v>1365</v>
      </c>
      <c r="W703" s="12" t="s">
        <v>40</v>
      </c>
      <c r="X703" s="12" t="s">
        <v>1826</v>
      </c>
      <c r="Y703" s="12" t="s">
        <v>1033</v>
      </c>
      <c r="Z703" s="12" t="s">
        <v>1033</v>
      </c>
      <c r="AA703" s="12" t="s">
        <v>403</v>
      </c>
      <c r="AB703" s="12" t="s">
        <v>35</v>
      </c>
      <c r="AC703" s="12" t="s">
        <v>2901</v>
      </c>
      <c r="AF703" s="12">
        <v>0</v>
      </c>
      <c r="AG703" s="12">
        <v>3</v>
      </c>
      <c r="AJ703" s="16"/>
      <c r="AK703" s="16"/>
    </row>
    <row r="704" spans="1:37" s="12" customFormat="1" x14ac:dyDescent="0.25">
      <c r="A704" s="12" t="s">
        <v>1646</v>
      </c>
      <c r="B704" s="12">
        <v>1983</v>
      </c>
      <c r="C704" t="str">
        <f>A704&amp;" "&amp;B704</f>
        <v>Kapperud and Rosef 1983</v>
      </c>
      <c r="D704" s="12" t="s">
        <v>35</v>
      </c>
      <c r="E704" s="12" t="s">
        <v>25</v>
      </c>
      <c r="F704" s="12" t="s">
        <v>1647</v>
      </c>
      <c r="G704" s="12" t="s">
        <v>2901</v>
      </c>
      <c r="H704" s="12" t="s">
        <v>3504</v>
      </c>
      <c r="I704" s="12" t="s">
        <v>1648</v>
      </c>
      <c r="J704" s="12" t="s">
        <v>2117</v>
      </c>
      <c r="K704" s="12" t="s">
        <v>28</v>
      </c>
      <c r="L704" s="12" t="s">
        <v>28</v>
      </c>
      <c r="N704" s="12" t="s">
        <v>485</v>
      </c>
      <c r="O704" s="12" t="s">
        <v>744</v>
      </c>
      <c r="P704" s="12" t="s">
        <v>3901</v>
      </c>
      <c r="Q704" t="s">
        <v>4009</v>
      </c>
      <c r="R704" t="s">
        <v>4295</v>
      </c>
      <c r="S704" t="s">
        <v>4294</v>
      </c>
      <c r="T704" s="12" t="s">
        <v>1369</v>
      </c>
      <c r="U704" s="12" t="s">
        <v>1370</v>
      </c>
      <c r="W704" s="12" t="s">
        <v>40</v>
      </c>
      <c r="X704" s="12" t="s">
        <v>1826</v>
      </c>
      <c r="Y704" s="12" t="s">
        <v>1033</v>
      </c>
      <c r="Z704" s="12" t="s">
        <v>1033</v>
      </c>
      <c r="AA704" s="12" t="s">
        <v>403</v>
      </c>
      <c r="AB704" s="12" t="s">
        <v>35</v>
      </c>
      <c r="AC704" s="12" t="s">
        <v>2901</v>
      </c>
      <c r="AF704" s="12">
        <v>0</v>
      </c>
      <c r="AG704" s="12">
        <v>1</v>
      </c>
      <c r="AJ704" s="16"/>
      <c r="AK704" s="16"/>
    </row>
    <row r="705" spans="1:45" s="12" customFormat="1" x14ac:dyDescent="0.25">
      <c r="A705" s="12" t="s">
        <v>1261</v>
      </c>
      <c r="B705" s="12">
        <v>2008</v>
      </c>
      <c r="C705" t="str">
        <f>A705&amp;" "&amp;B705</f>
        <v>Kinzleman et al. 2008</v>
      </c>
      <c r="D705" s="12" t="s">
        <v>35</v>
      </c>
      <c r="E705" s="12" t="s">
        <v>158</v>
      </c>
      <c r="F705" s="12" t="s">
        <v>1265</v>
      </c>
      <c r="G705" s="12" t="s">
        <v>35</v>
      </c>
      <c r="H705" s="12" t="s">
        <v>3503</v>
      </c>
      <c r="I705" s="12" t="s">
        <v>1263</v>
      </c>
      <c r="J705" s="12" t="s">
        <v>2117</v>
      </c>
      <c r="K705" s="12" t="s">
        <v>28</v>
      </c>
      <c r="L705" s="12" t="s">
        <v>28</v>
      </c>
      <c r="N705" s="12" t="s">
        <v>28</v>
      </c>
      <c r="O705" s="12" t="s">
        <v>744</v>
      </c>
      <c r="P705" s="12" t="s">
        <v>3901</v>
      </c>
      <c r="Q705" t="s">
        <v>2614</v>
      </c>
      <c r="R705" t="s">
        <v>118</v>
      </c>
      <c r="S705" t="s">
        <v>3980</v>
      </c>
      <c r="V705" s="12" t="s">
        <v>2769</v>
      </c>
      <c r="W705" s="12" t="s">
        <v>40</v>
      </c>
      <c r="X705" s="12" t="s">
        <v>1033</v>
      </c>
      <c r="Y705" s="12" t="s">
        <v>1033</v>
      </c>
      <c r="Z705" s="12" t="s">
        <v>1033</v>
      </c>
      <c r="AA705" s="12" t="s">
        <v>80</v>
      </c>
      <c r="AB705" s="12" t="s">
        <v>35</v>
      </c>
      <c r="AC705" s="12" t="s">
        <v>2901</v>
      </c>
      <c r="AF705" s="12">
        <v>0</v>
      </c>
      <c r="AG705" s="12">
        <v>100</v>
      </c>
      <c r="AH705" s="34"/>
      <c r="AI705" s="34"/>
      <c r="AS705" s="12" t="s">
        <v>1264</v>
      </c>
    </row>
    <row r="706" spans="1:45" s="12" customFormat="1" x14ac:dyDescent="0.25">
      <c r="A706" s="12" t="s">
        <v>1261</v>
      </c>
      <c r="B706" s="12">
        <v>2008</v>
      </c>
      <c r="C706" t="str">
        <f>A706&amp;" "&amp;B706</f>
        <v>Kinzleman et al. 2008</v>
      </c>
      <c r="D706" s="12" t="s">
        <v>35</v>
      </c>
      <c r="E706" s="12" t="s">
        <v>158</v>
      </c>
      <c r="F706" s="12" t="s">
        <v>1262</v>
      </c>
      <c r="G706" s="12" t="s">
        <v>35</v>
      </c>
      <c r="H706" s="12" t="s">
        <v>3503</v>
      </c>
      <c r="I706" s="12" t="s">
        <v>1263</v>
      </c>
      <c r="J706" s="12" t="s">
        <v>2117</v>
      </c>
      <c r="K706" s="12" t="s">
        <v>28</v>
      </c>
      <c r="L706" s="12" t="s">
        <v>28</v>
      </c>
      <c r="N706" s="12" t="s">
        <v>28</v>
      </c>
      <c r="O706" s="12" t="s">
        <v>744</v>
      </c>
      <c r="P706" s="12" t="s">
        <v>3901</v>
      </c>
      <c r="Q706" t="s">
        <v>2614</v>
      </c>
      <c r="R706" t="s">
        <v>118</v>
      </c>
      <c r="S706" t="s">
        <v>3980</v>
      </c>
      <c r="V706" s="12" t="s">
        <v>2769</v>
      </c>
      <c r="W706" s="12" t="s">
        <v>40</v>
      </c>
      <c r="X706" s="12" t="s">
        <v>1033</v>
      </c>
      <c r="Y706" s="12" t="s">
        <v>1033</v>
      </c>
      <c r="Z706" s="12" t="s">
        <v>1033</v>
      </c>
      <c r="AA706" s="12" t="s">
        <v>80</v>
      </c>
      <c r="AB706" s="12" t="s">
        <v>35</v>
      </c>
      <c r="AC706" s="12" t="s">
        <v>2901</v>
      </c>
      <c r="AF706" s="12">
        <v>5</v>
      </c>
      <c r="AG706" s="12">
        <v>313</v>
      </c>
      <c r="AH706" s="34"/>
      <c r="AI706" s="34"/>
      <c r="AS706" s="12" t="s">
        <v>1264</v>
      </c>
    </row>
    <row r="707" spans="1:45" s="12" customFormat="1" x14ac:dyDescent="0.25">
      <c r="A707" s="12" t="s">
        <v>1761</v>
      </c>
      <c r="B707" s="12">
        <v>2002</v>
      </c>
      <c r="C707" t="str">
        <f>A707&amp;" "&amp;B707</f>
        <v>Kirk et al. 2002</v>
      </c>
      <c r="D707" s="12" t="s">
        <v>35</v>
      </c>
      <c r="E707" s="12" t="s">
        <v>25</v>
      </c>
      <c r="F707" s="12" t="s">
        <v>1762</v>
      </c>
      <c r="G707" s="12" t="s">
        <v>35</v>
      </c>
      <c r="H707" s="12" t="s">
        <v>3503</v>
      </c>
      <c r="I707" s="12" t="s">
        <v>1932</v>
      </c>
      <c r="J707" s="12" t="s">
        <v>2117</v>
      </c>
      <c r="K707" s="12" t="s">
        <v>1763</v>
      </c>
      <c r="L707" s="12" t="s">
        <v>28</v>
      </c>
      <c r="N707" s="12" t="s">
        <v>28</v>
      </c>
      <c r="O707" s="12" t="s">
        <v>744</v>
      </c>
      <c r="P707" s="12" t="s">
        <v>3901</v>
      </c>
      <c r="Q707" t="s">
        <v>4009</v>
      </c>
      <c r="R707" t="s">
        <v>3938</v>
      </c>
      <c r="S707" t="s">
        <v>4045</v>
      </c>
      <c r="T707" s="12" t="s">
        <v>3755</v>
      </c>
      <c r="W707" s="12" t="s">
        <v>40</v>
      </c>
      <c r="X707" s="12" t="s">
        <v>1826</v>
      </c>
      <c r="Y707" s="12" t="s">
        <v>1033</v>
      </c>
      <c r="Z707" s="12" t="s">
        <v>1033</v>
      </c>
      <c r="AA707" s="12" t="s">
        <v>1933</v>
      </c>
      <c r="AB707" s="12" t="s">
        <v>35</v>
      </c>
      <c r="AC707" s="12" t="s">
        <v>2901</v>
      </c>
      <c r="AF707" s="12">
        <v>1</v>
      </c>
      <c r="AG707" s="12">
        <v>44</v>
      </c>
      <c r="AH707" s="12">
        <v>2.1000000000000001E-2</v>
      </c>
    </row>
    <row r="708" spans="1:45" s="12" customFormat="1" x14ac:dyDescent="0.25">
      <c r="A708" s="12" t="s">
        <v>1761</v>
      </c>
      <c r="B708" s="12">
        <v>2002</v>
      </c>
      <c r="C708" t="str">
        <f>A708&amp;" "&amp;B708</f>
        <v>Kirk et al. 2002</v>
      </c>
      <c r="D708" s="12" t="s">
        <v>35</v>
      </c>
      <c r="E708" s="12" t="s">
        <v>25</v>
      </c>
      <c r="F708" s="12" t="s">
        <v>1762</v>
      </c>
      <c r="G708" s="12" t="s">
        <v>35</v>
      </c>
      <c r="H708" s="12" t="s">
        <v>3503</v>
      </c>
      <c r="I708" s="12" t="s">
        <v>2133</v>
      </c>
      <c r="J708" s="12" t="s">
        <v>3626</v>
      </c>
      <c r="K708" s="12" t="s">
        <v>1763</v>
      </c>
      <c r="L708" s="12" t="s">
        <v>28</v>
      </c>
      <c r="N708" s="12" t="s">
        <v>28</v>
      </c>
      <c r="O708" s="12" t="s">
        <v>744</v>
      </c>
      <c r="P708" s="12" t="s">
        <v>3901</v>
      </c>
      <c r="Q708" t="s">
        <v>4009</v>
      </c>
      <c r="R708" t="s">
        <v>3938</v>
      </c>
      <c r="S708" t="s">
        <v>4045</v>
      </c>
      <c r="T708" s="12" t="s">
        <v>3755</v>
      </c>
      <c r="W708" s="12" t="s">
        <v>40</v>
      </c>
      <c r="X708" s="12" t="s">
        <v>2069</v>
      </c>
      <c r="Y708" s="12" t="s">
        <v>1033</v>
      </c>
      <c r="Z708" s="12" t="s">
        <v>1033</v>
      </c>
      <c r="AA708" s="12" t="s">
        <v>1933</v>
      </c>
      <c r="AB708" s="12" t="s">
        <v>35</v>
      </c>
      <c r="AC708" s="12" t="s">
        <v>2901</v>
      </c>
      <c r="AF708" s="12" t="s">
        <v>119</v>
      </c>
      <c r="AG708" s="12">
        <v>44</v>
      </c>
    </row>
    <row r="709" spans="1:45" s="12" customFormat="1" x14ac:dyDescent="0.25">
      <c r="A709" s="12" t="s">
        <v>1761</v>
      </c>
      <c r="B709" s="12">
        <v>2002</v>
      </c>
      <c r="C709" t="str">
        <f>A709&amp;" "&amp;B709</f>
        <v>Kirk et al. 2002</v>
      </c>
      <c r="D709" s="12" t="s">
        <v>35</v>
      </c>
      <c r="E709" s="12" t="s">
        <v>25</v>
      </c>
      <c r="F709" s="12" t="s">
        <v>1762</v>
      </c>
      <c r="G709" s="12" t="s">
        <v>35</v>
      </c>
      <c r="H709" s="12" t="s">
        <v>3503</v>
      </c>
      <c r="I709" s="12" t="s">
        <v>1932</v>
      </c>
      <c r="J709" s="12" t="s">
        <v>2117</v>
      </c>
      <c r="K709" s="12" t="s">
        <v>1763</v>
      </c>
      <c r="L709" s="12" t="s">
        <v>28</v>
      </c>
      <c r="N709" s="12" t="s">
        <v>28</v>
      </c>
      <c r="O709" s="12" t="s">
        <v>744</v>
      </c>
      <c r="P709" s="12" t="s">
        <v>3901</v>
      </c>
      <c r="Q709" t="s">
        <v>4009</v>
      </c>
      <c r="R709" t="s">
        <v>3938</v>
      </c>
      <c r="S709" t="s">
        <v>4049</v>
      </c>
      <c r="V709" s="12" t="s">
        <v>2696</v>
      </c>
      <c r="W709" s="12" t="s">
        <v>40</v>
      </c>
      <c r="X709" s="12" t="s">
        <v>1826</v>
      </c>
      <c r="Y709" s="12" t="s">
        <v>1033</v>
      </c>
      <c r="Z709" s="12" t="s">
        <v>1033</v>
      </c>
      <c r="AA709" s="12" t="s">
        <v>1933</v>
      </c>
      <c r="AB709" s="12" t="s">
        <v>35</v>
      </c>
      <c r="AC709" s="12" t="s">
        <v>2901</v>
      </c>
      <c r="AF709" s="12">
        <v>3</v>
      </c>
      <c r="AG709" s="12">
        <v>95</v>
      </c>
      <c r="AH709" s="12">
        <v>3.2000000000000001E-2</v>
      </c>
    </row>
    <row r="710" spans="1:45" s="12" customFormat="1" x14ac:dyDescent="0.25">
      <c r="A710" s="12" t="s">
        <v>1761</v>
      </c>
      <c r="B710" s="12">
        <v>2002</v>
      </c>
      <c r="C710" t="str">
        <f>A710&amp;" "&amp;B710</f>
        <v>Kirk et al. 2002</v>
      </c>
      <c r="D710" s="12" t="s">
        <v>35</v>
      </c>
      <c r="E710" s="12" t="s">
        <v>25</v>
      </c>
      <c r="F710" s="12" t="s">
        <v>1762</v>
      </c>
      <c r="G710" s="12" t="s">
        <v>35</v>
      </c>
      <c r="H710" s="12" t="s">
        <v>3503</v>
      </c>
      <c r="I710" s="12" t="s">
        <v>2133</v>
      </c>
      <c r="J710" s="12" t="s">
        <v>3626</v>
      </c>
      <c r="K710" s="12" t="s">
        <v>1763</v>
      </c>
      <c r="L710" s="12" t="s">
        <v>28</v>
      </c>
      <c r="N710" s="12" t="s">
        <v>28</v>
      </c>
      <c r="O710" s="12" t="s">
        <v>744</v>
      </c>
      <c r="P710" s="12" t="s">
        <v>3901</v>
      </c>
      <c r="Q710" t="s">
        <v>4009</v>
      </c>
      <c r="R710" t="s">
        <v>3938</v>
      </c>
      <c r="S710" t="s">
        <v>4049</v>
      </c>
      <c r="V710" s="12" t="s">
        <v>2696</v>
      </c>
      <c r="W710" s="12" t="s">
        <v>40</v>
      </c>
      <c r="X710" s="12" t="s">
        <v>2069</v>
      </c>
      <c r="Y710" s="12" t="s">
        <v>1033</v>
      </c>
      <c r="Z710" s="12" t="s">
        <v>1033</v>
      </c>
      <c r="AA710" s="12" t="s">
        <v>1933</v>
      </c>
      <c r="AB710" s="12" t="s">
        <v>35</v>
      </c>
      <c r="AC710" s="12" t="s">
        <v>2901</v>
      </c>
      <c r="AF710" s="12" t="s">
        <v>119</v>
      </c>
      <c r="AG710" s="12">
        <v>95</v>
      </c>
    </row>
    <row r="711" spans="1:45" s="12" customFormat="1" x14ac:dyDescent="0.25">
      <c r="A711" s="12" t="s">
        <v>1761</v>
      </c>
      <c r="B711" s="12">
        <v>2002</v>
      </c>
      <c r="C711" t="str">
        <f>A711&amp;" "&amp;B711</f>
        <v>Kirk et al. 2002</v>
      </c>
      <c r="D711" s="12" t="s">
        <v>35</v>
      </c>
      <c r="E711" s="12" t="s">
        <v>25</v>
      </c>
      <c r="F711" s="12" t="s">
        <v>1762</v>
      </c>
      <c r="G711" s="12" t="s">
        <v>35</v>
      </c>
      <c r="H711" s="12" t="s">
        <v>3503</v>
      </c>
      <c r="I711" s="12" t="s">
        <v>1932</v>
      </c>
      <c r="J711" s="12" t="s">
        <v>2117</v>
      </c>
      <c r="K711" s="12" t="s">
        <v>1763</v>
      </c>
      <c r="L711" s="12" t="s">
        <v>28</v>
      </c>
      <c r="N711" s="12" t="s">
        <v>28</v>
      </c>
      <c r="O711" s="12" t="s">
        <v>744</v>
      </c>
      <c r="P711" s="12" t="s">
        <v>3901</v>
      </c>
      <c r="Q711" t="s">
        <v>4009</v>
      </c>
      <c r="R711" t="s">
        <v>4097</v>
      </c>
      <c r="S711" t="s">
        <v>4096</v>
      </c>
      <c r="T711" s="12" t="s">
        <v>343</v>
      </c>
      <c r="W711" s="12" t="s">
        <v>40</v>
      </c>
      <c r="X711" s="12" t="s">
        <v>1826</v>
      </c>
      <c r="Y711" s="12" t="s">
        <v>1033</v>
      </c>
      <c r="Z711" s="12" t="s">
        <v>1033</v>
      </c>
      <c r="AA711" s="12" t="s">
        <v>1933</v>
      </c>
      <c r="AB711" s="12" t="s">
        <v>35</v>
      </c>
      <c r="AC711" s="12" t="s">
        <v>2901</v>
      </c>
      <c r="AF711" s="12">
        <v>1</v>
      </c>
      <c r="AG711" s="12">
        <v>80</v>
      </c>
      <c r="AH711" s="12">
        <v>1.2999999999999999E-2</v>
      </c>
    </row>
    <row r="712" spans="1:45" s="12" customFormat="1" x14ac:dyDescent="0.25">
      <c r="A712" s="12" t="s">
        <v>1761</v>
      </c>
      <c r="B712" s="12">
        <v>2002</v>
      </c>
      <c r="C712" t="str">
        <f>A712&amp;" "&amp;B712</f>
        <v>Kirk et al. 2002</v>
      </c>
      <c r="D712" s="12" t="s">
        <v>35</v>
      </c>
      <c r="E712" s="12" t="s">
        <v>25</v>
      </c>
      <c r="F712" s="12" t="s">
        <v>1762</v>
      </c>
      <c r="G712" s="12" t="s">
        <v>35</v>
      </c>
      <c r="H712" s="12" t="s">
        <v>3503</v>
      </c>
      <c r="I712" s="12" t="s">
        <v>2133</v>
      </c>
      <c r="J712" s="12" t="s">
        <v>3626</v>
      </c>
      <c r="K712" s="12" t="s">
        <v>1763</v>
      </c>
      <c r="L712" s="12" t="s">
        <v>28</v>
      </c>
      <c r="N712" s="12" t="s">
        <v>28</v>
      </c>
      <c r="O712" s="12" t="s">
        <v>744</v>
      </c>
      <c r="P712" s="12" t="s">
        <v>3901</v>
      </c>
      <c r="Q712" t="s">
        <v>4009</v>
      </c>
      <c r="R712" t="s">
        <v>4097</v>
      </c>
      <c r="S712" t="s">
        <v>4096</v>
      </c>
      <c r="T712" s="12" t="s">
        <v>343</v>
      </c>
      <c r="W712" s="12" t="s">
        <v>40</v>
      </c>
      <c r="X712" s="12" t="s">
        <v>2069</v>
      </c>
      <c r="Y712" s="12" t="s">
        <v>1033</v>
      </c>
      <c r="Z712" s="12" t="s">
        <v>1033</v>
      </c>
      <c r="AA712" s="12" t="s">
        <v>1933</v>
      </c>
      <c r="AB712" s="12" t="s">
        <v>35</v>
      </c>
      <c r="AC712" s="12" t="s">
        <v>2901</v>
      </c>
      <c r="AF712" s="12" t="s">
        <v>119</v>
      </c>
      <c r="AG712" s="12">
        <v>80</v>
      </c>
    </row>
    <row r="713" spans="1:45" s="12" customFormat="1" x14ac:dyDescent="0.25">
      <c r="A713" s="12" t="s">
        <v>1761</v>
      </c>
      <c r="B713" s="12">
        <v>2002</v>
      </c>
      <c r="C713" t="str">
        <f>A713&amp;" "&amp;B713</f>
        <v>Kirk et al. 2002</v>
      </c>
      <c r="D713" s="12" t="s">
        <v>35</v>
      </c>
      <c r="E713" s="12" t="s">
        <v>25</v>
      </c>
      <c r="F713" s="12" t="s">
        <v>1762</v>
      </c>
      <c r="G713" s="12" t="s">
        <v>35</v>
      </c>
      <c r="H713" s="12" t="s">
        <v>3503</v>
      </c>
      <c r="I713" s="12" t="s">
        <v>1932</v>
      </c>
      <c r="J713" s="12" t="s">
        <v>2117</v>
      </c>
      <c r="K713" s="12" t="s">
        <v>1763</v>
      </c>
      <c r="L713" s="12" t="s">
        <v>28</v>
      </c>
      <c r="N713" s="12" t="s">
        <v>28</v>
      </c>
      <c r="O713" s="12" t="s">
        <v>744</v>
      </c>
      <c r="P713" s="12" t="s">
        <v>3901</v>
      </c>
      <c r="Q713" t="s">
        <v>4009</v>
      </c>
      <c r="R713" t="s">
        <v>4011</v>
      </c>
      <c r="S713" t="s">
        <v>4117</v>
      </c>
      <c r="T713" s="12" t="s">
        <v>344</v>
      </c>
      <c r="W713" s="12" t="s">
        <v>40</v>
      </c>
      <c r="X713" s="12" t="s">
        <v>1826</v>
      </c>
      <c r="Y713" s="12" t="s">
        <v>1033</v>
      </c>
      <c r="Z713" s="12" t="s">
        <v>1033</v>
      </c>
      <c r="AA713" s="12" t="s">
        <v>1933</v>
      </c>
      <c r="AB713" s="12" t="s">
        <v>35</v>
      </c>
      <c r="AC713" s="12" t="s">
        <v>2901</v>
      </c>
      <c r="AF713" s="12">
        <v>1</v>
      </c>
      <c r="AG713" s="12">
        <v>61</v>
      </c>
      <c r="AH713" s="12">
        <v>1.6E-2</v>
      </c>
    </row>
    <row r="714" spans="1:45" s="12" customFormat="1" x14ac:dyDescent="0.25">
      <c r="A714" s="12" t="s">
        <v>1761</v>
      </c>
      <c r="B714" s="12">
        <v>2002</v>
      </c>
      <c r="C714" t="str">
        <f>A714&amp;" "&amp;B714</f>
        <v>Kirk et al. 2002</v>
      </c>
      <c r="D714" s="12" t="s">
        <v>35</v>
      </c>
      <c r="E714" s="12" t="s">
        <v>25</v>
      </c>
      <c r="F714" s="12" t="s">
        <v>1762</v>
      </c>
      <c r="G714" s="12" t="s">
        <v>35</v>
      </c>
      <c r="H714" s="12" t="s">
        <v>3503</v>
      </c>
      <c r="I714" s="12" t="s">
        <v>2133</v>
      </c>
      <c r="J714" s="12" t="s">
        <v>3626</v>
      </c>
      <c r="K714" s="12" t="s">
        <v>1763</v>
      </c>
      <c r="L714" s="12" t="s">
        <v>28</v>
      </c>
      <c r="N714" s="12" t="s">
        <v>28</v>
      </c>
      <c r="O714" s="12" t="s">
        <v>744</v>
      </c>
      <c r="P714" s="12" t="s">
        <v>3901</v>
      </c>
      <c r="Q714" t="s">
        <v>4009</v>
      </c>
      <c r="R714" t="s">
        <v>4011</v>
      </c>
      <c r="S714" t="s">
        <v>4117</v>
      </c>
      <c r="T714" s="12" t="s">
        <v>344</v>
      </c>
      <c r="W714" s="12" t="s">
        <v>40</v>
      </c>
      <c r="X714" s="12" t="s">
        <v>2069</v>
      </c>
      <c r="Y714" s="12" t="s">
        <v>1033</v>
      </c>
      <c r="Z714" s="12" t="s">
        <v>1033</v>
      </c>
      <c r="AA714" s="12" t="s">
        <v>1933</v>
      </c>
      <c r="AB714" s="12" t="s">
        <v>35</v>
      </c>
      <c r="AC714" s="12" t="s">
        <v>2901</v>
      </c>
      <c r="AF714" s="12">
        <v>1</v>
      </c>
      <c r="AG714" s="12">
        <v>61</v>
      </c>
    </row>
    <row r="715" spans="1:45" s="12" customFormat="1" x14ac:dyDescent="0.25">
      <c r="A715" s="12" t="s">
        <v>1761</v>
      </c>
      <c r="B715" s="12">
        <v>2002</v>
      </c>
      <c r="C715" t="str">
        <f>A715&amp;" "&amp;B715</f>
        <v>Kirk et al. 2002</v>
      </c>
      <c r="D715" s="12" t="s">
        <v>35</v>
      </c>
      <c r="E715" s="12" t="s">
        <v>25</v>
      </c>
      <c r="F715" s="12" t="s">
        <v>1762</v>
      </c>
      <c r="G715" s="12" t="s">
        <v>35</v>
      </c>
      <c r="H715" s="12" t="s">
        <v>3503</v>
      </c>
      <c r="I715" s="12" t="s">
        <v>1932</v>
      </c>
      <c r="J715" s="12" t="s">
        <v>2117</v>
      </c>
      <c r="K715" s="12" t="s">
        <v>1763</v>
      </c>
      <c r="L715" s="12" t="s">
        <v>28</v>
      </c>
      <c r="N715" s="12" t="s">
        <v>28</v>
      </c>
      <c r="O715" s="12" t="s">
        <v>744</v>
      </c>
      <c r="P715" s="12" t="s">
        <v>3901</v>
      </c>
      <c r="Q715" t="s">
        <v>4009</v>
      </c>
      <c r="R715" t="s">
        <v>4120</v>
      </c>
      <c r="S715" t="s">
        <v>4119</v>
      </c>
      <c r="T715" s="12" t="s">
        <v>346</v>
      </c>
      <c r="W715" s="12" t="s">
        <v>40</v>
      </c>
      <c r="X715" s="12" t="s">
        <v>1826</v>
      </c>
      <c r="Y715" s="12" t="s">
        <v>1033</v>
      </c>
      <c r="Z715" s="12" t="s">
        <v>1033</v>
      </c>
      <c r="AA715" s="12" t="s">
        <v>1933</v>
      </c>
      <c r="AB715" s="12" t="s">
        <v>35</v>
      </c>
      <c r="AC715" s="12" t="s">
        <v>2901</v>
      </c>
      <c r="AF715" s="12">
        <v>14</v>
      </c>
      <c r="AG715" s="12">
        <v>451</v>
      </c>
      <c r="AH715" s="12">
        <v>3.1E-2</v>
      </c>
    </row>
    <row r="716" spans="1:45" s="12" customFormat="1" x14ac:dyDescent="0.25">
      <c r="A716" s="12" t="s">
        <v>1761</v>
      </c>
      <c r="B716" s="12">
        <v>2002</v>
      </c>
      <c r="C716" t="str">
        <f>A716&amp;" "&amp;B716</f>
        <v>Kirk et al. 2002</v>
      </c>
      <c r="D716" s="12" t="s">
        <v>35</v>
      </c>
      <c r="E716" s="12" t="s">
        <v>25</v>
      </c>
      <c r="F716" s="12" t="s">
        <v>1762</v>
      </c>
      <c r="G716" s="12" t="s">
        <v>35</v>
      </c>
      <c r="H716" s="12" t="s">
        <v>3503</v>
      </c>
      <c r="I716" s="12" t="s">
        <v>2133</v>
      </c>
      <c r="J716" s="12" t="s">
        <v>3626</v>
      </c>
      <c r="K716" s="12" t="s">
        <v>1763</v>
      </c>
      <c r="L716" s="12" t="s">
        <v>28</v>
      </c>
      <c r="N716" s="12" t="s">
        <v>28</v>
      </c>
      <c r="O716" s="12" t="s">
        <v>744</v>
      </c>
      <c r="P716" s="12" t="s">
        <v>3901</v>
      </c>
      <c r="Q716" t="s">
        <v>4009</v>
      </c>
      <c r="R716" t="s">
        <v>4120</v>
      </c>
      <c r="S716" t="s">
        <v>4119</v>
      </c>
      <c r="T716" s="12" t="s">
        <v>346</v>
      </c>
      <c r="W716" s="12" t="s">
        <v>40</v>
      </c>
      <c r="X716" s="12" t="s">
        <v>2069</v>
      </c>
      <c r="Y716" s="12" t="s">
        <v>1033</v>
      </c>
      <c r="Z716" s="12" t="s">
        <v>1033</v>
      </c>
      <c r="AA716" s="12" t="s">
        <v>1933</v>
      </c>
      <c r="AB716" s="12" t="s">
        <v>35</v>
      </c>
      <c r="AC716" s="12" t="s">
        <v>2901</v>
      </c>
      <c r="AF716" s="12">
        <v>1</v>
      </c>
      <c r="AG716" s="12">
        <v>451</v>
      </c>
    </row>
    <row r="717" spans="1:45" s="12" customFormat="1" x14ac:dyDescent="0.25">
      <c r="A717" s="12" t="s">
        <v>1761</v>
      </c>
      <c r="B717" s="12">
        <v>2002</v>
      </c>
      <c r="C717" t="str">
        <f>A717&amp;" "&amp;B717</f>
        <v>Kirk et al. 2002</v>
      </c>
      <c r="D717" s="12" t="s">
        <v>35</v>
      </c>
      <c r="E717" s="12" t="s">
        <v>25</v>
      </c>
      <c r="F717" s="12" t="s">
        <v>1762</v>
      </c>
      <c r="G717" s="12" t="s">
        <v>35</v>
      </c>
      <c r="H717" s="12" t="s">
        <v>3503</v>
      </c>
      <c r="I717" s="12" t="s">
        <v>1932</v>
      </c>
      <c r="J717" s="12" t="s">
        <v>2117</v>
      </c>
      <c r="K717" s="12" t="s">
        <v>1763</v>
      </c>
      <c r="L717" s="12" t="s">
        <v>28</v>
      </c>
      <c r="N717" s="12" t="s">
        <v>28</v>
      </c>
      <c r="O717" s="12" t="s">
        <v>744</v>
      </c>
      <c r="P717" s="12" t="s">
        <v>3901</v>
      </c>
      <c r="Q717" t="s">
        <v>3993</v>
      </c>
      <c r="R717" t="s">
        <v>4023</v>
      </c>
      <c r="S717" t="s">
        <v>3983</v>
      </c>
      <c r="T717" s="12" t="s">
        <v>625</v>
      </c>
      <c r="W717" s="12" t="s">
        <v>40</v>
      </c>
      <c r="X717" s="12" t="s">
        <v>1826</v>
      </c>
      <c r="Y717" s="12" t="s">
        <v>1033</v>
      </c>
      <c r="Z717" s="12" t="s">
        <v>1033</v>
      </c>
      <c r="AA717" s="12" t="s">
        <v>1933</v>
      </c>
      <c r="AB717" s="12" t="s">
        <v>35</v>
      </c>
      <c r="AC717" s="12" t="s">
        <v>2901</v>
      </c>
      <c r="AF717" s="12">
        <v>1</v>
      </c>
      <c r="AG717" s="12">
        <v>83</v>
      </c>
      <c r="AH717" s="12">
        <v>1.2E-2</v>
      </c>
    </row>
    <row r="718" spans="1:45" s="12" customFormat="1" x14ac:dyDescent="0.25">
      <c r="A718" s="12" t="s">
        <v>1761</v>
      </c>
      <c r="B718" s="12">
        <v>2002</v>
      </c>
      <c r="C718" t="str">
        <f>A718&amp;" "&amp;B718</f>
        <v>Kirk et al. 2002</v>
      </c>
      <c r="D718" s="12" t="s">
        <v>35</v>
      </c>
      <c r="E718" s="12" t="s">
        <v>25</v>
      </c>
      <c r="F718" s="12" t="s">
        <v>1762</v>
      </c>
      <c r="G718" s="12" t="s">
        <v>35</v>
      </c>
      <c r="H718" s="12" t="s">
        <v>3503</v>
      </c>
      <c r="I718" s="12" t="s">
        <v>2133</v>
      </c>
      <c r="J718" s="12" t="s">
        <v>3626</v>
      </c>
      <c r="K718" s="12" t="s">
        <v>1763</v>
      </c>
      <c r="L718" s="12" t="s">
        <v>28</v>
      </c>
      <c r="N718" s="12" t="s">
        <v>28</v>
      </c>
      <c r="O718" s="12" t="s">
        <v>744</v>
      </c>
      <c r="P718" s="12" t="s">
        <v>3901</v>
      </c>
      <c r="Q718" t="s">
        <v>3993</v>
      </c>
      <c r="R718" t="s">
        <v>4023</v>
      </c>
      <c r="S718" t="s">
        <v>3983</v>
      </c>
      <c r="T718" s="12" t="s">
        <v>625</v>
      </c>
      <c r="W718" s="12" t="s">
        <v>40</v>
      </c>
      <c r="X718" s="12" t="s">
        <v>2069</v>
      </c>
      <c r="Y718" s="12" t="s">
        <v>1033</v>
      </c>
      <c r="Z718" s="12" t="s">
        <v>1033</v>
      </c>
      <c r="AA718" s="12" t="s">
        <v>1933</v>
      </c>
      <c r="AB718" s="12" t="s">
        <v>35</v>
      </c>
      <c r="AC718" s="12" t="s">
        <v>2901</v>
      </c>
      <c r="AF718" s="12" t="s">
        <v>119</v>
      </c>
      <c r="AG718" s="12">
        <v>83</v>
      </c>
    </row>
    <row r="719" spans="1:45" s="12" customFormat="1" x14ac:dyDescent="0.25">
      <c r="A719" s="12" t="s">
        <v>1761</v>
      </c>
      <c r="B719" s="12">
        <v>2002</v>
      </c>
      <c r="C719" t="str">
        <f>A719&amp;" "&amp;B719</f>
        <v>Kirk et al. 2002</v>
      </c>
      <c r="D719" s="12" t="s">
        <v>35</v>
      </c>
      <c r="E719" s="12" t="s">
        <v>25</v>
      </c>
      <c r="F719" s="12" t="s">
        <v>1762</v>
      </c>
      <c r="G719" s="12" t="s">
        <v>35</v>
      </c>
      <c r="H719" s="12" t="s">
        <v>3503</v>
      </c>
      <c r="I719" s="12" t="s">
        <v>1932</v>
      </c>
      <c r="J719" s="12" t="s">
        <v>2117</v>
      </c>
      <c r="K719" s="12" t="s">
        <v>1763</v>
      </c>
      <c r="L719" s="12" t="s">
        <v>28</v>
      </c>
      <c r="N719" s="12" t="s">
        <v>28</v>
      </c>
      <c r="O719" s="12" t="s">
        <v>744</v>
      </c>
      <c r="P719" s="12" t="s">
        <v>3901</v>
      </c>
      <c r="Q719" t="s">
        <v>4009</v>
      </c>
      <c r="R719" t="s">
        <v>3938</v>
      </c>
      <c r="S719" t="s">
        <v>4152</v>
      </c>
      <c r="T719" s="12" t="s">
        <v>517</v>
      </c>
      <c r="W719" s="12" t="s">
        <v>40</v>
      </c>
      <c r="X719" s="12" t="s">
        <v>1826</v>
      </c>
      <c r="Y719" s="12" t="s">
        <v>1033</v>
      </c>
      <c r="Z719" s="12" t="s">
        <v>1033</v>
      </c>
      <c r="AA719" s="12" t="s">
        <v>1933</v>
      </c>
      <c r="AB719" s="12" t="s">
        <v>35</v>
      </c>
      <c r="AC719" s="12" t="s">
        <v>2901</v>
      </c>
      <c r="AF719" s="12">
        <v>1</v>
      </c>
      <c r="AG719" s="12">
        <v>78</v>
      </c>
      <c r="AH719" s="12">
        <v>1.2999999999999999E-2</v>
      </c>
    </row>
    <row r="720" spans="1:45" s="12" customFormat="1" x14ac:dyDescent="0.25">
      <c r="A720" s="12" t="s">
        <v>1761</v>
      </c>
      <c r="B720" s="12">
        <v>2002</v>
      </c>
      <c r="C720" t="str">
        <f>A720&amp;" "&amp;B720</f>
        <v>Kirk et al. 2002</v>
      </c>
      <c r="D720" s="12" t="s">
        <v>35</v>
      </c>
      <c r="E720" s="12" t="s">
        <v>25</v>
      </c>
      <c r="F720" s="12" t="s">
        <v>1762</v>
      </c>
      <c r="G720" s="12" t="s">
        <v>35</v>
      </c>
      <c r="H720" s="12" t="s">
        <v>3503</v>
      </c>
      <c r="I720" s="12" t="s">
        <v>2133</v>
      </c>
      <c r="J720" s="12" t="s">
        <v>3626</v>
      </c>
      <c r="K720" s="12" t="s">
        <v>1763</v>
      </c>
      <c r="L720" s="12" t="s">
        <v>28</v>
      </c>
      <c r="N720" s="12" t="s">
        <v>28</v>
      </c>
      <c r="O720" s="12" t="s">
        <v>744</v>
      </c>
      <c r="P720" s="12" t="s">
        <v>3901</v>
      </c>
      <c r="Q720" t="s">
        <v>4009</v>
      </c>
      <c r="R720" t="s">
        <v>3938</v>
      </c>
      <c r="S720" t="s">
        <v>4152</v>
      </c>
      <c r="T720" s="12" t="s">
        <v>517</v>
      </c>
      <c r="W720" s="12" t="s">
        <v>40</v>
      </c>
      <c r="X720" s="12" t="s">
        <v>2069</v>
      </c>
      <c r="Y720" s="12" t="s">
        <v>1033</v>
      </c>
      <c r="Z720" s="12" t="s">
        <v>1033</v>
      </c>
      <c r="AA720" s="12" t="s">
        <v>1933</v>
      </c>
      <c r="AB720" s="12" t="s">
        <v>35</v>
      </c>
      <c r="AC720" s="12" t="s">
        <v>2901</v>
      </c>
      <c r="AF720" s="12" t="s">
        <v>119</v>
      </c>
      <c r="AG720" s="12">
        <v>78</v>
      </c>
    </row>
    <row r="721" spans="1:33" s="12" customFormat="1" x14ac:dyDescent="0.25">
      <c r="A721" s="12" t="s">
        <v>1761</v>
      </c>
      <c r="B721" s="12">
        <v>2002</v>
      </c>
      <c r="C721" t="str">
        <f>A721&amp;" "&amp;B721</f>
        <v>Kirk et al. 2002</v>
      </c>
      <c r="D721" s="12" t="s">
        <v>35</v>
      </c>
      <c r="E721" s="12" t="s">
        <v>25</v>
      </c>
      <c r="F721" s="12" t="s">
        <v>1762</v>
      </c>
      <c r="G721" s="12" t="s">
        <v>35</v>
      </c>
      <c r="H721" s="12" t="s">
        <v>3503</v>
      </c>
      <c r="I721" s="12" t="s">
        <v>2133</v>
      </c>
      <c r="J721" s="12" t="s">
        <v>3626</v>
      </c>
      <c r="K721" s="12" t="s">
        <v>1763</v>
      </c>
      <c r="L721" s="12" t="s">
        <v>28</v>
      </c>
      <c r="N721" s="12" t="s">
        <v>28</v>
      </c>
      <c r="O721" s="12" t="s">
        <v>744</v>
      </c>
      <c r="P721" s="12" t="s">
        <v>3901</v>
      </c>
      <c r="Q721" t="s">
        <v>4009</v>
      </c>
      <c r="R721" t="s">
        <v>3938</v>
      </c>
      <c r="S721" t="s">
        <v>4045</v>
      </c>
      <c r="T721" s="12" t="s">
        <v>3755</v>
      </c>
      <c r="W721" s="12" t="s">
        <v>40</v>
      </c>
      <c r="X721" s="12" t="s">
        <v>1764</v>
      </c>
      <c r="Y721" s="12" t="s">
        <v>3571</v>
      </c>
      <c r="Z721" s="12" t="s">
        <v>3517</v>
      </c>
      <c r="AA721" s="12" t="s">
        <v>1933</v>
      </c>
      <c r="AB721" s="12" t="s">
        <v>35</v>
      </c>
      <c r="AC721" s="12" t="s">
        <v>2901</v>
      </c>
      <c r="AF721" s="12" t="s">
        <v>119</v>
      </c>
      <c r="AG721" s="12">
        <v>44</v>
      </c>
    </row>
    <row r="722" spans="1:33" s="12" customFormat="1" x14ac:dyDescent="0.25">
      <c r="A722" s="12" t="s">
        <v>1761</v>
      </c>
      <c r="B722" s="12">
        <v>2002</v>
      </c>
      <c r="C722" t="str">
        <f>A722&amp;" "&amp;B722</f>
        <v>Kirk et al. 2002</v>
      </c>
      <c r="D722" s="12" t="s">
        <v>35</v>
      </c>
      <c r="E722" s="12" t="s">
        <v>25</v>
      </c>
      <c r="F722" s="12" t="s">
        <v>1762</v>
      </c>
      <c r="G722" s="12" t="s">
        <v>35</v>
      </c>
      <c r="H722" s="12" t="s">
        <v>3503</v>
      </c>
      <c r="I722" s="12" t="s">
        <v>2133</v>
      </c>
      <c r="J722" s="12" t="s">
        <v>3626</v>
      </c>
      <c r="K722" s="12" t="s">
        <v>1763</v>
      </c>
      <c r="L722" s="12" t="s">
        <v>28</v>
      </c>
      <c r="N722" s="12" t="s">
        <v>28</v>
      </c>
      <c r="O722" s="12" t="s">
        <v>744</v>
      </c>
      <c r="P722" s="12" t="s">
        <v>3901</v>
      </c>
      <c r="Q722" t="s">
        <v>4009</v>
      </c>
      <c r="R722" t="s">
        <v>3938</v>
      </c>
      <c r="S722" t="s">
        <v>4049</v>
      </c>
      <c r="V722" s="12" t="s">
        <v>2696</v>
      </c>
      <c r="W722" s="12" t="s">
        <v>40</v>
      </c>
      <c r="X722" s="12" t="s">
        <v>1764</v>
      </c>
      <c r="Y722" s="12" t="s">
        <v>3571</v>
      </c>
      <c r="Z722" s="12" t="s">
        <v>3517</v>
      </c>
      <c r="AA722" s="12" t="s">
        <v>1933</v>
      </c>
      <c r="AB722" s="12" t="s">
        <v>35</v>
      </c>
      <c r="AC722" s="12" t="s">
        <v>2901</v>
      </c>
      <c r="AF722" s="12">
        <v>2</v>
      </c>
      <c r="AG722" s="12">
        <v>95</v>
      </c>
    </row>
    <row r="723" spans="1:33" s="12" customFormat="1" x14ac:dyDescent="0.25">
      <c r="A723" s="12" t="s">
        <v>1761</v>
      </c>
      <c r="B723" s="12">
        <v>2002</v>
      </c>
      <c r="C723" t="str">
        <f>A723&amp;" "&amp;B723</f>
        <v>Kirk et al. 2002</v>
      </c>
      <c r="D723" s="12" t="s">
        <v>35</v>
      </c>
      <c r="E723" s="12" t="s">
        <v>25</v>
      </c>
      <c r="F723" s="12" t="s">
        <v>1762</v>
      </c>
      <c r="G723" s="12" t="s">
        <v>35</v>
      </c>
      <c r="H723" s="12" t="s">
        <v>3503</v>
      </c>
      <c r="I723" s="12" t="s">
        <v>2133</v>
      </c>
      <c r="J723" s="12" t="s">
        <v>3626</v>
      </c>
      <c r="K723" s="12" t="s">
        <v>1763</v>
      </c>
      <c r="L723" s="12" t="s">
        <v>28</v>
      </c>
      <c r="N723" s="12" t="s">
        <v>28</v>
      </c>
      <c r="O723" s="12" t="s">
        <v>744</v>
      </c>
      <c r="P723" s="12" t="s">
        <v>3901</v>
      </c>
      <c r="Q723" t="s">
        <v>4009</v>
      </c>
      <c r="R723" t="s">
        <v>4097</v>
      </c>
      <c r="S723" t="s">
        <v>4096</v>
      </c>
      <c r="T723" s="12" t="s">
        <v>343</v>
      </c>
      <c r="W723" s="12" t="s">
        <v>40</v>
      </c>
      <c r="X723" s="12" t="s">
        <v>1764</v>
      </c>
      <c r="Y723" s="12" t="s">
        <v>3571</v>
      </c>
      <c r="Z723" s="12" t="s">
        <v>3517</v>
      </c>
      <c r="AA723" s="12" t="s">
        <v>1933</v>
      </c>
      <c r="AB723" s="12" t="s">
        <v>35</v>
      </c>
      <c r="AC723" s="12" t="s">
        <v>2901</v>
      </c>
      <c r="AF723" s="12" t="s">
        <v>119</v>
      </c>
      <c r="AG723" s="12">
        <v>80</v>
      </c>
    </row>
    <row r="724" spans="1:33" s="12" customFormat="1" x14ac:dyDescent="0.25">
      <c r="A724" s="12" t="s">
        <v>1761</v>
      </c>
      <c r="B724" s="12">
        <v>2002</v>
      </c>
      <c r="C724" t="str">
        <f>A724&amp;" "&amp;B724</f>
        <v>Kirk et al. 2002</v>
      </c>
      <c r="D724" s="12" t="s">
        <v>35</v>
      </c>
      <c r="E724" s="12" t="s">
        <v>25</v>
      </c>
      <c r="F724" s="12" t="s">
        <v>1762</v>
      </c>
      <c r="G724" s="12" t="s">
        <v>35</v>
      </c>
      <c r="H724" s="12" t="s">
        <v>3503</v>
      </c>
      <c r="I724" s="12" t="s">
        <v>2133</v>
      </c>
      <c r="J724" s="12" t="s">
        <v>3626</v>
      </c>
      <c r="K724" s="12" t="s">
        <v>1763</v>
      </c>
      <c r="L724" s="12" t="s">
        <v>28</v>
      </c>
      <c r="N724" s="12" t="s">
        <v>28</v>
      </c>
      <c r="O724" s="12" t="s">
        <v>744</v>
      </c>
      <c r="P724" s="12" t="s">
        <v>3901</v>
      </c>
      <c r="Q724" t="s">
        <v>4009</v>
      </c>
      <c r="R724" t="s">
        <v>4011</v>
      </c>
      <c r="S724" t="s">
        <v>4117</v>
      </c>
      <c r="T724" s="12" t="s">
        <v>344</v>
      </c>
      <c r="W724" s="12" t="s">
        <v>40</v>
      </c>
      <c r="X724" s="12" t="s">
        <v>1764</v>
      </c>
      <c r="Y724" s="12" t="s">
        <v>3571</v>
      </c>
      <c r="Z724" s="12" t="s">
        <v>3517</v>
      </c>
      <c r="AA724" s="12" t="s">
        <v>1933</v>
      </c>
      <c r="AB724" s="12" t="s">
        <v>35</v>
      </c>
      <c r="AC724" s="12" t="s">
        <v>2901</v>
      </c>
      <c r="AF724" s="12" t="s">
        <v>119</v>
      </c>
      <c r="AG724" s="12">
        <v>61</v>
      </c>
    </row>
    <row r="725" spans="1:33" s="12" customFormat="1" x14ac:dyDescent="0.25">
      <c r="A725" s="12" t="s">
        <v>1761</v>
      </c>
      <c r="B725" s="12">
        <v>2002</v>
      </c>
      <c r="C725" t="str">
        <f>A725&amp;" "&amp;B725</f>
        <v>Kirk et al. 2002</v>
      </c>
      <c r="D725" s="12" t="s">
        <v>35</v>
      </c>
      <c r="E725" s="12" t="s">
        <v>25</v>
      </c>
      <c r="F725" s="12" t="s">
        <v>1762</v>
      </c>
      <c r="G725" s="12" t="s">
        <v>35</v>
      </c>
      <c r="H725" s="12" t="s">
        <v>3503</v>
      </c>
      <c r="I725" s="12" t="s">
        <v>2133</v>
      </c>
      <c r="J725" s="12" t="s">
        <v>3626</v>
      </c>
      <c r="K725" s="12" t="s">
        <v>1763</v>
      </c>
      <c r="L725" s="12" t="s">
        <v>28</v>
      </c>
      <c r="N725" s="12" t="s">
        <v>28</v>
      </c>
      <c r="O725" s="12" t="s">
        <v>744</v>
      </c>
      <c r="P725" s="12" t="s">
        <v>3901</v>
      </c>
      <c r="Q725" t="s">
        <v>4009</v>
      </c>
      <c r="R725" t="s">
        <v>4120</v>
      </c>
      <c r="S725" t="s">
        <v>4119</v>
      </c>
      <c r="T725" s="12" t="s">
        <v>346</v>
      </c>
      <c r="W725" s="12" t="s">
        <v>40</v>
      </c>
      <c r="X725" s="12" t="s">
        <v>1764</v>
      </c>
      <c r="Y725" s="12" t="s">
        <v>3571</v>
      </c>
      <c r="Z725" s="12" t="s">
        <v>3517</v>
      </c>
      <c r="AA725" s="12" t="s">
        <v>1933</v>
      </c>
      <c r="AB725" s="12" t="s">
        <v>35</v>
      </c>
      <c r="AC725" s="12" t="s">
        <v>2901</v>
      </c>
      <c r="AF725" s="12">
        <v>6</v>
      </c>
      <c r="AG725" s="12">
        <v>451</v>
      </c>
    </row>
    <row r="726" spans="1:33" s="12" customFormat="1" x14ac:dyDescent="0.25">
      <c r="A726" s="12" t="s">
        <v>1761</v>
      </c>
      <c r="B726" s="12">
        <v>2002</v>
      </c>
      <c r="C726" t="str">
        <f>A726&amp;" "&amp;B726</f>
        <v>Kirk et al. 2002</v>
      </c>
      <c r="D726" s="12" t="s">
        <v>35</v>
      </c>
      <c r="E726" s="12" t="s">
        <v>25</v>
      </c>
      <c r="F726" s="12" t="s">
        <v>1762</v>
      </c>
      <c r="G726" s="12" t="s">
        <v>35</v>
      </c>
      <c r="H726" s="12" t="s">
        <v>3503</v>
      </c>
      <c r="I726" s="12" t="s">
        <v>2133</v>
      </c>
      <c r="J726" s="12" t="s">
        <v>3626</v>
      </c>
      <c r="K726" s="12" t="s">
        <v>1763</v>
      </c>
      <c r="L726" s="12" t="s">
        <v>28</v>
      </c>
      <c r="N726" s="12" t="s">
        <v>28</v>
      </c>
      <c r="O726" s="12" t="s">
        <v>744</v>
      </c>
      <c r="P726" s="12" t="s">
        <v>3901</v>
      </c>
      <c r="Q726" t="s">
        <v>3993</v>
      </c>
      <c r="R726" t="s">
        <v>4023</v>
      </c>
      <c r="S726" t="s">
        <v>3983</v>
      </c>
      <c r="T726" s="12" t="s">
        <v>625</v>
      </c>
      <c r="W726" s="12" t="s">
        <v>40</v>
      </c>
      <c r="X726" s="12" t="s">
        <v>1764</v>
      </c>
      <c r="Y726" s="12" t="s">
        <v>3571</v>
      </c>
      <c r="Z726" s="12" t="s">
        <v>3517</v>
      </c>
      <c r="AA726" s="12" t="s">
        <v>1933</v>
      </c>
      <c r="AB726" s="12" t="s">
        <v>35</v>
      </c>
      <c r="AC726" s="12" t="s">
        <v>2901</v>
      </c>
      <c r="AF726" s="12" t="s">
        <v>119</v>
      </c>
      <c r="AG726" s="12">
        <v>83</v>
      </c>
    </row>
    <row r="727" spans="1:33" s="12" customFormat="1" x14ac:dyDescent="0.25">
      <c r="A727" s="12" t="s">
        <v>1761</v>
      </c>
      <c r="B727" s="12">
        <v>2002</v>
      </c>
      <c r="C727" t="str">
        <f>A727&amp;" "&amp;B727</f>
        <v>Kirk et al. 2002</v>
      </c>
      <c r="D727" s="12" t="s">
        <v>35</v>
      </c>
      <c r="E727" s="12" t="s">
        <v>25</v>
      </c>
      <c r="F727" s="12" t="s">
        <v>1762</v>
      </c>
      <c r="G727" s="12" t="s">
        <v>35</v>
      </c>
      <c r="H727" s="12" t="s">
        <v>3503</v>
      </c>
      <c r="I727" s="12" t="s">
        <v>2133</v>
      </c>
      <c r="J727" s="12" t="s">
        <v>3626</v>
      </c>
      <c r="K727" s="12" t="s">
        <v>1763</v>
      </c>
      <c r="L727" s="12" t="s">
        <v>28</v>
      </c>
      <c r="N727" s="12" t="s">
        <v>28</v>
      </c>
      <c r="O727" s="12" t="s">
        <v>744</v>
      </c>
      <c r="P727" s="12" t="s">
        <v>3901</v>
      </c>
      <c r="Q727" t="s">
        <v>4009</v>
      </c>
      <c r="R727" t="s">
        <v>3938</v>
      </c>
      <c r="S727" t="s">
        <v>4152</v>
      </c>
      <c r="T727" s="12" t="s">
        <v>517</v>
      </c>
      <c r="W727" s="12" t="s">
        <v>40</v>
      </c>
      <c r="X727" s="12" t="s">
        <v>1764</v>
      </c>
      <c r="Y727" s="12" t="s">
        <v>3571</v>
      </c>
      <c r="Z727" s="12" t="s">
        <v>3517</v>
      </c>
      <c r="AA727" s="12" t="s">
        <v>1933</v>
      </c>
      <c r="AB727" s="12" t="s">
        <v>35</v>
      </c>
      <c r="AC727" s="12" t="s">
        <v>2901</v>
      </c>
      <c r="AF727" s="12">
        <v>1</v>
      </c>
      <c r="AG727" s="12">
        <v>78</v>
      </c>
    </row>
    <row r="728" spans="1:33" s="12" customFormat="1" x14ac:dyDescent="0.25">
      <c r="A728" s="12" t="s">
        <v>1761</v>
      </c>
      <c r="B728" s="12">
        <v>2002</v>
      </c>
      <c r="C728" t="str">
        <f>A728&amp;" "&amp;B728</f>
        <v>Kirk et al. 2002</v>
      </c>
      <c r="D728" s="12" t="s">
        <v>35</v>
      </c>
      <c r="E728" s="12" t="s">
        <v>25</v>
      </c>
      <c r="F728" s="12" t="s">
        <v>1762</v>
      </c>
      <c r="G728" s="12" t="s">
        <v>35</v>
      </c>
      <c r="H728" s="12" t="s">
        <v>3503</v>
      </c>
      <c r="I728" s="12" t="s">
        <v>2133</v>
      </c>
      <c r="J728" s="12" t="s">
        <v>3626</v>
      </c>
      <c r="K728" s="12" t="s">
        <v>1763</v>
      </c>
      <c r="L728" s="12" t="s">
        <v>28</v>
      </c>
      <c r="N728" s="12" t="s">
        <v>28</v>
      </c>
      <c r="O728" s="12" t="s">
        <v>744</v>
      </c>
      <c r="P728" s="12" t="s">
        <v>3901</v>
      </c>
      <c r="Q728" t="s">
        <v>4009</v>
      </c>
      <c r="R728" t="s">
        <v>3938</v>
      </c>
      <c r="S728" t="s">
        <v>4045</v>
      </c>
      <c r="T728" s="12" t="s">
        <v>3755</v>
      </c>
      <c r="W728" s="12" t="s">
        <v>40</v>
      </c>
      <c r="X728" s="12" t="s">
        <v>1765</v>
      </c>
      <c r="Y728" s="12" t="s">
        <v>3667</v>
      </c>
      <c r="Z728" s="12" t="s">
        <v>3517</v>
      </c>
      <c r="AA728" s="12" t="s">
        <v>1933</v>
      </c>
      <c r="AB728" s="12" t="s">
        <v>35</v>
      </c>
      <c r="AC728" s="12" t="s">
        <v>2901</v>
      </c>
      <c r="AF728" s="12" t="s">
        <v>119</v>
      </c>
      <c r="AG728" s="12">
        <v>44</v>
      </c>
    </row>
    <row r="729" spans="1:33" s="12" customFormat="1" x14ac:dyDescent="0.25">
      <c r="A729" s="12" t="s">
        <v>1761</v>
      </c>
      <c r="B729" s="12">
        <v>2002</v>
      </c>
      <c r="C729" t="str">
        <f>A729&amp;" "&amp;B729</f>
        <v>Kirk et al. 2002</v>
      </c>
      <c r="D729" s="12" t="s">
        <v>35</v>
      </c>
      <c r="E729" s="12" t="s">
        <v>25</v>
      </c>
      <c r="F729" s="12" t="s">
        <v>1762</v>
      </c>
      <c r="G729" s="12" t="s">
        <v>35</v>
      </c>
      <c r="H729" s="12" t="s">
        <v>3503</v>
      </c>
      <c r="I729" s="12" t="s">
        <v>2133</v>
      </c>
      <c r="J729" s="12" t="s">
        <v>3626</v>
      </c>
      <c r="K729" s="12" t="s">
        <v>1763</v>
      </c>
      <c r="L729" s="12" t="s">
        <v>28</v>
      </c>
      <c r="N729" s="12" t="s">
        <v>28</v>
      </c>
      <c r="O729" s="12" t="s">
        <v>744</v>
      </c>
      <c r="P729" s="12" t="s">
        <v>3901</v>
      </c>
      <c r="Q729" t="s">
        <v>4009</v>
      </c>
      <c r="R729" t="s">
        <v>3938</v>
      </c>
      <c r="S729" t="s">
        <v>4049</v>
      </c>
      <c r="V729" s="12" t="s">
        <v>2696</v>
      </c>
      <c r="W729" s="12" t="s">
        <v>40</v>
      </c>
      <c r="X729" s="12" t="s">
        <v>1765</v>
      </c>
      <c r="Y729" s="12" t="s">
        <v>3667</v>
      </c>
      <c r="Z729" s="12" t="s">
        <v>3517</v>
      </c>
      <c r="AA729" s="12" t="s">
        <v>1933</v>
      </c>
      <c r="AB729" s="12" t="s">
        <v>35</v>
      </c>
      <c r="AC729" s="12" t="s">
        <v>2901</v>
      </c>
      <c r="AF729" s="12" t="s">
        <v>119</v>
      </c>
      <c r="AG729" s="12">
        <v>95</v>
      </c>
    </row>
    <row r="730" spans="1:33" s="12" customFormat="1" x14ac:dyDescent="0.25">
      <c r="A730" s="12" t="s">
        <v>1761</v>
      </c>
      <c r="B730" s="12">
        <v>2002</v>
      </c>
      <c r="C730" t="str">
        <f>A730&amp;" "&amp;B730</f>
        <v>Kirk et al. 2002</v>
      </c>
      <c r="D730" s="12" t="s">
        <v>35</v>
      </c>
      <c r="E730" s="12" t="s">
        <v>25</v>
      </c>
      <c r="F730" s="12" t="s">
        <v>1762</v>
      </c>
      <c r="G730" s="12" t="s">
        <v>35</v>
      </c>
      <c r="H730" s="12" t="s">
        <v>3503</v>
      </c>
      <c r="I730" s="12" t="s">
        <v>2133</v>
      </c>
      <c r="J730" s="12" t="s">
        <v>3626</v>
      </c>
      <c r="K730" s="12" t="s">
        <v>1763</v>
      </c>
      <c r="L730" s="12" t="s">
        <v>28</v>
      </c>
      <c r="N730" s="12" t="s">
        <v>28</v>
      </c>
      <c r="O730" s="12" t="s">
        <v>744</v>
      </c>
      <c r="P730" s="12" t="s">
        <v>3901</v>
      </c>
      <c r="Q730" t="s">
        <v>4009</v>
      </c>
      <c r="R730" t="s">
        <v>4097</v>
      </c>
      <c r="S730" t="s">
        <v>4096</v>
      </c>
      <c r="T730" s="12" t="s">
        <v>343</v>
      </c>
      <c r="W730" s="12" t="s">
        <v>40</v>
      </c>
      <c r="X730" s="12" t="s">
        <v>1765</v>
      </c>
      <c r="Y730" s="12" t="s">
        <v>3667</v>
      </c>
      <c r="Z730" s="12" t="s">
        <v>3517</v>
      </c>
      <c r="AA730" s="12" t="s">
        <v>1933</v>
      </c>
      <c r="AB730" s="12" t="s">
        <v>35</v>
      </c>
      <c r="AC730" s="12" t="s">
        <v>2901</v>
      </c>
      <c r="AF730" s="12" t="s">
        <v>119</v>
      </c>
      <c r="AG730" s="12">
        <v>80</v>
      </c>
    </row>
    <row r="731" spans="1:33" s="12" customFormat="1" x14ac:dyDescent="0.25">
      <c r="A731" s="12" t="s">
        <v>1761</v>
      </c>
      <c r="B731" s="12">
        <v>2002</v>
      </c>
      <c r="C731" t="str">
        <f>A731&amp;" "&amp;B731</f>
        <v>Kirk et al. 2002</v>
      </c>
      <c r="D731" s="12" t="s">
        <v>35</v>
      </c>
      <c r="E731" s="12" t="s">
        <v>25</v>
      </c>
      <c r="F731" s="12" t="s">
        <v>1762</v>
      </c>
      <c r="G731" s="12" t="s">
        <v>35</v>
      </c>
      <c r="H731" s="12" t="s">
        <v>3503</v>
      </c>
      <c r="I731" s="12" t="s">
        <v>2133</v>
      </c>
      <c r="J731" s="12" t="s">
        <v>3626</v>
      </c>
      <c r="K731" s="12" t="s">
        <v>1763</v>
      </c>
      <c r="L731" s="12" t="s">
        <v>28</v>
      </c>
      <c r="N731" s="12" t="s">
        <v>28</v>
      </c>
      <c r="O731" s="12" t="s">
        <v>744</v>
      </c>
      <c r="P731" s="12" t="s">
        <v>3901</v>
      </c>
      <c r="Q731" t="s">
        <v>4009</v>
      </c>
      <c r="R731" t="s">
        <v>4011</v>
      </c>
      <c r="S731" t="s">
        <v>4117</v>
      </c>
      <c r="T731" s="12" t="s">
        <v>344</v>
      </c>
      <c r="W731" s="12" t="s">
        <v>40</v>
      </c>
      <c r="X731" s="12" t="s">
        <v>1765</v>
      </c>
      <c r="Y731" s="12" t="s">
        <v>3667</v>
      </c>
      <c r="Z731" s="12" t="s">
        <v>3517</v>
      </c>
      <c r="AA731" s="12" t="s">
        <v>1933</v>
      </c>
      <c r="AB731" s="12" t="s">
        <v>35</v>
      </c>
      <c r="AC731" s="12" t="s">
        <v>2901</v>
      </c>
      <c r="AF731" s="12" t="s">
        <v>119</v>
      </c>
      <c r="AG731" s="12">
        <v>61</v>
      </c>
    </row>
    <row r="732" spans="1:33" s="12" customFormat="1" x14ac:dyDescent="0.25">
      <c r="A732" s="12" t="s">
        <v>1761</v>
      </c>
      <c r="B732" s="12">
        <v>2002</v>
      </c>
      <c r="C732" t="str">
        <f>A732&amp;" "&amp;B732</f>
        <v>Kirk et al. 2002</v>
      </c>
      <c r="D732" s="12" t="s">
        <v>35</v>
      </c>
      <c r="E732" s="12" t="s">
        <v>25</v>
      </c>
      <c r="F732" s="12" t="s">
        <v>1762</v>
      </c>
      <c r="G732" s="12" t="s">
        <v>35</v>
      </c>
      <c r="H732" s="12" t="s">
        <v>3503</v>
      </c>
      <c r="I732" s="12" t="s">
        <v>2133</v>
      </c>
      <c r="J732" s="12" t="s">
        <v>3626</v>
      </c>
      <c r="K732" s="12" t="s">
        <v>1763</v>
      </c>
      <c r="L732" s="12" t="s">
        <v>28</v>
      </c>
      <c r="N732" s="12" t="s">
        <v>28</v>
      </c>
      <c r="O732" s="12" t="s">
        <v>744</v>
      </c>
      <c r="P732" s="12" t="s">
        <v>3901</v>
      </c>
      <c r="Q732" t="s">
        <v>4009</v>
      </c>
      <c r="R732" t="s">
        <v>4120</v>
      </c>
      <c r="S732" t="s">
        <v>4119</v>
      </c>
      <c r="T732" s="12" t="s">
        <v>346</v>
      </c>
      <c r="W732" s="12" t="s">
        <v>40</v>
      </c>
      <c r="X732" s="12" t="s">
        <v>1765</v>
      </c>
      <c r="Y732" s="12" t="s">
        <v>3667</v>
      </c>
      <c r="Z732" s="12" t="s">
        <v>3517</v>
      </c>
      <c r="AA732" s="12" t="s">
        <v>1933</v>
      </c>
      <c r="AB732" s="12" t="s">
        <v>35</v>
      </c>
      <c r="AC732" s="12" t="s">
        <v>2901</v>
      </c>
      <c r="AF732" s="12">
        <v>6</v>
      </c>
      <c r="AG732" s="12">
        <v>451</v>
      </c>
    </row>
    <row r="733" spans="1:33" s="12" customFormat="1" x14ac:dyDescent="0.25">
      <c r="A733" s="12" t="s">
        <v>1761</v>
      </c>
      <c r="B733" s="12">
        <v>2002</v>
      </c>
      <c r="C733" t="str">
        <f>A733&amp;" "&amp;B733</f>
        <v>Kirk et al. 2002</v>
      </c>
      <c r="D733" s="12" t="s">
        <v>35</v>
      </c>
      <c r="E733" s="12" t="s">
        <v>25</v>
      </c>
      <c r="F733" s="12" t="s">
        <v>1762</v>
      </c>
      <c r="G733" s="12" t="s">
        <v>35</v>
      </c>
      <c r="H733" s="12" t="s">
        <v>3503</v>
      </c>
      <c r="I733" s="12" t="s">
        <v>2133</v>
      </c>
      <c r="J733" s="12" t="s">
        <v>3626</v>
      </c>
      <c r="K733" s="12" t="s">
        <v>1763</v>
      </c>
      <c r="L733" s="12" t="s">
        <v>28</v>
      </c>
      <c r="N733" s="12" t="s">
        <v>28</v>
      </c>
      <c r="O733" s="12" t="s">
        <v>744</v>
      </c>
      <c r="P733" s="12" t="s">
        <v>3901</v>
      </c>
      <c r="Q733" t="s">
        <v>3993</v>
      </c>
      <c r="R733" t="s">
        <v>4023</v>
      </c>
      <c r="S733" t="s">
        <v>3983</v>
      </c>
      <c r="T733" s="12" t="s">
        <v>625</v>
      </c>
      <c r="W733" s="12" t="s">
        <v>40</v>
      </c>
      <c r="X733" s="12" t="s">
        <v>1765</v>
      </c>
      <c r="Y733" s="12" t="s">
        <v>3667</v>
      </c>
      <c r="Z733" s="12" t="s">
        <v>3517</v>
      </c>
      <c r="AA733" s="12" t="s">
        <v>1933</v>
      </c>
      <c r="AB733" s="12" t="s">
        <v>35</v>
      </c>
      <c r="AC733" s="12" t="s">
        <v>2901</v>
      </c>
      <c r="AF733" s="12" t="s">
        <v>119</v>
      </c>
      <c r="AG733" s="12">
        <v>83</v>
      </c>
    </row>
    <row r="734" spans="1:33" s="12" customFormat="1" x14ac:dyDescent="0.25">
      <c r="A734" s="12" t="s">
        <v>1761</v>
      </c>
      <c r="B734" s="12">
        <v>2002</v>
      </c>
      <c r="C734" t="str">
        <f>A734&amp;" "&amp;B734</f>
        <v>Kirk et al. 2002</v>
      </c>
      <c r="D734" s="12" t="s">
        <v>35</v>
      </c>
      <c r="E734" s="12" t="s">
        <v>25</v>
      </c>
      <c r="F734" s="12" t="s">
        <v>1762</v>
      </c>
      <c r="G734" s="12" t="s">
        <v>35</v>
      </c>
      <c r="H734" s="12" t="s">
        <v>3503</v>
      </c>
      <c r="I734" s="12" t="s">
        <v>2133</v>
      </c>
      <c r="J734" s="12" t="s">
        <v>3626</v>
      </c>
      <c r="K734" s="12" t="s">
        <v>1763</v>
      </c>
      <c r="L734" s="12" t="s">
        <v>28</v>
      </c>
      <c r="N734" s="12" t="s">
        <v>28</v>
      </c>
      <c r="O734" s="12" t="s">
        <v>744</v>
      </c>
      <c r="P734" s="12" t="s">
        <v>3901</v>
      </c>
      <c r="Q734" t="s">
        <v>4009</v>
      </c>
      <c r="R734" t="s">
        <v>3938</v>
      </c>
      <c r="S734" t="s">
        <v>4152</v>
      </c>
      <c r="T734" s="12" t="s">
        <v>517</v>
      </c>
      <c r="W734" s="12" t="s">
        <v>40</v>
      </c>
      <c r="X734" s="12" t="s">
        <v>1765</v>
      </c>
      <c r="Y734" s="12" t="s">
        <v>3667</v>
      </c>
      <c r="Z734" s="12" t="s">
        <v>3517</v>
      </c>
      <c r="AA734" s="12" t="s">
        <v>1933</v>
      </c>
      <c r="AB734" s="12" t="s">
        <v>35</v>
      </c>
      <c r="AC734" s="12" t="s">
        <v>2901</v>
      </c>
      <c r="AF734" s="12" t="s">
        <v>119</v>
      </c>
      <c r="AG734" s="12">
        <v>78</v>
      </c>
    </row>
    <row r="735" spans="1:33" s="12" customFormat="1" x14ac:dyDescent="0.25">
      <c r="A735" s="12" t="s">
        <v>1761</v>
      </c>
      <c r="B735" s="12">
        <v>2002</v>
      </c>
      <c r="C735" t="str">
        <f>A735&amp;" "&amp;B735</f>
        <v>Kirk et al. 2002</v>
      </c>
      <c r="D735" s="12" t="s">
        <v>35</v>
      </c>
      <c r="E735" s="12" t="s">
        <v>25</v>
      </c>
      <c r="F735" s="12" t="s">
        <v>1762</v>
      </c>
      <c r="G735" s="12" t="s">
        <v>35</v>
      </c>
      <c r="H735" s="12" t="s">
        <v>3503</v>
      </c>
      <c r="I735" s="12" t="s">
        <v>2133</v>
      </c>
      <c r="J735" s="12" t="s">
        <v>3626</v>
      </c>
      <c r="K735" s="12" t="s">
        <v>1763</v>
      </c>
      <c r="L735" s="12" t="s">
        <v>28</v>
      </c>
      <c r="N735" s="12" t="s">
        <v>28</v>
      </c>
      <c r="O735" s="12" t="s">
        <v>744</v>
      </c>
      <c r="P735" s="12" t="s">
        <v>3901</v>
      </c>
      <c r="Q735" t="s">
        <v>4009</v>
      </c>
      <c r="R735" t="s">
        <v>3938</v>
      </c>
      <c r="S735" t="s">
        <v>4045</v>
      </c>
      <c r="T735" s="12" t="s">
        <v>3755</v>
      </c>
      <c r="W735" s="12" t="s">
        <v>40</v>
      </c>
      <c r="X735" s="12" t="s">
        <v>1769</v>
      </c>
      <c r="Y735" s="12" t="s">
        <v>3573</v>
      </c>
      <c r="Z735" s="12" t="s">
        <v>3517</v>
      </c>
      <c r="AA735" s="12" t="s">
        <v>1933</v>
      </c>
      <c r="AB735" s="12" t="s">
        <v>35</v>
      </c>
      <c r="AC735" s="12" t="s">
        <v>2901</v>
      </c>
      <c r="AF735" s="12">
        <v>1</v>
      </c>
      <c r="AG735" s="12">
        <v>44</v>
      </c>
    </row>
    <row r="736" spans="1:33" s="12" customFormat="1" x14ac:dyDescent="0.25">
      <c r="A736" s="12" t="s">
        <v>1761</v>
      </c>
      <c r="B736" s="12">
        <v>2002</v>
      </c>
      <c r="C736" t="str">
        <f>A736&amp;" "&amp;B736</f>
        <v>Kirk et al. 2002</v>
      </c>
      <c r="D736" s="12" t="s">
        <v>35</v>
      </c>
      <c r="E736" s="12" t="s">
        <v>25</v>
      </c>
      <c r="F736" s="12" t="s">
        <v>1762</v>
      </c>
      <c r="G736" s="12" t="s">
        <v>35</v>
      </c>
      <c r="H736" s="12" t="s">
        <v>3503</v>
      </c>
      <c r="I736" s="12" t="s">
        <v>2133</v>
      </c>
      <c r="J736" s="12" t="s">
        <v>3626</v>
      </c>
      <c r="K736" s="12" t="s">
        <v>1763</v>
      </c>
      <c r="L736" s="12" t="s">
        <v>28</v>
      </c>
      <c r="N736" s="12" t="s">
        <v>28</v>
      </c>
      <c r="O736" s="12" t="s">
        <v>744</v>
      </c>
      <c r="P736" s="12" t="s">
        <v>3901</v>
      </c>
      <c r="Q736" t="s">
        <v>4009</v>
      </c>
      <c r="R736" t="s">
        <v>3938</v>
      </c>
      <c r="S736" t="s">
        <v>4049</v>
      </c>
      <c r="V736" s="12" t="s">
        <v>2696</v>
      </c>
      <c r="W736" s="12" t="s">
        <v>40</v>
      </c>
      <c r="X736" s="12" t="s">
        <v>1769</v>
      </c>
      <c r="Y736" s="12" t="s">
        <v>3573</v>
      </c>
      <c r="Z736" s="12" t="s">
        <v>3517</v>
      </c>
      <c r="AA736" s="12" t="s">
        <v>1933</v>
      </c>
      <c r="AB736" s="12" t="s">
        <v>35</v>
      </c>
      <c r="AC736" s="12" t="s">
        <v>2901</v>
      </c>
      <c r="AF736" s="12">
        <v>1</v>
      </c>
      <c r="AG736" s="12">
        <v>95</v>
      </c>
    </row>
    <row r="737" spans="1:33" s="12" customFormat="1" x14ac:dyDescent="0.25">
      <c r="A737" s="12" t="s">
        <v>1761</v>
      </c>
      <c r="B737" s="12">
        <v>2002</v>
      </c>
      <c r="C737" t="str">
        <f>A737&amp;" "&amp;B737</f>
        <v>Kirk et al. 2002</v>
      </c>
      <c r="D737" s="12" t="s">
        <v>35</v>
      </c>
      <c r="E737" s="12" t="s">
        <v>25</v>
      </c>
      <c r="F737" s="12" t="s">
        <v>1762</v>
      </c>
      <c r="G737" s="12" t="s">
        <v>35</v>
      </c>
      <c r="H737" s="12" t="s">
        <v>3503</v>
      </c>
      <c r="I737" s="12" t="s">
        <v>2133</v>
      </c>
      <c r="J737" s="12" t="s">
        <v>3626</v>
      </c>
      <c r="K737" s="12" t="s">
        <v>1763</v>
      </c>
      <c r="L737" s="12" t="s">
        <v>28</v>
      </c>
      <c r="N737" s="12" t="s">
        <v>28</v>
      </c>
      <c r="O737" s="12" t="s">
        <v>744</v>
      </c>
      <c r="P737" s="12" t="s">
        <v>3901</v>
      </c>
      <c r="Q737" t="s">
        <v>4009</v>
      </c>
      <c r="R737" t="s">
        <v>4097</v>
      </c>
      <c r="S737" t="s">
        <v>4096</v>
      </c>
      <c r="T737" s="12" t="s">
        <v>343</v>
      </c>
      <c r="W737" s="12" t="s">
        <v>40</v>
      </c>
      <c r="X737" s="12" t="s">
        <v>1769</v>
      </c>
      <c r="Y737" s="12" t="s">
        <v>3573</v>
      </c>
      <c r="Z737" s="12" t="s">
        <v>3517</v>
      </c>
      <c r="AA737" s="12" t="s">
        <v>1933</v>
      </c>
      <c r="AB737" s="12" t="s">
        <v>35</v>
      </c>
      <c r="AC737" s="12" t="s">
        <v>2901</v>
      </c>
      <c r="AF737" s="12" t="s">
        <v>119</v>
      </c>
      <c r="AG737" s="12">
        <v>80</v>
      </c>
    </row>
    <row r="738" spans="1:33" s="12" customFormat="1" x14ac:dyDescent="0.25">
      <c r="A738" s="12" t="s">
        <v>1761</v>
      </c>
      <c r="B738" s="12">
        <v>2002</v>
      </c>
      <c r="C738" t="str">
        <f>A738&amp;" "&amp;B738</f>
        <v>Kirk et al. 2002</v>
      </c>
      <c r="D738" s="12" t="s">
        <v>35</v>
      </c>
      <c r="E738" s="12" t="s">
        <v>25</v>
      </c>
      <c r="F738" s="12" t="s">
        <v>1762</v>
      </c>
      <c r="G738" s="12" t="s">
        <v>35</v>
      </c>
      <c r="H738" s="12" t="s">
        <v>3503</v>
      </c>
      <c r="I738" s="12" t="s">
        <v>2133</v>
      </c>
      <c r="J738" s="12" t="s">
        <v>3626</v>
      </c>
      <c r="K738" s="12" t="s">
        <v>1763</v>
      </c>
      <c r="L738" s="12" t="s">
        <v>28</v>
      </c>
      <c r="N738" s="12" t="s">
        <v>28</v>
      </c>
      <c r="O738" s="12" t="s">
        <v>744</v>
      </c>
      <c r="P738" s="12" t="s">
        <v>3901</v>
      </c>
      <c r="Q738" t="s">
        <v>4009</v>
      </c>
      <c r="R738" t="s">
        <v>4011</v>
      </c>
      <c r="S738" t="s">
        <v>4117</v>
      </c>
      <c r="T738" s="12" t="s">
        <v>344</v>
      </c>
      <c r="W738" s="12" t="s">
        <v>40</v>
      </c>
      <c r="X738" s="12" t="s">
        <v>1769</v>
      </c>
      <c r="Y738" s="12" t="s">
        <v>3573</v>
      </c>
      <c r="Z738" s="12" t="s">
        <v>3517</v>
      </c>
      <c r="AA738" s="12" t="s">
        <v>1933</v>
      </c>
      <c r="AB738" s="12" t="s">
        <v>35</v>
      </c>
      <c r="AC738" s="12" t="s">
        <v>2901</v>
      </c>
      <c r="AF738" s="12" t="s">
        <v>119</v>
      </c>
      <c r="AG738" s="12">
        <v>61</v>
      </c>
    </row>
    <row r="739" spans="1:33" s="12" customFormat="1" x14ac:dyDescent="0.25">
      <c r="A739" s="12" t="s">
        <v>1761</v>
      </c>
      <c r="B739" s="12">
        <v>2002</v>
      </c>
      <c r="C739" t="str">
        <f>A739&amp;" "&amp;B739</f>
        <v>Kirk et al. 2002</v>
      </c>
      <c r="D739" s="12" t="s">
        <v>35</v>
      </c>
      <c r="E739" s="12" t="s">
        <v>25</v>
      </c>
      <c r="F739" s="12" t="s">
        <v>1762</v>
      </c>
      <c r="G739" s="12" t="s">
        <v>35</v>
      </c>
      <c r="H739" s="12" t="s">
        <v>3503</v>
      </c>
      <c r="I739" s="12" t="s">
        <v>2133</v>
      </c>
      <c r="J739" s="12" t="s">
        <v>3626</v>
      </c>
      <c r="K739" s="12" t="s">
        <v>1763</v>
      </c>
      <c r="L739" s="12" t="s">
        <v>28</v>
      </c>
      <c r="N739" s="12" t="s">
        <v>28</v>
      </c>
      <c r="O739" s="12" t="s">
        <v>744</v>
      </c>
      <c r="P739" s="12" t="s">
        <v>3901</v>
      </c>
      <c r="Q739" t="s">
        <v>4009</v>
      </c>
      <c r="R739" t="s">
        <v>4120</v>
      </c>
      <c r="S739" t="s">
        <v>4119</v>
      </c>
      <c r="T739" s="12" t="s">
        <v>346</v>
      </c>
      <c r="W739" s="12" t="s">
        <v>40</v>
      </c>
      <c r="X739" s="12" t="s">
        <v>1769</v>
      </c>
      <c r="Y739" s="12" t="s">
        <v>3573</v>
      </c>
      <c r="Z739" s="12" t="s">
        <v>3517</v>
      </c>
      <c r="AA739" s="12" t="s">
        <v>1933</v>
      </c>
      <c r="AB739" s="12" t="s">
        <v>35</v>
      </c>
      <c r="AC739" s="12" t="s">
        <v>2901</v>
      </c>
      <c r="AF739" s="12">
        <v>1</v>
      </c>
      <c r="AG739" s="12">
        <v>451</v>
      </c>
    </row>
    <row r="740" spans="1:33" s="12" customFormat="1" x14ac:dyDescent="0.25">
      <c r="A740" s="12" t="s">
        <v>1761</v>
      </c>
      <c r="B740" s="12">
        <v>2002</v>
      </c>
      <c r="C740" t="str">
        <f>A740&amp;" "&amp;B740</f>
        <v>Kirk et al. 2002</v>
      </c>
      <c r="D740" s="12" t="s">
        <v>35</v>
      </c>
      <c r="E740" s="12" t="s">
        <v>25</v>
      </c>
      <c r="F740" s="12" t="s">
        <v>1762</v>
      </c>
      <c r="G740" s="12" t="s">
        <v>35</v>
      </c>
      <c r="H740" s="12" t="s">
        <v>3503</v>
      </c>
      <c r="I740" s="12" t="s">
        <v>2133</v>
      </c>
      <c r="J740" s="12" t="s">
        <v>3626</v>
      </c>
      <c r="K740" s="12" t="s">
        <v>1763</v>
      </c>
      <c r="L740" s="12" t="s">
        <v>28</v>
      </c>
      <c r="N740" s="12" t="s">
        <v>28</v>
      </c>
      <c r="O740" s="12" t="s">
        <v>744</v>
      </c>
      <c r="P740" s="12" t="s">
        <v>3901</v>
      </c>
      <c r="Q740" t="s">
        <v>3993</v>
      </c>
      <c r="R740" t="s">
        <v>4023</v>
      </c>
      <c r="S740" t="s">
        <v>3983</v>
      </c>
      <c r="T740" s="12" t="s">
        <v>625</v>
      </c>
      <c r="W740" s="12" t="s">
        <v>40</v>
      </c>
      <c r="X740" s="12" t="s">
        <v>1769</v>
      </c>
      <c r="Y740" s="12" t="s">
        <v>3573</v>
      </c>
      <c r="Z740" s="12" t="s">
        <v>3517</v>
      </c>
      <c r="AA740" s="12" t="s">
        <v>1933</v>
      </c>
      <c r="AB740" s="12" t="s">
        <v>35</v>
      </c>
      <c r="AC740" s="12" t="s">
        <v>2901</v>
      </c>
      <c r="AF740" s="12" t="s">
        <v>119</v>
      </c>
      <c r="AG740" s="12">
        <v>83</v>
      </c>
    </row>
    <row r="741" spans="1:33" s="12" customFormat="1" x14ac:dyDescent="0.25">
      <c r="A741" s="12" t="s">
        <v>1761</v>
      </c>
      <c r="B741" s="12">
        <v>2002</v>
      </c>
      <c r="C741" t="str">
        <f>A741&amp;" "&amp;B741</f>
        <v>Kirk et al. 2002</v>
      </c>
      <c r="D741" s="12" t="s">
        <v>35</v>
      </c>
      <c r="E741" s="12" t="s">
        <v>25</v>
      </c>
      <c r="F741" s="12" t="s">
        <v>1762</v>
      </c>
      <c r="G741" s="12" t="s">
        <v>35</v>
      </c>
      <c r="H741" s="12" t="s">
        <v>3503</v>
      </c>
      <c r="I741" s="12" t="s">
        <v>2133</v>
      </c>
      <c r="J741" s="12" t="s">
        <v>3626</v>
      </c>
      <c r="K741" s="12" t="s">
        <v>1763</v>
      </c>
      <c r="L741" s="12" t="s">
        <v>28</v>
      </c>
      <c r="N741" s="12" t="s">
        <v>28</v>
      </c>
      <c r="O741" s="12" t="s">
        <v>744</v>
      </c>
      <c r="P741" s="12" t="s">
        <v>3901</v>
      </c>
      <c r="Q741" t="s">
        <v>4009</v>
      </c>
      <c r="R741" t="s">
        <v>3938</v>
      </c>
      <c r="S741" t="s">
        <v>4152</v>
      </c>
      <c r="T741" s="12" t="s">
        <v>517</v>
      </c>
      <c r="W741" s="12" t="s">
        <v>40</v>
      </c>
      <c r="X741" s="12" t="s">
        <v>1769</v>
      </c>
      <c r="Y741" s="12" t="s">
        <v>3573</v>
      </c>
      <c r="Z741" s="12" t="s">
        <v>3517</v>
      </c>
      <c r="AA741" s="12" t="s">
        <v>1933</v>
      </c>
      <c r="AB741" s="12" t="s">
        <v>35</v>
      </c>
      <c r="AC741" s="12" t="s">
        <v>2901</v>
      </c>
      <c r="AF741" s="12" t="s">
        <v>119</v>
      </c>
      <c r="AG741" s="12">
        <v>78</v>
      </c>
    </row>
    <row r="742" spans="1:33" s="12" customFormat="1" x14ac:dyDescent="0.25">
      <c r="A742" s="12" t="s">
        <v>1761</v>
      </c>
      <c r="B742" s="12">
        <v>2002</v>
      </c>
      <c r="C742" t="str">
        <f>A742&amp;" "&amp;B742</f>
        <v>Kirk et al. 2002</v>
      </c>
      <c r="D742" s="12" t="s">
        <v>35</v>
      </c>
      <c r="E742" s="12" t="s">
        <v>25</v>
      </c>
      <c r="F742" s="12" t="s">
        <v>1762</v>
      </c>
      <c r="G742" s="12" t="s">
        <v>35</v>
      </c>
      <c r="H742" s="12" t="s">
        <v>3503</v>
      </c>
      <c r="I742" s="12" t="s">
        <v>2133</v>
      </c>
      <c r="J742" s="12" t="s">
        <v>3626</v>
      </c>
      <c r="K742" s="12" t="s">
        <v>1763</v>
      </c>
      <c r="L742" s="12" t="s">
        <v>28</v>
      </c>
      <c r="N742" s="12" t="s">
        <v>28</v>
      </c>
      <c r="O742" s="12" t="s">
        <v>744</v>
      </c>
      <c r="P742" s="12" t="s">
        <v>3901</v>
      </c>
      <c r="Q742" t="s">
        <v>4009</v>
      </c>
      <c r="R742" t="s">
        <v>3938</v>
      </c>
      <c r="S742" t="s">
        <v>4045</v>
      </c>
      <c r="T742" s="12" t="s">
        <v>3755</v>
      </c>
      <c r="W742" s="12" t="s">
        <v>40</v>
      </c>
      <c r="X742" s="12" t="s">
        <v>2031</v>
      </c>
      <c r="Y742" s="12" t="s">
        <v>3518</v>
      </c>
      <c r="Z742" s="12" t="s">
        <v>3608</v>
      </c>
      <c r="AA742" s="12" t="s">
        <v>1933</v>
      </c>
      <c r="AB742" s="12" t="s">
        <v>35</v>
      </c>
      <c r="AC742" s="12" t="s">
        <v>2901</v>
      </c>
      <c r="AF742" s="12" t="s">
        <v>119</v>
      </c>
      <c r="AG742" s="12">
        <v>44</v>
      </c>
    </row>
    <row r="743" spans="1:33" s="12" customFormat="1" x14ac:dyDescent="0.25">
      <c r="A743" s="12" t="s">
        <v>1761</v>
      </c>
      <c r="B743" s="12">
        <v>2002</v>
      </c>
      <c r="C743" t="str">
        <f>A743&amp;" "&amp;B743</f>
        <v>Kirk et al. 2002</v>
      </c>
      <c r="D743" s="12" t="s">
        <v>35</v>
      </c>
      <c r="E743" s="12" t="s">
        <v>25</v>
      </c>
      <c r="F743" s="12" t="s">
        <v>1762</v>
      </c>
      <c r="G743" s="12" t="s">
        <v>35</v>
      </c>
      <c r="H743" s="12" t="s">
        <v>3503</v>
      </c>
      <c r="I743" s="12" t="s">
        <v>2133</v>
      </c>
      <c r="J743" s="12" t="s">
        <v>3626</v>
      </c>
      <c r="K743" s="12" t="s">
        <v>1763</v>
      </c>
      <c r="L743" s="12" t="s">
        <v>28</v>
      </c>
      <c r="N743" s="12" t="s">
        <v>28</v>
      </c>
      <c r="O743" s="12" t="s">
        <v>744</v>
      </c>
      <c r="P743" s="12" t="s">
        <v>3901</v>
      </c>
      <c r="Q743" t="s">
        <v>4009</v>
      </c>
      <c r="R743" t="s">
        <v>3938</v>
      </c>
      <c r="S743" t="s">
        <v>4049</v>
      </c>
      <c r="V743" s="12" t="s">
        <v>2696</v>
      </c>
      <c r="W743" s="12" t="s">
        <v>40</v>
      </c>
      <c r="X743" s="12" t="s">
        <v>2031</v>
      </c>
      <c r="Y743" s="12" t="s">
        <v>3518</v>
      </c>
      <c r="Z743" s="12" t="s">
        <v>3608</v>
      </c>
      <c r="AA743" s="12" t="s">
        <v>1933</v>
      </c>
      <c r="AB743" s="12" t="s">
        <v>35</v>
      </c>
      <c r="AC743" s="12" t="s">
        <v>2901</v>
      </c>
      <c r="AF743" s="12" t="s">
        <v>119</v>
      </c>
      <c r="AG743" s="12">
        <v>95</v>
      </c>
    </row>
    <row r="744" spans="1:33" s="12" customFormat="1" x14ac:dyDescent="0.25">
      <c r="A744" s="12" t="s">
        <v>1761</v>
      </c>
      <c r="B744" s="12">
        <v>2002</v>
      </c>
      <c r="C744" t="str">
        <f>A744&amp;" "&amp;B744</f>
        <v>Kirk et al. 2002</v>
      </c>
      <c r="D744" s="12" t="s">
        <v>35</v>
      </c>
      <c r="E744" s="12" t="s">
        <v>25</v>
      </c>
      <c r="F744" s="12" t="s">
        <v>1762</v>
      </c>
      <c r="G744" s="12" t="s">
        <v>35</v>
      </c>
      <c r="H744" s="12" t="s">
        <v>3503</v>
      </c>
      <c r="I744" s="12" t="s">
        <v>2133</v>
      </c>
      <c r="J744" s="12" t="s">
        <v>3626</v>
      </c>
      <c r="K744" s="12" t="s">
        <v>1763</v>
      </c>
      <c r="L744" s="12" t="s">
        <v>28</v>
      </c>
      <c r="N744" s="12" t="s">
        <v>28</v>
      </c>
      <c r="O744" s="12" t="s">
        <v>744</v>
      </c>
      <c r="P744" s="12" t="s">
        <v>3901</v>
      </c>
      <c r="Q744" t="s">
        <v>4009</v>
      </c>
      <c r="R744" t="s">
        <v>4097</v>
      </c>
      <c r="S744" t="s">
        <v>4096</v>
      </c>
      <c r="T744" s="12" t="s">
        <v>343</v>
      </c>
      <c r="W744" s="12" t="s">
        <v>40</v>
      </c>
      <c r="X744" s="12" t="s">
        <v>2031</v>
      </c>
      <c r="Y744" s="12" t="s">
        <v>3518</v>
      </c>
      <c r="Z744" s="12" t="s">
        <v>3608</v>
      </c>
      <c r="AA744" s="12" t="s">
        <v>1933</v>
      </c>
      <c r="AB744" s="12" t="s">
        <v>35</v>
      </c>
      <c r="AC744" s="12" t="s">
        <v>2901</v>
      </c>
      <c r="AF744" s="12">
        <v>1</v>
      </c>
      <c r="AG744" s="12">
        <v>80</v>
      </c>
    </row>
    <row r="745" spans="1:33" s="12" customFormat="1" x14ac:dyDescent="0.25">
      <c r="A745" s="12" t="s">
        <v>1761</v>
      </c>
      <c r="B745" s="12">
        <v>2002</v>
      </c>
      <c r="C745" t="str">
        <f>A745&amp;" "&amp;B745</f>
        <v>Kirk et al. 2002</v>
      </c>
      <c r="D745" s="12" t="s">
        <v>35</v>
      </c>
      <c r="E745" s="12" t="s">
        <v>25</v>
      </c>
      <c r="F745" s="12" t="s">
        <v>1762</v>
      </c>
      <c r="G745" s="12" t="s">
        <v>35</v>
      </c>
      <c r="H745" s="12" t="s">
        <v>3503</v>
      </c>
      <c r="I745" s="12" t="s">
        <v>2133</v>
      </c>
      <c r="J745" s="12" t="s">
        <v>3626</v>
      </c>
      <c r="K745" s="12" t="s">
        <v>1763</v>
      </c>
      <c r="L745" s="12" t="s">
        <v>28</v>
      </c>
      <c r="N745" s="12" t="s">
        <v>28</v>
      </c>
      <c r="O745" s="12" t="s">
        <v>744</v>
      </c>
      <c r="P745" s="12" t="s">
        <v>3901</v>
      </c>
      <c r="Q745" t="s">
        <v>4009</v>
      </c>
      <c r="R745" t="s">
        <v>4011</v>
      </c>
      <c r="S745" t="s">
        <v>4117</v>
      </c>
      <c r="T745" s="12" t="s">
        <v>344</v>
      </c>
      <c r="W745" s="12" t="s">
        <v>40</v>
      </c>
      <c r="X745" s="12" t="s">
        <v>2031</v>
      </c>
      <c r="Y745" s="12" t="s">
        <v>3518</v>
      </c>
      <c r="Z745" s="12" t="s">
        <v>3608</v>
      </c>
      <c r="AA745" s="12" t="s">
        <v>1933</v>
      </c>
      <c r="AB745" s="12" t="s">
        <v>35</v>
      </c>
      <c r="AC745" s="12" t="s">
        <v>2901</v>
      </c>
      <c r="AF745" s="12" t="s">
        <v>119</v>
      </c>
      <c r="AG745" s="12">
        <v>61</v>
      </c>
    </row>
    <row r="746" spans="1:33" s="12" customFormat="1" x14ac:dyDescent="0.25">
      <c r="A746" s="12" t="s">
        <v>1761</v>
      </c>
      <c r="B746" s="12">
        <v>2002</v>
      </c>
      <c r="C746" t="str">
        <f>A746&amp;" "&amp;B746</f>
        <v>Kirk et al. 2002</v>
      </c>
      <c r="D746" s="12" t="s">
        <v>35</v>
      </c>
      <c r="E746" s="12" t="s">
        <v>25</v>
      </c>
      <c r="F746" s="12" t="s">
        <v>1762</v>
      </c>
      <c r="G746" s="12" t="s">
        <v>35</v>
      </c>
      <c r="H746" s="12" t="s">
        <v>3503</v>
      </c>
      <c r="I746" s="12" t="s">
        <v>2133</v>
      </c>
      <c r="J746" s="12" t="s">
        <v>3626</v>
      </c>
      <c r="K746" s="12" t="s">
        <v>1763</v>
      </c>
      <c r="L746" s="12" t="s">
        <v>28</v>
      </c>
      <c r="N746" s="12" t="s">
        <v>28</v>
      </c>
      <c r="O746" s="12" t="s">
        <v>744</v>
      </c>
      <c r="P746" s="12" t="s">
        <v>3901</v>
      </c>
      <c r="Q746" t="s">
        <v>4009</v>
      </c>
      <c r="R746" t="s">
        <v>4120</v>
      </c>
      <c r="S746" t="s">
        <v>4119</v>
      </c>
      <c r="T746" s="12" t="s">
        <v>346</v>
      </c>
      <c r="W746" s="12" t="s">
        <v>40</v>
      </c>
      <c r="X746" s="12" t="s">
        <v>2031</v>
      </c>
      <c r="Y746" s="12" t="s">
        <v>3518</v>
      </c>
      <c r="Z746" s="12" t="s">
        <v>3608</v>
      </c>
      <c r="AA746" s="12" t="s">
        <v>1933</v>
      </c>
      <c r="AB746" s="12" t="s">
        <v>35</v>
      </c>
      <c r="AC746" s="12" t="s">
        <v>2901</v>
      </c>
      <c r="AF746" s="12" t="s">
        <v>119</v>
      </c>
      <c r="AG746" s="12">
        <v>451</v>
      </c>
    </row>
    <row r="747" spans="1:33" s="12" customFormat="1" x14ac:dyDescent="0.25">
      <c r="A747" s="12" t="s">
        <v>1761</v>
      </c>
      <c r="B747" s="12">
        <v>2002</v>
      </c>
      <c r="C747" t="str">
        <f>A747&amp;" "&amp;B747</f>
        <v>Kirk et al. 2002</v>
      </c>
      <c r="D747" s="12" t="s">
        <v>35</v>
      </c>
      <c r="E747" s="12" t="s">
        <v>25</v>
      </c>
      <c r="F747" s="12" t="s">
        <v>1762</v>
      </c>
      <c r="G747" s="12" t="s">
        <v>35</v>
      </c>
      <c r="H747" s="12" t="s">
        <v>3503</v>
      </c>
      <c r="I747" s="12" t="s">
        <v>2133</v>
      </c>
      <c r="J747" s="12" t="s">
        <v>3626</v>
      </c>
      <c r="K747" s="12" t="s">
        <v>1763</v>
      </c>
      <c r="L747" s="12" t="s">
        <v>28</v>
      </c>
      <c r="N747" s="12" t="s">
        <v>28</v>
      </c>
      <c r="O747" s="12" t="s">
        <v>744</v>
      </c>
      <c r="P747" s="12" t="s">
        <v>3901</v>
      </c>
      <c r="Q747" t="s">
        <v>3993</v>
      </c>
      <c r="R747" t="s">
        <v>4023</v>
      </c>
      <c r="S747" t="s">
        <v>3983</v>
      </c>
      <c r="T747" s="12" t="s">
        <v>625</v>
      </c>
      <c r="W747" s="12" t="s">
        <v>40</v>
      </c>
      <c r="X747" s="12" t="s">
        <v>2031</v>
      </c>
      <c r="Y747" s="12" t="s">
        <v>3518</v>
      </c>
      <c r="Z747" s="12" t="s">
        <v>3608</v>
      </c>
      <c r="AA747" s="12" t="s">
        <v>1933</v>
      </c>
      <c r="AB747" s="12" t="s">
        <v>35</v>
      </c>
      <c r="AC747" s="12" t="s">
        <v>2901</v>
      </c>
      <c r="AF747" s="12">
        <v>1</v>
      </c>
      <c r="AG747" s="12">
        <v>83</v>
      </c>
    </row>
    <row r="748" spans="1:33" s="12" customFormat="1" x14ac:dyDescent="0.25">
      <c r="A748" s="12" t="s">
        <v>1761</v>
      </c>
      <c r="B748" s="12">
        <v>2002</v>
      </c>
      <c r="C748" t="str">
        <f>A748&amp;" "&amp;B748</f>
        <v>Kirk et al. 2002</v>
      </c>
      <c r="D748" s="12" t="s">
        <v>35</v>
      </c>
      <c r="E748" s="12" t="s">
        <v>25</v>
      </c>
      <c r="F748" s="12" t="s">
        <v>1762</v>
      </c>
      <c r="G748" s="12" t="s">
        <v>35</v>
      </c>
      <c r="H748" s="12" t="s">
        <v>3503</v>
      </c>
      <c r="I748" s="12" t="s">
        <v>2133</v>
      </c>
      <c r="J748" s="12" t="s">
        <v>3626</v>
      </c>
      <c r="K748" s="12" t="s">
        <v>1763</v>
      </c>
      <c r="L748" s="12" t="s">
        <v>28</v>
      </c>
      <c r="N748" s="12" t="s">
        <v>28</v>
      </c>
      <c r="O748" s="12" t="s">
        <v>744</v>
      </c>
      <c r="P748" s="12" t="s">
        <v>3901</v>
      </c>
      <c r="Q748" t="s">
        <v>4009</v>
      </c>
      <c r="R748" t="s">
        <v>3938</v>
      </c>
      <c r="S748" t="s">
        <v>4152</v>
      </c>
      <c r="T748" s="12" t="s">
        <v>517</v>
      </c>
      <c r="W748" s="12" t="s">
        <v>40</v>
      </c>
      <c r="X748" s="12" t="s">
        <v>2031</v>
      </c>
      <c r="Y748" s="12" t="s">
        <v>3518</v>
      </c>
      <c r="Z748" s="12" t="s">
        <v>3608</v>
      </c>
      <c r="AA748" s="12" t="s">
        <v>1933</v>
      </c>
      <c r="AB748" s="12" t="s">
        <v>35</v>
      </c>
      <c r="AC748" s="12" t="s">
        <v>2901</v>
      </c>
      <c r="AF748" s="12" t="s">
        <v>119</v>
      </c>
      <c r="AG748" s="12">
        <v>78</v>
      </c>
    </row>
    <row r="749" spans="1:33" s="12" customFormat="1" x14ac:dyDescent="0.25">
      <c r="A749" s="12" t="s">
        <v>1934</v>
      </c>
      <c r="B749" s="12">
        <v>1986</v>
      </c>
      <c r="C749" t="str">
        <f>A749&amp;" "&amp;B749</f>
        <v>Kirkpatrick and Colvin 1986</v>
      </c>
      <c r="D749" s="12" t="s">
        <v>35</v>
      </c>
      <c r="E749" s="12" t="s">
        <v>25</v>
      </c>
      <c r="F749" s="12" t="s">
        <v>1935</v>
      </c>
      <c r="G749" s="12" t="s">
        <v>35</v>
      </c>
      <c r="H749" s="12" t="s">
        <v>3503</v>
      </c>
      <c r="I749" s="12" t="s">
        <v>437</v>
      </c>
      <c r="J749" s="12" t="s">
        <v>2117</v>
      </c>
      <c r="K749" s="12" t="s">
        <v>28</v>
      </c>
      <c r="L749" s="12" t="s">
        <v>28</v>
      </c>
      <c r="N749" s="12" t="s">
        <v>438</v>
      </c>
      <c r="O749" s="12" t="s">
        <v>744</v>
      </c>
      <c r="P749" s="12" t="s">
        <v>3901</v>
      </c>
      <c r="Q749" t="s">
        <v>4026</v>
      </c>
      <c r="R749" t="s">
        <v>4025</v>
      </c>
      <c r="S749" t="s">
        <v>4226</v>
      </c>
      <c r="T749" s="12" t="s">
        <v>4280</v>
      </c>
      <c r="U749" s="12" t="s">
        <v>1382</v>
      </c>
      <c r="W749" s="12" t="s">
        <v>40</v>
      </c>
      <c r="X749" s="12" t="s">
        <v>1826</v>
      </c>
      <c r="Y749" s="12" t="s">
        <v>1033</v>
      </c>
      <c r="Z749" s="12" t="s">
        <v>1033</v>
      </c>
      <c r="AA749" s="12" t="s">
        <v>304</v>
      </c>
      <c r="AB749" s="12" t="s">
        <v>35</v>
      </c>
      <c r="AC749" s="12" t="s">
        <v>2901</v>
      </c>
      <c r="AF749" s="12">
        <v>8</v>
      </c>
      <c r="AG749" s="12">
        <v>94</v>
      </c>
    </row>
    <row r="750" spans="1:33" s="12" customFormat="1" x14ac:dyDescent="0.25">
      <c r="A750" s="12" t="s">
        <v>1934</v>
      </c>
      <c r="B750" s="12">
        <v>1986</v>
      </c>
      <c r="C750" t="str">
        <f>A750&amp;" "&amp;B750</f>
        <v>Kirkpatrick and Colvin 1986</v>
      </c>
      <c r="D750" s="12" t="s">
        <v>35</v>
      </c>
      <c r="E750" s="12" t="s">
        <v>25</v>
      </c>
      <c r="F750" s="12" t="s">
        <v>1935</v>
      </c>
      <c r="G750" s="12" t="s">
        <v>35</v>
      </c>
      <c r="H750" s="12" t="s">
        <v>3503</v>
      </c>
      <c r="I750" s="12" t="s">
        <v>2029</v>
      </c>
      <c r="J750" s="12" t="s">
        <v>3626</v>
      </c>
      <c r="K750" s="12" t="s">
        <v>28</v>
      </c>
      <c r="L750" s="12" t="s">
        <v>28</v>
      </c>
      <c r="N750" s="12" t="s">
        <v>438</v>
      </c>
      <c r="O750" s="12" t="s">
        <v>744</v>
      </c>
      <c r="P750" s="12" t="s">
        <v>3901</v>
      </c>
      <c r="Q750" t="s">
        <v>4026</v>
      </c>
      <c r="R750" t="s">
        <v>4025</v>
      </c>
      <c r="S750" t="s">
        <v>4226</v>
      </c>
      <c r="T750" s="12" t="s">
        <v>4280</v>
      </c>
      <c r="U750" s="12" t="s">
        <v>1382</v>
      </c>
      <c r="W750" s="12" t="s">
        <v>40</v>
      </c>
      <c r="X750" s="12" t="s">
        <v>2028</v>
      </c>
      <c r="Y750" s="12" t="s">
        <v>3587</v>
      </c>
      <c r="Z750" s="12" t="s">
        <v>3517</v>
      </c>
      <c r="AA750" s="12" t="s">
        <v>304</v>
      </c>
      <c r="AB750" s="12" t="s">
        <v>35</v>
      </c>
      <c r="AC750" s="12" t="s">
        <v>2901</v>
      </c>
      <c r="AF750" s="12">
        <v>2</v>
      </c>
      <c r="AG750" s="12">
        <v>94</v>
      </c>
    </row>
    <row r="751" spans="1:33" s="12" customFormat="1" x14ac:dyDescent="0.25">
      <c r="A751" s="12" t="s">
        <v>1934</v>
      </c>
      <c r="B751" s="12">
        <v>1986</v>
      </c>
      <c r="C751" t="str">
        <f>A751&amp;" "&amp;B751</f>
        <v>Kirkpatrick and Colvin 1986</v>
      </c>
      <c r="D751" s="12" t="s">
        <v>35</v>
      </c>
      <c r="E751" s="12" t="s">
        <v>25</v>
      </c>
      <c r="F751" s="12" t="s">
        <v>1935</v>
      </c>
      <c r="G751" s="12" t="s">
        <v>35</v>
      </c>
      <c r="H751" s="12" t="s">
        <v>3503</v>
      </c>
      <c r="I751" s="12" t="s">
        <v>2029</v>
      </c>
      <c r="J751" s="12" t="s">
        <v>3626</v>
      </c>
      <c r="K751" s="12" t="s">
        <v>28</v>
      </c>
      <c r="L751" s="12" t="s">
        <v>28</v>
      </c>
      <c r="N751" s="12" t="s">
        <v>438</v>
      </c>
      <c r="O751" s="12" t="s">
        <v>744</v>
      </c>
      <c r="P751" s="12" t="s">
        <v>3901</v>
      </c>
      <c r="Q751" t="s">
        <v>4026</v>
      </c>
      <c r="R751" t="s">
        <v>4025</v>
      </c>
      <c r="S751" t="s">
        <v>4226</v>
      </c>
      <c r="T751" s="12" t="s">
        <v>4280</v>
      </c>
      <c r="U751" s="12" t="s">
        <v>1382</v>
      </c>
      <c r="W751" s="12" t="s">
        <v>40</v>
      </c>
      <c r="X751" s="12" t="s">
        <v>2031</v>
      </c>
      <c r="Y751" s="12" t="s">
        <v>3518</v>
      </c>
      <c r="Z751" s="12" t="s">
        <v>3608</v>
      </c>
      <c r="AA751" s="12" t="s">
        <v>304</v>
      </c>
      <c r="AB751" s="12" t="s">
        <v>35</v>
      </c>
      <c r="AC751" s="12" t="s">
        <v>2901</v>
      </c>
      <c r="AF751" s="12">
        <v>5</v>
      </c>
      <c r="AG751" s="12">
        <v>94</v>
      </c>
    </row>
    <row r="752" spans="1:33" s="12" customFormat="1" x14ac:dyDescent="0.25">
      <c r="A752" s="12" t="s">
        <v>1936</v>
      </c>
      <c r="B752" s="12">
        <v>2010</v>
      </c>
      <c r="C752" t="str">
        <f>A752&amp;" "&amp;B752</f>
        <v>Lawson et al. 2010</v>
      </c>
      <c r="D752" s="12" t="s">
        <v>35</v>
      </c>
      <c r="E752" s="12" t="s">
        <v>25</v>
      </c>
      <c r="F752" s="12" t="s">
        <v>1937</v>
      </c>
      <c r="G752" s="12" t="s">
        <v>2901</v>
      </c>
      <c r="H752" s="12" t="s">
        <v>3504</v>
      </c>
      <c r="I752" s="12" t="s">
        <v>1941</v>
      </c>
      <c r="J752" s="12" t="s">
        <v>2117</v>
      </c>
      <c r="K752" s="12" t="s">
        <v>28</v>
      </c>
      <c r="L752" s="12" t="s">
        <v>28</v>
      </c>
      <c r="N752" s="12" t="s">
        <v>1939</v>
      </c>
      <c r="O752" s="12" t="s">
        <v>744</v>
      </c>
      <c r="P752" s="12" t="s">
        <v>3901</v>
      </c>
      <c r="Q752" t="s">
        <v>4009</v>
      </c>
      <c r="R752" t="s">
        <v>4038</v>
      </c>
      <c r="S752" t="s">
        <v>4249</v>
      </c>
      <c r="T752" s="12" t="s">
        <v>1784</v>
      </c>
      <c r="U752" s="12" t="s">
        <v>1672</v>
      </c>
      <c r="W752" s="12" t="s">
        <v>40</v>
      </c>
      <c r="X752" s="12" t="s">
        <v>1826</v>
      </c>
      <c r="Y752" s="12" t="s">
        <v>1033</v>
      </c>
      <c r="Z752" s="12" t="s">
        <v>1033</v>
      </c>
      <c r="AA752" s="12" t="s">
        <v>1940</v>
      </c>
      <c r="AB752" s="12" t="s">
        <v>35</v>
      </c>
      <c r="AC752" s="12" t="s">
        <v>2901</v>
      </c>
      <c r="AF752" s="12">
        <v>1</v>
      </c>
      <c r="AG752" s="12">
        <v>63</v>
      </c>
    </row>
    <row r="753" spans="1:33" s="12" customFormat="1" x14ac:dyDescent="0.25">
      <c r="A753" s="12" t="s">
        <v>1936</v>
      </c>
      <c r="B753" s="12">
        <v>2010</v>
      </c>
      <c r="C753" t="str">
        <f>A753&amp;" "&amp;B753</f>
        <v>Lawson et al. 2010</v>
      </c>
      <c r="D753" s="12" t="s">
        <v>35</v>
      </c>
      <c r="E753" s="12" t="s">
        <v>25</v>
      </c>
      <c r="F753" s="12" t="s">
        <v>1937</v>
      </c>
      <c r="G753" s="12" t="s">
        <v>2901</v>
      </c>
      <c r="H753" s="12" t="s">
        <v>3504</v>
      </c>
      <c r="I753" s="12" t="s">
        <v>1941</v>
      </c>
      <c r="J753" s="12" t="s">
        <v>2117</v>
      </c>
      <c r="K753" s="12" t="s">
        <v>28</v>
      </c>
      <c r="L753" s="12" t="s">
        <v>28</v>
      </c>
      <c r="N753" s="12" t="s">
        <v>1939</v>
      </c>
      <c r="O753" s="12" t="s">
        <v>744</v>
      </c>
      <c r="P753" s="12" t="s">
        <v>3901</v>
      </c>
      <c r="Q753" t="s">
        <v>4009</v>
      </c>
      <c r="R753" t="s">
        <v>4008</v>
      </c>
      <c r="S753" t="s">
        <v>3931</v>
      </c>
      <c r="T753" s="12" t="s">
        <v>1942</v>
      </c>
      <c r="U753" s="12" t="s">
        <v>1695</v>
      </c>
      <c r="W753" s="12" t="s">
        <v>40</v>
      </c>
      <c r="X753" s="12" t="s">
        <v>1826</v>
      </c>
      <c r="Y753" s="12" t="s">
        <v>1033</v>
      </c>
      <c r="Z753" s="12" t="s">
        <v>1033</v>
      </c>
      <c r="AA753" s="12" t="s">
        <v>1940</v>
      </c>
      <c r="AB753" s="12" t="s">
        <v>35</v>
      </c>
      <c r="AC753" s="12" t="s">
        <v>2901</v>
      </c>
      <c r="AF753" s="12" t="s">
        <v>119</v>
      </c>
      <c r="AG753" s="12">
        <v>3</v>
      </c>
    </row>
    <row r="754" spans="1:33" s="12" customFormat="1" x14ac:dyDescent="0.25">
      <c r="A754" s="12" t="s">
        <v>1936</v>
      </c>
      <c r="B754" s="12">
        <v>2010</v>
      </c>
      <c r="C754" t="str">
        <f>A754&amp;" "&amp;B754</f>
        <v>Lawson et al. 2010</v>
      </c>
      <c r="D754" s="12" t="s">
        <v>35</v>
      </c>
      <c r="E754" s="12" t="s">
        <v>25</v>
      </c>
      <c r="F754" s="12" t="s">
        <v>1937</v>
      </c>
      <c r="G754" s="12" t="s">
        <v>2901</v>
      </c>
      <c r="H754" s="12" t="s">
        <v>3504</v>
      </c>
      <c r="I754" s="12" t="s">
        <v>1941</v>
      </c>
      <c r="J754" s="12" t="s">
        <v>2117</v>
      </c>
      <c r="K754" s="12" t="s">
        <v>28</v>
      </c>
      <c r="L754" s="12" t="s">
        <v>28</v>
      </c>
      <c r="N754" s="12" t="s">
        <v>1939</v>
      </c>
      <c r="O754" s="12" t="s">
        <v>744</v>
      </c>
      <c r="P754" s="12" t="s">
        <v>3901</v>
      </c>
      <c r="Q754" t="s">
        <v>4009</v>
      </c>
      <c r="R754" t="s">
        <v>4038</v>
      </c>
      <c r="S754" t="s">
        <v>4268</v>
      </c>
      <c r="T754" s="12" t="s">
        <v>1943</v>
      </c>
      <c r="U754" s="12" t="s">
        <v>1944</v>
      </c>
      <c r="W754" s="12" t="s">
        <v>40</v>
      </c>
      <c r="X754" s="12" t="s">
        <v>1826</v>
      </c>
      <c r="Y754" s="12" t="s">
        <v>1033</v>
      </c>
      <c r="Z754" s="12" t="s">
        <v>1033</v>
      </c>
      <c r="AA754" s="12" t="s">
        <v>1940</v>
      </c>
      <c r="AB754" s="12" t="s">
        <v>35</v>
      </c>
      <c r="AC754" s="12" t="s">
        <v>2901</v>
      </c>
      <c r="AF754" s="12" t="s">
        <v>119</v>
      </c>
      <c r="AG754" s="12">
        <v>6</v>
      </c>
    </row>
    <row r="755" spans="1:33" s="12" customFormat="1" x14ac:dyDescent="0.25">
      <c r="A755" s="12" t="s">
        <v>1936</v>
      </c>
      <c r="B755" s="12">
        <v>2010</v>
      </c>
      <c r="C755" t="str">
        <f>A755&amp;" "&amp;B755</f>
        <v>Lawson et al. 2010</v>
      </c>
      <c r="D755" s="12" t="s">
        <v>35</v>
      </c>
      <c r="E755" s="12" t="s">
        <v>25</v>
      </c>
      <c r="F755" s="12" t="s">
        <v>1937</v>
      </c>
      <c r="G755" s="12" t="s">
        <v>2901</v>
      </c>
      <c r="H755" s="12" t="s">
        <v>3504</v>
      </c>
      <c r="I755" s="12" t="s">
        <v>1941</v>
      </c>
      <c r="J755" s="12" t="s">
        <v>2117</v>
      </c>
      <c r="K755" s="12" t="s">
        <v>28</v>
      </c>
      <c r="L755" s="12" t="s">
        <v>28</v>
      </c>
      <c r="N755" s="12" t="s">
        <v>1939</v>
      </c>
      <c r="O755" s="12" t="s">
        <v>744</v>
      </c>
      <c r="P755" s="12" t="s">
        <v>3901</v>
      </c>
      <c r="Q755" t="s">
        <v>4009</v>
      </c>
      <c r="R755" t="s">
        <v>4017</v>
      </c>
      <c r="S755" t="s">
        <v>4016</v>
      </c>
      <c r="T755" s="12" t="s">
        <v>2051</v>
      </c>
      <c r="U755" s="12" t="s">
        <v>1310</v>
      </c>
      <c r="W755" s="12" t="s">
        <v>40</v>
      </c>
      <c r="X755" s="12" t="s">
        <v>1826</v>
      </c>
      <c r="Y755" s="12" t="s">
        <v>1033</v>
      </c>
      <c r="Z755" s="12" t="s">
        <v>1033</v>
      </c>
      <c r="AA755" s="12" t="s">
        <v>1940</v>
      </c>
      <c r="AB755" s="12" t="s">
        <v>35</v>
      </c>
      <c r="AC755" s="12" t="s">
        <v>2901</v>
      </c>
      <c r="AF755" s="12" t="s">
        <v>119</v>
      </c>
      <c r="AG755" s="12">
        <v>66</v>
      </c>
    </row>
    <row r="756" spans="1:33" s="12" customFormat="1" x14ac:dyDescent="0.25">
      <c r="A756" s="12" t="s">
        <v>1936</v>
      </c>
      <c r="B756" s="12">
        <v>2010</v>
      </c>
      <c r="C756" t="str">
        <f>A756&amp;" "&amp;B756</f>
        <v>Lawson et al. 2010</v>
      </c>
      <c r="D756" s="12" t="s">
        <v>35</v>
      </c>
      <c r="E756" s="12" t="s">
        <v>25</v>
      </c>
      <c r="F756" s="12" t="s">
        <v>1937</v>
      </c>
      <c r="G756" s="12" t="s">
        <v>2901</v>
      </c>
      <c r="H756" s="12" t="s">
        <v>3504</v>
      </c>
      <c r="I756" s="12" t="s">
        <v>1941</v>
      </c>
      <c r="J756" s="12" t="s">
        <v>2117</v>
      </c>
      <c r="K756" s="12" t="s">
        <v>28</v>
      </c>
      <c r="L756" s="12" t="s">
        <v>28</v>
      </c>
      <c r="N756" s="12" t="s">
        <v>1939</v>
      </c>
      <c r="O756" s="12" t="s">
        <v>744</v>
      </c>
      <c r="P756" s="12" t="s">
        <v>3901</v>
      </c>
      <c r="Q756" t="s">
        <v>4009</v>
      </c>
      <c r="R756" t="s">
        <v>4011</v>
      </c>
      <c r="S756" t="s">
        <v>4072</v>
      </c>
      <c r="T756" s="12" t="s">
        <v>2599</v>
      </c>
      <c r="U756" s="12" t="s">
        <v>649</v>
      </c>
      <c r="W756" s="12" t="s">
        <v>40</v>
      </c>
      <c r="X756" s="12" t="s">
        <v>1826</v>
      </c>
      <c r="Y756" s="12" t="s">
        <v>1033</v>
      </c>
      <c r="Z756" s="12" t="s">
        <v>1033</v>
      </c>
      <c r="AA756" s="12" t="s">
        <v>1940</v>
      </c>
      <c r="AB756" s="12" t="s">
        <v>35</v>
      </c>
      <c r="AC756" s="12" t="s">
        <v>2901</v>
      </c>
      <c r="AF756" s="12">
        <v>7</v>
      </c>
      <c r="AG756" s="12">
        <v>18</v>
      </c>
    </row>
    <row r="757" spans="1:33" s="12" customFormat="1" x14ac:dyDescent="0.25">
      <c r="A757" s="12" t="s">
        <v>1936</v>
      </c>
      <c r="B757" s="12">
        <v>2010</v>
      </c>
      <c r="C757" t="str">
        <f>A757&amp;" "&amp;B757</f>
        <v>Lawson et al. 2010</v>
      </c>
      <c r="D757" s="12" t="s">
        <v>35</v>
      </c>
      <c r="E757" s="12" t="s">
        <v>25</v>
      </c>
      <c r="F757" s="12" t="s">
        <v>1937</v>
      </c>
      <c r="G757" s="12" t="s">
        <v>2901</v>
      </c>
      <c r="H757" s="12" t="s">
        <v>3504</v>
      </c>
      <c r="I757" s="12" t="s">
        <v>1941</v>
      </c>
      <c r="J757" s="12" t="s">
        <v>2117</v>
      </c>
      <c r="K757" s="12" t="s">
        <v>28</v>
      </c>
      <c r="L757" s="12" t="s">
        <v>28</v>
      </c>
      <c r="N757" s="12" t="s">
        <v>1939</v>
      </c>
      <c r="O757" s="12" t="s">
        <v>744</v>
      </c>
      <c r="P757" s="12" t="s">
        <v>3901</v>
      </c>
      <c r="Q757" t="s">
        <v>3993</v>
      </c>
      <c r="R757" t="s">
        <v>3992</v>
      </c>
      <c r="S757" t="s">
        <v>3983</v>
      </c>
      <c r="T757" s="12" t="s">
        <v>2829</v>
      </c>
      <c r="U757" s="12" t="s">
        <v>1951</v>
      </c>
      <c r="W757" s="12" t="s">
        <v>40</v>
      </c>
      <c r="X757" s="12" t="s">
        <v>1826</v>
      </c>
      <c r="Y757" s="12" t="s">
        <v>1033</v>
      </c>
      <c r="Z757" s="12" t="s">
        <v>1033</v>
      </c>
      <c r="AA757" s="12" t="s">
        <v>1940</v>
      </c>
      <c r="AB757" s="12" t="s">
        <v>35</v>
      </c>
      <c r="AC757" s="12" t="s">
        <v>2901</v>
      </c>
      <c r="AF757" s="12" t="s">
        <v>119</v>
      </c>
      <c r="AG757" s="12">
        <v>3</v>
      </c>
    </row>
    <row r="758" spans="1:33" s="12" customFormat="1" x14ac:dyDescent="0.25">
      <c r="A758" s="12" t="s">
        <v>1936</v>
      </c>
      <c r="B758" s="12">
        <v>2010</v>
      </c>
      <c r="C758" t="str">
        <f>A758&amp;" "&amp;B758</f>
        <v>Lawson et al. 2010</v>
      </c>
      <c r="D758" s="12" t="s">
        <v>35</v>
      </c>
      <c r="E758" s="12" t="s">
        <v>25</v>
      </c>
      <c r="F758" s="12" t="s">
        <v>1937</v>
      </c>
      <c r="G758" s="12" t="s">
        <v>2901</v>
      </c>
      <c r="H758" s="12" t="s">
        <v>3504</v>
      </c>
      <c r="I758" s="12" t="s">
        <v>1941</v>
      </c>
      <c r="J758" s="12" t="s">
        <v>2117</v>
      </c>
      <c r="K758" s="12" t="s">
        <v>28</v>
      </c>
      <c r="L758" s="12" t="s">
        <v>28</v>
      </c>
      <c r="N758" s="12" t="s">
        <v>1939</v>
      </c>
      <c r="O758" s="12" t="s">
        <v>744</v>
      </c>
      <c r="P758" s="12" t="s">
        <v>3901</v>
      </c>
      <c r="Q758" s="12" t="s">
        <v>4009</v>
      </c>
      <c r="R758" s="12" t="s">
        <v>4302</v>
      </c>
      <c r="S758" s="12" t="s">
        <v>4301</v>
      </c>
      <c r="T758" s="12" t="s">
        <v>1946</v>
      </c>
      <c r="U758" s="12" t="s">
        <v>1343</v>
      </c>
      <c r="W758" s="12" t="s">
        <v>40</v>
      </c>
      <c r="X758" s="12" t="s">
        <v>1826</v>
      </c>
      <c r="Y758" s="12" t="s">
        <v>1033</v>
      </c>
      <c r="Z758" s="12" t="s">
        <v>1033</v>
      </c>
      <c r="AA758" s="12" t="s">
        <v>1940</v>
      </c>
      <c r="AB758" s="12" t="s">
        <v>35</v>
      </c>
      <c r="AC758" s="12" t="s">
        <v>2901</v>
      </c>
      <c r="AF758" s="12" t="s">
        <v>119</v>
      </c>
      <c r="AG758" s="12">
        <v>10</v>
      </c>
    </row>
    <row r="759" spans="1:33" s="12" customFormat="1" x14ac:dyDescent="0.25">
      <c r="A759" s="12" t="s">
        <v>1936</v>
      </c>
      <c r="B759" s="12">
        <v>2010</v>
      </c>
      <c r="C759" t="str">
        <f>A759&amp;" "&amp;B759</f>
        <v>Lawson et al. 2010</v>
      </c>
      <c r="D759" s="12" t="s">
        <v>35</v>
      </c>
      <c r="E759" s="12" t="s">
        <v>25</v>
      </c>
      <c r="F759" s="12" t="s">
        <v>1937</v>
      </c>
      <c r="G759" s="12" t="s">
        <v>2901</v>
      </c>
      <c r="H759" s="12" t="s">
        <v>3504</v>
      </c>
      <c r="I759" s="12" t="s">
        <v>1941</v>
      </c>
      <c r="J759" s="12" t="s">
        <v>2117</v>
      </c>
      <c r="K759" s="12" t="s">
        <v>28</v>
      </c>
      <c r="L759" s="12" t="s">
        <v>28</v>
      </c>
      <c r="N759" s="12" t="s">
        <v>1939</v>
      </c>
      <c r="O759" s="12" t="s">
        <v>744</v>
      </c>
      <c r="P759" s="12" t="s">
        <v>3901</v>
      </c>
      <c r="Q759" t="s">
        <v>4009</v>
      </c>
      <c r="R759" t="s">
        <v>4011</v>
      </c>
      <c r="S759" t="s">
        <v>4086</v>
      </c>
      <c r="T759" s="12" t="s">
        <v>2687</v>
      </c>
      <c r="U759" s="12" t="s">
        <v>644</v>
      </c>
      <c r="W759" s="12" t="s">
        <v>40</v>
      </c>
      <c r="X759" s="12" t="s">
        <v>1826</v>
      </c>
      <c r="Y759" s="12" t="s">
        <v>1033</v>
      </c>
      <c r="Z759" s="12" t="s">
        <v>1033</v>
      </c>
      <c r="AA759" s="12" t="s">
        <v>1940</v>
      </c>
      <c r="AB759" s="12" t="s">
        <v>35</v>
      </c>
      <c r="AC759" s="12" t="s">
        <v>2901</v>
      </c>
      <c r="AF759" s="12">
        <v>2</v>
      </c>
      <c r="AG759" s="12">
        <v>5</v>
      </c>
    </row>
    <row r="760" spans="1:33" s="12" customFormat="1" x14ac:dyDescent="0.25">
      <c r="A760" s="12" t="s">
        <v>1936</v>
      </c>
      <c r="B760" s="12">
        <v>2010</v>
      </c>
      <c r="C760" t="str">
        <f>A760&amp;" "&amp;B760</f>
        <v>Lawson et al. 2010</v>
      </c>
      <c r="D760" s="12" t="s">
        <v>35</v>
      </c>
      <c r="E760" s="12" t="s">
        <v>25</v>
      </c>
      <c r="F760" s="12" t="s">
        <v>1937</v>
      </c>
      <c r="G760" s="12" t="s">
        <v>2901</v>
      </c>
      <c r="H760" s="12" t="s">
        <v>3504</v>
      </c>
      <c r="I760" s="12" t="s">
        <v>1941</v>
      </c>
      <c r="J760" s="12" t="s">
        <v>2117</v>
      </c>
      <c r="K760" s="12" t="s">
        <v>28</v>
      </c>
      <c r="L760" s="12" t="s">
        <v>28</v>
      </c>
      <c r="N760" s="12" t="s">
        <v>1939</v>
      </c>
      <c r="O760" s="12" t="s">
        <v>744</v>
      </c>
      <c r="P760" s="12" t="s">
        <v>3901</v>
      </c>
      <c r="Q760" t="s">
        <v>3993</v>
      </c>
      <c r="R760" t="s">
        <v>4023</v>
      </c>
      <c r="S760" t="s">
        <v>4088</v>
      </c>
      <c r="T760" s="12" t="s">
        <v>510</v>
      </c>
      <c r="U760" s="12" t="s">
        <v>1945</v>
      </c>
      <c r="W760" s="12" t="s">
        <v>40</v>
      </c>
      <c r="X760" s="12" t="s">
        <v>1826</v>
      </c>
      <c r="Y760" s="12" t="s">
        <v>1033</v>
      </c>
      <c r="Z760" s="12" t="s">
        <v>1033</v>
      </c>
      <c r="AA760" s="12" t="s">
        <v>1940</v>
      </c>
      <c r="AB760" s="12" t="s">
        <v>35</v>
      </c>
      <c r="AC760" s="12" t="s">
        <v>2901</v>
      </c>
      <c r="AF760" s="12" t="s">
        <v>119</v>
      </c>
      <c r="AG760" s="12">
        <v>16</v>
      </c>
    </row>
    <row r="761" spans="1:33" s="12" customFormat="1" x14ac:dyDescent="0.25">
      <c r="A761" s="12" t="s">
        <v>1936</v>
      </c>
      <c r="B761" s="12">
        <v>2010</v>
      </c>
      <c r="C761" t="str">
        <f>A761&amp;" "&amp;B761</f>
        <v>Lawson et al. 2010</v>
      </c>
      <c r="D761" s="12" t="s">
        <v>35</v>
      </c>
      <c r="E761" s="12" t="s">
        <v>25</v>
      </c>
      <c r="F761" s="12" t="s">
        <v>1937</v>
      </c>
      <c r="G761" s="12" t="s">
        <v>2901</v>
      </c>
      <c r="H761" s="12" t="s">
        <v>3504</v>
      </c>
      <c r="I761" s="12" t="s">
        <v>1941</v>
      </c>
      <c r="J761" s="12" t="s">
        <v>2117</v>
      </c>
      <c r="K761" s="12" t="s">
        <v>28</v>
      </c>
      <c r="L761" s="12" t="s">
        <v>28</v>
      </c>
      <c r="N761" s="12" t="s">
        <v>1939</v>
      </c>
      <c r="O761" s="12" t="s">
        <v>744</v>
      </c>
      <c r="P761" s="12" t="s">
        <v>3901</v>
      </c>
      <c r="Q761" t="s">
        <v>4009</v>
      </c>
      <c r="R761" t="s">
        <v>4008</v>
      </c>
      <c r="S761" t="s">
        <v>4036</v>
      </c>
      <c r="T761" s="12" t="s">
        <v>2794</v>
      </c>
      <c r="U761" s="12" t="s">
        <v>1353</v>
      </c>
      <c r="W761" s="12" t="s">
        <v>40</v>
      </c>
      <c r="X761" s="12" t="s">
        <v>1826</v>
      </c>
      <c r="Y761" s="12" t="s">
        <v>1033</v>
      </c>
      <c r="Z761" s="12" t="s">
        <v>1033</v>
      </c>
      <c r="AA761" s="12" t="s">
        <v>1940</v>
      </c>
      <c r="AB761" s="12" t="s">
        <v>35</v>
      </c>
      <c r="AC761" s="12" t="s">
        <v>2901</v>
      </c>
      <c r="AF761" s="12" t="s">
        <v>119</v>
      </c>
      <c r="AG761" s="12">
        <v>4</v>
      </c>
    </row>
    <row r="762" spans="1:33" s="12" customFormat="1" x14ac:dyDescent="0.25">
      <c r="A762" s="12" t="s">
        <v>1936</v>
      </c>
      <c r="B762" s="12">
        <v>2010</v>
      </c>
      <c r="C762" t="str">
        <f>A762&amp;" "&amp;B762</f>
        <v>Lawson et al. 2010</v>
      </c>
      <c r="D762" s="12" t="s">
        <v>35</v>
      </c>
      <c r="E762" s="12" t="s">
        <v>25</v>
      </c>
      <c r="F762" s="12" t="s">
        <v>1937</v>
      </c>
      <c r="G762" s="12" t="s">
        <v>2901</v>
      </c>
      <c r="H762" s="12" t="s">
        <v>3504</v>
      </c>
      <c r="I762" s="12" t="s">
        <v>1941</v>
      </c>
      <c r="J762" s="12" t="s">
        <v>2117</v>
      </c>
      <c r="K762" s="12" t="s">
        <v>28</v>
      </c>
      <c r="L762" s="12" t="s">
        <v>28</v>
      </c>
      <c r="N762" s="12" t="s">
        <v>1939</v>
      </c>
      <c r="O762" s="12" t="s">
        <v>744</v>
      </c>
      <c r="P762" s="12" t="s">
        <v>3901</v>
      </c>
      <c r="Q762" t="s">
        <v>4009</v>
      </c>
      <c r="R762" t="s">
        <v>4011</v>
      </c>
      <c r="S762" t="s">
        <v>4010</v>
      </c>
      <c r="T762" s="12" t="s">
        <v>1681</v>
      </c>
      <c r="U762" s="12" t="s">
        <v>652</v>
      </c>
      <c r="W762" s="12" t="s">
        <v>40</v>
      </c>
      <c r="X762" s="12" t="s">
        <v>1826</v>
      </c>
      <c r="Y762" s="12" t="s">
        <v>1033</v>
      </c>
      <c r="Z762" s="12" t="s">
        <v>1033</v>
      </c>
      <c r="AA762" s="12" t="s">
        <v>1940</v>
      </c>
      <c r="AB762" s="12" t="s">
        <v>35</v>
      </c>
      <c r="AC762" s="12" t="s">
        <v>2901</v>
      </c>
      <c r="AF762" s="12">
        <v>2</v>
      </c>
      <c r="AG762" s="12">
        <v>25</v>
      </c>
    </row>
    <row r="763" spans="1:33" s="12" customFormat="1" x14ac:dyDescent="0.25">
      <c r="A763" s="12" t="s">
        <v>1936</v>
      </c>
      <c r="B763" s="12">
        <v>2010</v>
      </c>
      <c r="C763" t="str">
        <f>A763&amp;" "&amp;B763</f>
        <v>Lawson et al. 2010</v>
      </c>
      <c r="D763" s="12" t="s">
        <v>35</v>
      </c>
      <c r="E763" s="12" t="s">
        <v>25</v>
      </c>
      <c r="F763" s="12" t="s">
        <v>1937</v>
      </c>
      <c r="G763" s="12" t="s">
        <v>2901</v>
      </c>
      <c r="H763" s="12" t="s">
        <v>3504</v>
      </c>
      <c r="I763" s="12" t="s">
        <v>1941</v>
      </c>
      <c r="J763" s="12" t="s">
        <v>2117</v>
      </c>
      <c r="K763" s="12" t="s">
        <v>28</v>
      </c>
      <c r="L763" s="12" t="s">
        <v>28</v>
      </c>
      <c r="N763" s="12" t="s">
        <v>1939</v>
      </c>
      <c r="O763" s="12" t="s">
        <v>744</v>
      </c>
      <c r="P763" s="12" t="s">
        <v>3901</v>
      </c>
      <c r="Q763" t="s">
        <v>4009</v>
      </c>
      <c r="R763" t="s">
        <v>4011</v>
      </c>
      <c r="S763" t="s">
        <v>4094</v>
      </c>
      <c r="T763" t="s">
        <v>4316</v>
      </c>
      <c r="U763" s="12" t="s">
        <v>650</v>
      </c>
      <c r="W763" s="12" t="s">
        <v>40</v>
      </c>
      <c r="X763" s="12" t="s">
        <v>1826</v>
      </c>
      <c r="Y763" s="12" t="s">
        <v>1033</v>
      </c>
      <c r="Z763" s="12" t="s">
        <v>1033</v>
      </c>
      <c r="AA763" s="12" t="s">
        <v>1940</v>
      </c>
      <c r="AB763" s="12" t="s">
        <v>35</v>
      </c>
      <c r="AC763" s="12" t="s">
        <v>2901</v>
      </c>
      <c r="AF763" s="12">
        <v>1</v>
      </c>
      <c r="AG763" s="12">
        <v>2</v>
      </c>
    </row>
    <row r="764" spans="1:33" s="12" customFormat="1" x14ac:dyDescent="0.25">
      <c r="A764" s="12" t="s">
        <v>1936</v>
      </c>
      <c r="B764" s="12">
        <v>2010</v>
      </c>
      <c r="C764" t="str">
        <f>A764&amp;" "&amp;B764</f>
        <v>Lawson et al. 2010</v>
      </c>
      <c r="D764" s="12" t="s">
        <v>35</v>
      </c>
      <c r="E764" s="12" t="s">
        <v>25</v>
      </c>
      <c r="F764" s="12" t="s">
        <v>1937</v>
      </c>
      <c r="G764" s="12" t="s">
        <v>2901</v>
      </c>
      <c r="H764" s="12" t="s">
        <v>3504</v>
      </c>
      <c r="I764" s="12" t="s">
        <v>1941</v>
      </c>
      <c r="J764" s="12" t="s">
        <v>2117</v>
      </c>
      <c r="K764" s="12" t="s">
        <v>28</v>
      </c>
      <c r="L764" s="12" t="s">
        <v>28</v>
      </c>
      <c r="N764" s="12" t="s">
        <v>1939</v>
      </c>
      <c r="O764" s="12" t="s">
        <v>744</v>
      </c>
      <c r="P764" s="12" t="s">
        <v>3901</v>
      </c>
      <c r="Q764" t="s">
        <v>4009</v>
      </c>
      <c r="R764" t="s">
        <v>4011</v>
      </c>
      <c r="S764" t="s">
        <v>4095</v>
      </c>
      <c r="T764" s="12" t="s">
        <v>1788</v>
      </c>
      <c r="U764" s="12" t="s">
        <v>651</v>
      </c>
      <c r="W764" s="12" t="s">
        <v>40</v>
      </c>
      <c r="X764" s="12" t="s">
        <v>1826</v>
      </c>
      <c r="Y764" s="12" t="s">
        <v>1033</v>
      </c>
      <c r="Z764" s="12" t="s">
        <v>1033</v>
      </c>
      <c r="AA764" s="12" t="s">
        <v>1940</v>
      </c>
      <c r="AB764" s="12" t="s">
        <v>35</v>
      </c>
      <c r="AC764" s="12" t="s">
        <v>2901</v>
      </c>
      <c r="AF764" s="12">
        <v>118</v>
      </c>
      <c r="AG764" s="12">
        <v>195</v>
      </c>
    </row>
    <row r="765" spans="1:33" s="12" customFormat="1" x14ac:dyDescent="0.25">
      <c r="A765" s="12" t="s">
        <v>1936</v>
      </c>
      <c r="B765" s="12">
        <v>2010</v>
      </c>
      <c r="C765" t="str">
        <f>A765&amp;" "&amp;B765</f>
        <v>Lawson et al. 2010</v>
      </c>
      <c r="D765" s="12" t="s">
        <v>35</v>
      </c>
      <c r="E765" s="12" t="s">
        <v>25</v>
      </c>
      <c r="F765" s="12" t="s">
        <v>1937</v>
      </c>
      <c r="G765" s="12" t="s">
        <v>2901</v>
      </c>
      <c r="H765" s="12" t="s">
        <v>3504</v>
      </c>
      <c r="I765" s="12" t="s">
        <v>1941</v>
      </c>
      <c r="J765" s="12" t="s">
        <v>2117</v>
      </c>
      <c r="K765" s="12" t="s">
        <v>28</v>
      </c>
      <c r="L765" s="12" t="s">
        <v>28</v>
      </c>
      <c r="N765" s="12" t="s">
        <v>1939</v>
      </c>
      <c r="O765" s="12" t="s">
        <v>744</v>
      </c>
      <c r="P765" s="12" t="s">
        <v>3901</v>
      </c>
      <c r="Q765" t="s">
        <v>4009</v>
      </c>
      <c r="R765" t="s">
        <v>4236</v>
      </c>
      <c r="S765" t="s">
        <v>4319</v>
      </c>
      <c r="T765" s="12" t="s">
        <v>1789</v>
      </c>
      <c r="U765" s="12" t="s">
        <v>1360</v>
      </c>
      <c r="W765" s="12" t="s">
        <v>40</v>
      </c>
      <c r="X765" s="12" t="s">
        <v>1826</v>
      </c>
      <c r="Y765" s="12" t="s">
        <v>1033</v>
      </c>
      <c r="Z765" s="12" t="s">
        <v>1033</v>
      </c>
      <c r="AA765" s="12" t="s">
        <v>1940</v>
      </c>
      <c r="AB765" s="12" t="s">
        <v>35</v>
      </c>
      <c r="AC765" s="12" t="s">
        <v>2901</v>
      </c>
      <c r="AF765" s="12" t="s">
        <v>119</v>
      </c>
      <c r="AG765" s="12">
        <v>8</v>
      </c>
    </row>
    <row r="766" spans="1:33" s="12" customFormat="1" x14ac:dyDescent="0.25">
      <c r="A766" s="12" t="s">
        <v>1936</v>
      </c>
      <c r="B766" s="12">
        <v>2010</v>
      </c>
      <c r="C766" t="str">
        <f>A766&amp;" "&amp;B766</f>
        <v>Lawson et al. 2010</v>
      </c>
      <c r="D766" s="12" t="s">
        <v>35</v>
      </c>
      <c r="E766" s="12" t="s">
        <v>25</v>
      </c>
      <c r="F766" s="12" t="s">
        <v>1937</v>
      </c>
      <c r="G766" s="12" t="s">
        <v>2901</v>
      </c>
      <c r="H766" s="12" t="s">
        <v>3504</v>
      </c>
      <c r="I766" s="12" t="s">
        <v>1941</v>
      </c>
      <c r="J766" s="12" t="s">
        <v>2117</v>
      </c>
      <c r="K766" s="12" t="s">
        <v>28</v>
      </c>
      <c r="L766" s="12" t="s">
        <v>28</v>
      </c>
      <c r="N766" s="12" t="s">
        <v>1939</v>
      </c>
      <c r="O766" s="12" t="s">
        <v>744</v>
      </c>
      <c r="P766" s="12" t="s">
        <v>3901</v>
      </c>
      <c r="Q766" t="s">
        <v>4009</v>
      </c>
      <c r="R766" t="s">
        <v>4097</v>
      </c>
      <c r="S766" t="s">
        <v>4096</v>
      </c>
      <c r="T766" s="12" t="s">
        <v>343</v>
      </c>
      <c r="U766" s="12" t="s">
        <v>267</v>
      </c>
      <c r="W766" s="12" t="s">
        <v>40</v>
      </c>
      <c r="X766" s="12" t="s">
        <v>1826</v>
      </c>
      <c r="Y766" s="12" t="s">
        <v>1033</v>
      </c>
      <c r="Z766" s="12" t="s">
        <v>1033</v>
      </c>
      <c r="AA766" s="12" t="s">
        <v>1940</v>
      </c>
      <c r="AB766" s="12" t="s">
        <v>35</v>
      </c>
      <c r="AC766" s="12" t="s">
        <v>2901</v>
      </c>
      <c r="AF766" s="12" t="s">
        <v>119</v>
      </c>
      <c r="AG766" s="12">
        <v>16</v>
      </c>
    </row>
    <row r="767" spans="1:33" s="12" customFormat="1" x14ac:dyDescent="0.25">
      <c r="A767" s="12" t="s">
        <v>1936</v>
      </c>
      <c r="B767" s="12">
        <v>2010</v>
      </c>
      <c r="C767" t="str">
        <f>A767&amp;" "&amp;B767</f>
        <v>Lawson et al. 2010</v>
      </c>
      <c r="D767" s="12" t="s">
        <v>35</v>
      </c>
      <c r="E767" s="12" t="s">
        <v>25</v>
      </c>
      <c r="F767" s="12" t="s">
        <v>1937</v>
      </c>
      <c r="G767" s="12" t="s">
        <v>2901</v>
      </c>
      <c r="H767" s="12" t="s">
        <v>3504</v>
      </c>
      <c r="I767" s="12" t="s">
        <v>1941</v>
      </c>
      <c r="J767" s="12" t="s">
        <v>2117</v>
      </c>
      <c r="K767" s="12" t="s">
        <v>28</v>
      </c>
      <c r="L767" s="12" t="s">
        <v>28</v>
      </c>
      <c r="N767" s="12" t="s">
        <v>1939</v>
      </c>
      <c r="O767" s="12" t="s">
        <v>744</v>
      </c>
      <c r="P767" s="12" t="s">
        <v>3901</v>
      </c>
      <c r="Q767" t="s">
        <v>4083</v>
      </c>
      <c r="R767" t="s">
        <v>4082</v>
      </c>
      <c r="S767" t="s">
        <v>4329</v>
      </c>
      <c r="T767" s="12" t="s">
        <v>1947</v>
      </c>
      <c r="U767" s="12" t="s">
        <v>1948</v>
      </c>
      <c r="W767" s="12" t="s">
        <v>40</v>
      </c>
      <c r="X767" s="12" t="s">
        <v>1826</v>
      </c>
      <c r="Y767" s="12" t="s">
        <v>1033</v>
      </c>
      <c r="Z767" s="12" t="s">
        <v>1033</v>
      </c>
      <c r="AA767" s="12" t="s">
        <v>1940</v>
      </c>
      <c r="AB767" s="12" t="s">
        <v>35</v>
      </c>
      <c r="AC767" s="12" t="s">
        <v>2901</v>
      </c>
      <c r="AF767" s="12" t="s">
        <v>119</v>
      </c>
      <c r="AG767" s="12">
        <v>3</v>
      </c>
    </row>
    <row r="768" spans="1:33" s="12" customFormat="1" x14ac:dyDescent="0.25">
      <c r="A768" s="12" t="s">
        <v>1936</v>
      </c>
      <c r="B768" s="12">
        <v>2010</v>
      </c>
      <c r="C768" t="str">
        <f>A768&amp;" "&amp;B768</f>
        <v>Lawson et al. 2010</v>
      </c>
      <c r="D768" s="12" t="s">
        <v>35</v>
      </c>
      <c r="E768" s="12" t="s">
        <v>25</v>
      </c>
      <c r="F768" s="12" t="s">
        <v>1937</v>
      </c>
      <c r="G768" s="12" t="s">
        <v>2901</v>
      </c>
      <c r="H768" s="12" t="s">
        <v>3504</v>
      </c>
      <c r="I768" s="12" t="s">
        <v>1941</v>
      </c>
      <c r="J768" s="12" t="s">
        <v>2117</v>
      </c>
      <c r="K768" s="12" t="s">
        <v>28</v>
      </c>
      <c r="L768" s="12" t="s">
        <v>28</v>
      </c>
      <c r="N768" s="12" t="s">
        <v>1939</v>
      </c>
      <c r="O768" s="12" t="s">
        <v>744</v>
      </c>
      <c r="P768" s="12" t="s">
        <v>3901</v>
      </c>
      <c r="Q768" t="s">
        <v>4009</v>
      </c>
      <c r="R768" t="s">
        <v>4038</v>
      </c>
      <c r="S768" t="s">
        <v>4330</v>
      </c>
      <c r="T768" s="12" t="s">
        <v>1683</v>
      </c>
      <c r="U768" s="12" t="s">
        <v>1684</v>
      </c>
      <c r="W768" s="12" t="s">
        <v>40</v>
      </c>
      <c r="X768" s="12" t="s">
        <v>1826</v>
      </c>
      <c r="Y768" s="12" t="s">
        <v>1033</v>
      </c>
      <c r="Z768" s="12" t="s">
        <v>1033</v>
      </c>
      <c r="AA768" s="12" t="s">
        <v>1940</v>
      </c>
      <c r="AB768" s="12" t="s">
        <v>35</v>
      </c>
      <c r="AC768" s="12" t="s">
        <v>2901</v>
      </c>
      <c r="AF768" s="12" t="s">
        <v>119</v>
      </c>
      <c r="AG768" s="12">
        <v>6</v>
      </c>
    </row>
    <row r="769" spans="1:46" s="12" customFormat="1" x14ac:dyDescent="0.25">
      <c r="A769" s="12" t="s">
        <v>1936</v>
      </c>
      <c r="B769" s="12">
        <v>2010</v>
      </c>
      <c r="C769" t="str">
        <f>A769&amp;" "&amp;B769</f>
        <v>Lawson et al. 2010</v>
      </c>
      <c r="D769" s="12" t="s">
        <v>35</v>
      </c>
      <c r="E769" s="12" t="s">
        <v>25</v>
      </c>
      <c r="F769" s="12" t="s">
        <v>1937</v>
      </c>
      <c r="G769" s="12" t="s">
        <v>2901</v>
      </c>
      <c r="H769" s="12" t="s">
        <v>3504</v>
      </c>
      <c r="I769" s="12" t="s">
        <v>1941</v>
      </c>
      <c r="J769" s="12" t="s">
        <v>2117</v>
      </c>
      <c r="K769" s="12" t="s">
        <v>28</v>
      </c>
      <c r="L769" s="12" t="s">
        <v>28</v>
      </c>
      <c r="N769" s="12" t="s">
        <v>1939</v>
      </c>
      <c r="O769" s="12" t="s">
        <v>744</v>
      </c>
      <c r="P769" s="12" t="s">
        <v>3901</v>
      </c>
      <c r="Q769" t="s">
        <v>4009</v>
      </c>
      <c r="R769" t="s">
        <v>4120</v>
      </c>
      <c r="S769" t="s">
        <v>4119</v>
      </c>
      <c r="T769" s="12" t="s">
        <v>346</v>
      </c>
      <c r="U769" s="12" t="s">
        <v>347</v>
      </c>
      <c r="W769" s="12" t="s">
        <v>40</v>
      </c>
      <c r="X769" s="12" t="s">
        <v>1826</v>
      </c>
      <c r="Y769" s="12" t="s">
        <v>1033</v>
      </c>
      <c r="Z769" s="12" t="s">
        <v>1033</v>
      </c>
      <c r="AA769" s="12" t="s">
        <v>1940</v>
      </c>
      <c r="AB769" s="12" t="s">
        <v>35</v>
      </c>
      <c r="AC769" s="12" t="s">
        <v>2901</v>
      </c>
      <c r="AF769" s="12">
        <v>30</v>
      </c>
      <c r="AG769" s="12">
        <v>99</v>
      </c>
    </row>
    <row r="770" spans="1:46" s="12" customFormat="1" x14ac:dyDescent="0.25">
      <c r="A770" s="12" t="s">
        <v>1936</v>
      </c>
      <c r="B770" s="12">
        <v>2010</v>
      </c>
      <c r="C770" t="str">
        <f>A770&amp;" "&amp;B770</f>
        <v>Lawson et al. 2010</v>
      </c>
      <c r="D770" s="12" t="s">
        <v>35</v>
      </c>
      <c r="E770" s="12" t="s">
        <v>25</v>
      </c>
      <c r="F770" s="12" t="s">
        <v>1937</v>
      </c>
      <c r="G770" s="12" t="s">
        <v>2901</v>
      </c>
      <c r="H770" s="12" t="s">
        <v>3504</v>
      </c>
      <c r="I770" s="12" t="s">
        <v>1941</v>
      </c>
      <c r="J770" s="12" t="s">
        <v>2117</v>
      </c>
      <c r="K770" s="12" t="s">
        <v>28</v>
      </c>
      <c r="L770" s="12" t="s">
        <v>28</v>
      </c>
      <c r="N770" s="12" t="s">
        <v>1939</v>
      </c>
      <c r="O770" s="12" t="s">
        <v>744</v>
      </c>
      <c r="P770" s="12" t="s">
        <v>3901</v>
      </c>
      <c r="Q770" t="s">
        <v>4009</v>
      </c>
      <c r="R770" t="s">
        <v>4054</v>
      </c>
      <c r="S770" t="s">
        <v>4349</v>
      </c>
      <c r="T770" s="12" t="s">
        <v>1949</v>
      </c>
      <c r="U770" s="12" t="s">
        <v>1950</v>
      </c>
      <c r="W770" s="12" t="s">
        <v>40</v>
      </c>
      <c r="X770" s="12" t="s">
        <v>1826</v>
      </c>
      <c r="Y770" s="12" t="s">
        <v>1033</v>
      </c>
      <c r="Z770" s="12" t="s">
        <v>1033</v>
      </c>
      <c r="AA770" s="12" t="s">
        <v>1940</v>
      </c>
      <c r="AB770" s="12" t="s">
        <v>35</v>
      </c>
      <c r="AC770" s="12" t="s">
        <v>2901</v>
      </c>
      <c r="AF770" s="12" t="s">
        <v>119</v>
      </c>
      <c r="AG770" s="12">
        <v>4</v>
      </c>
    </row>
    <row r="771" spans="1:46" s="12" customFormat="1" x14ac:dyDescent="0.25">
      <c r="A771" s="12" t="s">
        <v>1936</v>
      </c>
      <c r="B771" s="12">
        <v>2010</v>
      </c>
      <c r="C771" t="str">
        <f>A771&amp;" "&amp;B771</f>
        <v>Lawson et al. 2010</v>
      </c>
      <c r="D771" s="12" t="s">
        <v>35</v>
      </c>
      <c r="E771" s="12" t="s">
        <v>25</v>
      </c>
      <c r="F771" s="12" t="s">
        <v>1937</v>
      </c>
      <c r="G771" s="12" t="s">
        <v>2901</v>
      </c>
      <c r="H771" s="12" t="s">
        <v>3504</v>
      </c>
      <c r="I771" s="12" t="s">
        <v>1941</v>
      </c>
      <c r="J771" s="12" t="s">
        <v>2117</v>
      </c>
      <c r="K771" s="12" t="s">
        <v>28</v>
      </c>
      <c r="L771" s="12" t="s">
        <v>28</v>
      </c>
      <c r="N771" s="12" t="s">
        <v>1939</v>
      </c>
      <c r="O771" s="12" t="s">
        <v>744</v>
      </c>
      <c r="P771" s="12" t="s">
        <v>3901</v>
      </c>
      <c r="Q771" t="s">
        <v>4009</v>
      </c>
      <c r="R771" t="s">
        <v>4017</v>
      </c>
      <c r="S771" t="s">
        <v>4016</v>
      </c>
      <c r="T771" s="12" t="s">
        <v>1319</v>
      </c>
      <c r="U771" s="12" t="s">
        <v>1320</v>
      </c>
      <c r="W771" s="12" t="s">
        <v>40</v>
      </c>
      <c r="X771" s="12" t="s">
        <v>1826</v>
      </c>
      <c r="Y771" s="12" t="s">
        <v>1033</v>
      </c>
      <c r="Z771" s="12" t="s">
        <v>1033</v>
      </c>
      <c r="AA771" s="12" t="s">
        <v>1940</v>
      </c>
      <c r="AB771" s="12" t="s">
        <v>35</v>
      </c>
      <c r="AC771" s="12" t="s">
        <v>2901</v>
      </c>
      <c r="AF771" s="12" t="s">
        <v>119</v>
      </c>
      <c r="AG771" s="12">
        <v>86</v>
      </c>
    </row>
    <row r="772" spans="1:46" s="12" customFormat="1" x14ac:dyDescent="0.25">
      <c r="A772" s="12" t="s">
        <v>1936</v>
      </c>
      <c r="B772" s="12">
        <v>2010</v>
      </c>
      <c r="C772" t="str">
        <f>A772&amp;" "&amp;B772</f>
        <v>Lawson et al. 2010</v>
      </c>
      <c r="D772" s="12" t="s">
        <v>35</v>
      </c>
      <c r="E772" s="12" t="s">
        <v>25</v>
      </c>
      <c r="F772" s="12" t="s">
        <v>1937</v>
      </c>
      <c r="G772" s="12" t="s">
        <v>2901</v>
      </c>
      <c r="H772" s="12" t="s">
        <v>3504</v>
      </c>
      <c r="I772" s="12" t="s">
        <v>1941</v>
      </c>
      <c r="J772" s="12" t="s">
        <v>2117</v>
      </c>
      <c r="K772" s="12" t="s">
        <v>28</v>
      </c>
      <c r="L772" s="12" t="s">
        <v>28</v>
      </c>
      <c r="N772" s="12" t="s">
        <v>1939</v>
      </c>
      <c r="O772" s="12" t="s">
        <v>744</v>
      </c>
      <c r="P772" s="12" t="s">
        <v>3901</v>
      </c>
      <c r="Q772" t="s">
        <v>4009</v>
      </c>
      <c r="R772" t="s">
        <v>4033</v>
      </c>
      <c r="S772" t="s">
        <v>4121</v>
      </c>
      <c r="T772" s="12" t="s">
        <v>1367</v>
      </c>
      <c r="U772" s="12" t="s">
        <v>1368</v>
      </c>
      <c r="W772" s="12" t="s">
        <v>40</v>
      </c>
      <c r="X772" s="12" t="s">
        <v>1826</v>
      </c>
      <c r="Y772" s="12" t="s">
        <v>1033</v>
      </c>
      <c r="Z772" s="12" t="s">
        <v>1033</v>
      </c>
      <c r="AA772" s="12" t="s">
        <v>1940</v>
      </c>
      <c r="AB772" s="12" t="s">
        <v>35</v>
      </c>
      <c r="AC772" s="12" t="s">
        <v>2901</v>
      </c>
      <c r="AF772" s="12" t="s">
        <v>119</v>
      </c>
      <c r="AG772" s="12">
        <v>1</v>
      </c>
    </row>
    <row r="773" spans="1:46" s="12" customFormat="1" x14ac:dyDescent="0.25">
      <c r="A773" s="12" t="s">
        <v>1266</v>
      </c>
      <c r="B773" s="12">
        <v>1992</v>
      </c>
      <c r="C773" t="str">
        <f>A773&amp;" "&amp;B773</f>
        <v>Literak et al.  1992</v>
      </c>
      <c r="D773" s="12" t="s">
        <v>35</v>
      </c>
      <c r="E773" s="12" t="s">
        <v>25</v>
      </c>
      <c r="F773" s="12" t="s">
        <v>1267</v>
      </c>
      <c r="G773" s="12" t="s">
        <v>2901</v>
      </c>
      <c r="H773" s="12" t="s">
        <v>3504</v>
      </c>
      <c r="I773" s="12" t="s">
        <v>1268</v>
      </c>
      <c r="J773" s="12" t="s">
        <v>3626</v>
      </c>
      <c r="K773" s="12" t="s">
        <v>28</v>
      </c>
      <c r="L773" s="12" t="s">
        <v>28</v>
      </c>
      <c r="N773" s="12" t="s">
        <v>273</v>
      </c>
      <c r="O773" s="12" t="s">
        <v>744</v>
      </c>
      <c r="P773" s="12" t="s">
        <v>3901</v>
      </c>
      <c r="Q773" t="s">
        <v>2614</v>
      </c>
      <c r="R773" t="s">
        <v>118</v>
      </c>
      <c r="S773" t="s">
        <v>3974</v>
      </c>
      <c r="T773" s="12" t="s">
        <v>1069</v>
      </c>
      <c r="U773" s="12" t="s">
        <v>265</v>
      </c>
      <c r="W773" s="12" t="s">
        <v>40</v>
      </c>
      <c r="X773" s="12" t="s">
        <v>1033</v>
      </c>
      <c r="Y773" s="12" t="s">
        <v>1033</v>
      </c>
      <c r="Z773" s="12" t="s">
        <v>1033</v>
      </c>
      <c r="AA773" s="12" t="s">
        <v>304</v>
      </c>
      <c r="AB773" s="12" t="s">
        <v>35</v>
      </c>
      <c r="AC773" s="12" t="s">
        <v>2901</v>
      </c>
      <c r="AF773" s="12">
        <v>1</v>
      </c>
      <c r="AG773" s="12">
        <v>267</v>
      </c>
      <c r="AS773" s="12" t="s">
        <v>1596</v>
      </c>
      <c r="AT773" s="12" t="s">
        <v>2921</v>
      </c>
    </row>
    <row r="774" spans="1:46" s="12" customFormat="1" x14ac:dyDescent="0.25">
      <c r="A774" s="12" t="s">
        <v>1266</v>
      </c>
      <c r="B774" s="12">
        <v>1992</v>
      </c>
      <c r="C774" t="str">
        <f>A774&amp;" "&amp;B774</f>
        <v>Literak et al.  1992</v>
      </c>
      <c r="D774" s="12" t="s">
        <v>35</v>
      </c>
      <c r="E774" s="12" t="s">
        <v>25</v>
      </c>
      <c r="F774" s="12" t="s">
        <v>1267</v>
      </c>
      <c r="G774" s="12" t="s">
        <v>2901</v>
      </c>
      <c r="H774" s="12" t="s">
        <v>3504</v>
      </c>
      <c r="I774" s="12" t="s">
        <v>1268</v>
      </c>
      <c r="J774" s="12" t="s">
        <v>3626</v>
      </c>
      <c r="K774" s="12" t="s">
        <v>28</v>
      </c>
      <c r="L774" s="12" t="s">
        <v>28</v>
      </c>
      <c r="N774" s="12" t="s">
        <v>273</v>
      </c>
      <c r="O774" s="12" t="s">
        <v>744</v>
      </c>
      <c r="P774" s="12" t="s">
        <v>3901</v>
      </c>
      <c r="Q774" t="s">
        <v>2614</v>
      </c>
      <c r="R774" t="s">
        <v>118</v>
      </c>
      <c r="S774" t="s">
        <v>3974</v>
      </c>
      <c r="T774" s="12" t="s">
        <v>1069</v>
      </c>
      <c r="U774" s="12" t="s">
        <v>265</v>
      </c>
      <c r="W774" s="12" t="s">
        <v>40</v>
      </c>
      <c r="X774" s="12" t="s">
        <v>1595</v>
      </c>
      <c r="Y774" s="12" t="s">
        <v>3565</v>
      </c>
      <c r="Z774" s="12" t="s">
        <v>3517</v>
      </c>
      <c r="AA774" s="12" t="s">
        <v>304</v>
      </c>
      <c r="AB774" s="12" t="s">
        <v>35</v>
      </c>
      <c r="AC774" s="12" t="s">
        <v>2901</v>
      </c>
      <c r="AF774" s="12">
        <v>1</v>
      </c>
      <c r="AG774" s="12">
        <v>267</v>
      </c>
      <c r="AS774" s="12" t="s">
        <v>1596</v>
      </c>
    </row>
    <row r="775" spans="1:46" s="12" customFormat="1" x14ac:dyDescent="0.25">
      <c r="A775" s="12" t="s">
        <v>1266</v>
      </c>
      <c r="B775" s="12">
        <v>1992</v>
      </c>
      <c r="C775" t="str">
        <f>A775&amp;" "&amp;B775</f>
        <v>Literak et al.  1992</v>
      </c>
      <c r="D775" s="12" t="s">
        <v>35</v>
      </c>
      <c r="E775" s="12" t="s">
        <v>25</v>
      </c>
      <c r="F775" s="12" t="s">
        <v>1267</v>
      </c>
      <c r="G775" s="12" t="s">
        <v>2901</v>
      </c>
      <c r="H775" s="12" t="s">
        <v>3504</v>
      </c>
      <c r="I775" s="12" t="s">
        <v>1268</v>
      </c>
      <c r="J775" s="12" t="s">
        <v>3626</v>
      </c>
      <c r="K775" s="12" t="s">
        <v>28</v>
      </c>
      <c r="L775" s="12" t="s">
        <v>28</v>
      </c>
      <c r="N775" s="12" t="s">
        <v>273</v>
      </c>
      <c r="O775" s="12" t="s">
        <v>744</v>
      </c>
      <c r="P775" s="12" t="s">
        <v>3901</v>
      </c>
      <c r="Q775" t="s">
        <v>2614</v>
      </c>
      <c r="R775" t="s">
        <v>118</v>
      </c>
      <c r="S775" t="s">
        <v>3974</v>
      </c>
      <c r="T775" s="12" t="s">
        <v>1069</v>
      </c>
      <c r="U775" s="12" t="s">
        <v>265</v>
      </c>
      <c r="W775" s="12" t="s">
        <v>40</v>
      </c>
      <c r="X775" s="12" t="s">
        <v>1597</v>
      </c>
      <c r="Y775" s="12" t="s">
        <v>3670</v>
      </c>
      <c r="Z775" s="12" t="s">
        <v>3517</v>
      </c>
      <c r="AA775" s="12" t="s">
        <v>304</v>
      </c>
      <c r="AB775" s="12" t="s">
        <v>35</v>
      </c>
      <c r="AC775" s="12" t="s">
        <v>2901</v>
      </c>
      <c r="AF775" s="12">
        <v>5</v>
      </c>
      <c r="AG775" s="12">
        <v>267</v>
      </c>
      <c r="AS775" s="12" t="s">
        <v>1596</v>
      </c>
    </row>
    <row r="776" spans="1:46" s="12" customFormat="1" x14ac:dyDescent="0.25">
      <c r="A776" s="12" t="s">
        <v>1266</v>
      </c>
      <c r="B776" s="12">
        <v>1992</v>
      </c>
      <c r="C776" t="str">
        <f>A776&amp;" "&amp;B776</f>
        <v>Literak et al.  1992</v>
      </c>
      <c r="D776" s="12" t="s">
        <v>35</v>
      </c>
      <c r="E776" s="12" t="s">
        <v>25</v>
      </c>
      <c r="F776" s="12" t="s">
        <v>1267</v>
      </c>
      <c r="G776" s="12" t="s">
        <v>2901</v>
      </c>
      <c r="H776" s="12" t="s">
        <v>3504</v>
      </c>
      <c r="I776" s="12" t="s">
        <v>1268</v>
      </c>
      <c r="J776" s="12" t="s">
        <v>3626</v>
      </c>
      <c r="K776" s="12" t="s">
        <v>28</v>
      </c>
      <c r="L776" s="12" t="s">
        <v>28</v>
      </c>
      <c r="N776" s="12" t="s">
        <v>273</v>
      </c>
      <c r="O776" s="12" t="s">
        <v>744</v>
      </c>
      <c r="P776" s="12" t="s">
        <v>3901</v>
      </c>
      <c r="Q776" t="s">
        <v>2614</v>
      </c>
      <c r="R776" t="s">
        <v>118</v>
      </c>
      <c r="S776" t="s">
        <v>3974</v>
      </c>
      <c r="T776" s="12" t="s">
        <v>1069</v>
      </c>
      <c r="U776" s="12" t="s">
        <v>265</v>
      </c>
      <c r="W776" s="12" t="s">
        <v>40</v>
      </c>
      <c r="X776" s="12" t="s">
        <v>1615</v>
      </c>
      <c r="Y776" s="12" t="s">
        <v>3696</v>
      </c>
      <c r="Z776" s="12" t="s">
        <v>3517</v>
      </c>
      <c r="AA776" s="12" t="s">
        <v>304</v>
      </c>
      <c r="AB776" s="12" t="s">
        <v>35</v>
      </c>
      <c r="AC776" s="12" t="s">
        <v>2901</v>
      </c>
      <c r="AF776" s="12">
        <v>2</v>
      </c>
      <c r="AG776" s="12">
        <v>267</v>
      </c>
      <c r="AS776" s="12" t="s">
        <v>1596</v>
      </c>
    </row>
    <row r="777" spans="1:46" s="12" customFormat="1" x14ac:dyDescent="0.25">
      <c r="A777" s="12" t="s">
        <v>1266</v>
      </c>
      <c r="B777" s="12">
        <v>1992</v>
      </c>
      <c r="C777" t="str">
        <f>A777&amp;" "&amp;B777</f>
        <v>Literak et al.  1992</v>
      </c>
      <c r="D777" s="12" t="s">
        <v>35</v>
      </c>
      <c r="E777" s="12" t="s">
        <v>25</v>
      </c>
      <c r="F777" s="12" t="s">
        <v>1267</v>
      </c>
      <c r="G777" s="12" t="s">
        <v>2901</v>
      </c>
      <c r="H777" s="12" t="s">
        <v>3504</v>
      </c>
      <c r="I777" s="12" t="s">
        <v>1268</v>
      </c>
      <c r="J777" s="12" t="s">
        <v>3626</v>
      </c>
      <c r="K777" s="12" t="s">
        <v>28</v>
      </c>
      <c r="L777" s="12" t="s">
        <v>28</v>
      </c>
      <c r="N777" s="12" t="s">
        <v>273</v>
      </c>
      <c r="O777" s="12" t="s">
        <v>744</v>
      </c>
      <c r="P777" s="12" t="s">
        <v>3901</v>
      </c>
      <c r="Q777" t="s">
        <v>2614</v>
      </c>
      <c r="R777" t="s">
        <v>118</v>
      </c>
      <c r="S777" t="s">
        <v>3974</v>
      </c>
      <c r="T777" s="12" t="s">
        <v>1069</v>
      </c>
      <c r="U777" s="12" t="s">
        <v>265</v>
      </c>
      <c r="W777" s="12" t="s">
        <v>40</v>
      </c>
      <c r="X777" s="12" t="s">
        <v>1645</v>
      </c>
      <c r="Y777" s="12" t="s">
        <v>3668</v>
      </c>
      <c r="Z777" s="12" t="s">
        <v>3517</v>
      </c>
      <c r="AA777" s="12" t="s">
        <v>304</v>
      </c>
      <c r="AB777" s="12" t="s">
        <v>35</v>
      </c>
      <c r="AC777" s="12" t="s">
        <v>2901</v>
      </c>
      <c r="AF777" s="12">
        <v>13</v>
      </c>
      <c r="AG777" s="12">
        <v>267</v>
      </c>
      <c r="AS777" s="12" t="s">
        <v>1596</v>
      </c>
    </row>
    <row r="778" spans="1:46" s="12" customFormat="1" x14ac:dyDescent="0.25">
      <c r="A778" s="12" t="s">
        <v>1266</v>
      </c>
      <c r="B778" s="12">
        <v>1992</v>
      </c>
      <c r="C778" t="str">
        <f>A778&amp;" "&amp;B778</f>
        <v>Literak et al.  1992</v>
      </c>
      <c r="D778" s="12" t="s">
        <v>35</v>
      </c>
      <c r="E778" s="12" t="s">
        <v>25</v>
      </c>
      <c r="F778" s="12" t="s">
        <v>1267</v>
      </c>
      <c r="G778" s="12" t="s">
        <v>2901</v>
      </c>
      <c r="H778" s="12" t="s">
        <v>3504</v>
      </c>
      <c r="I778" s="12" t="s">
        <v>1268</v>
      </c>
      <c r="J778" s="12" t="s">
        <v>3626</v>
      </c>
      <c r="K778" s="12" t="s">
        <v>28</v>
      </c>
      <c r="L778" s="12" t="s">
        <v>28</v>
      </c>
      <c r="N778" s="12" t="s">
        <v>273</v>
      </c>
      <c r="O778" s="12" t="s">
        <v>744</v>
      </c>
      <c r="P778" s="12" t="s">
        <v>3901</v>
      </c>
      <c r="Q778" t="s">
        <v>2614</v>
      </c>
      <c r="R778" t="s">
        <v>118</v>
      </c>
      <c r="S778" t="s">
        <v>3974</v>
      </c>
      <c r="T778" s="12" t="s">
        <v>1069</v>
      </c>
      <c r="U778" s="12" t="s">
        <v>265</v>
      </c>
      <c r="W778" s="12" t="s">
        <v>40</v>
      </c>
      <c r="X778" s="12" t="s">
        <v>1736</v>
      </c>
      <c r="Y778" s="12" t="s">
        <v>3677</v>
      </c>
      <c r="Z778" s="12" t="s">
        <v>3517</v>
      </c>
      <c r="AA778" s="12" t="s">
        <v>304</v>
      </c>
      <c r="AB778" s="12" t="s">
        <v>35</v>
      </c>
      <c r="AC778" s="12" t="s">
        <v>2901</v>
      </c>
      <c r="AF778" s="12">
        <v>1</v>
      </c>
      <c r="AG778" s="12">
        <v>267</v>
      </c>
      <c r="AS778" s="12" t="s">
        <v>1596</v>
      </c>
    </row>
    <row r="779" spans="1:46" s="12" customFormat="1" x14ac:dyDescent="0.25">
      <c r="A779" s="12" t="s">
        <v>1266</v>
      </c>
      <c r="B779" s="12">
        <v>1992</v>
      </c>
      <c r="C779" t="str">
        <f>A779&amp;" "&amp;B779</f>
        <v>Literak et al.  1992</v>
      </c>
      <c r="D779" s="12" t="s">
        <v>35</v>
      </c>
      <c r="E779" s="12" t="s">
        <v>25</v>
      </c>
      <c r="F779" s="12" t="s">
        <v>1267</v>
      </c>
      <c r="G779" s="12" t="s">
        <v>2901</v>
      </c>
      <c r="H779" s="12" t="s">
        <v>3504</v>
      </c>
      <c r="I779" s="12" t="s">
        <v>1268</v>
      </c>
      <c r="J779" s="12" t="s">
        <v>3626</v>
      </c>
      <c r="K779" s="12" t="s">
        <v>28</v>
      </c>
      <c r="L779" s="12" t="s">
        <v>28</v>
      </c>
      <c r="N779" s="12" t="s">
        <v>273</v>
      </c>
      <c r="O779" s="12" t="s">
        <v>744</v>
      </c>
      <c r="P779" s="12" t="s">
        <v>3901</v>
      </c>
      <c r="Q779" t="s">
        <v>2614</v>
      </c>
      <c r="R779" t="s">
        <v>118</v>
      </c>
      <c r="S779" t="s">
        <v>3974</v>
      </c>
      <c r="T779" s="12" t="s">
        <v>1069</v>
      </c>
      <c r="U779" s="12" t="s">
        <v>265</v>
      </c>
      <c r="W779" s="12" t="s">
        <v>40</v>
      </c>
      <c r="X779" s="12" t="s">
        <v>1751</v>
      </c>
      <c r="Y779" s="12" t="s">
        <v>3680</v>
      </c>
      <c r="Z779" s="12" t="s">
        <v>3517</v>
      </c>
      <c r="AA779" s="12" t="s">
        <v>304</v>
      </c>
      <c r="AB779" s="12" t="s">
        <v>35</v>
      </c>
      <c r="AC779" s="12" t="s">
        <v>2901</v>
      </c>
      <c r="AF779" s="12">
        <v>1</v>
      </c>
      <c r="AG779" s="12">
        <v>267</v>
      </c>
      <c r="AS779" s="12" t="s">
        <v>1596</v>
      </c>
    </row>
    <row r="780" spans="1:46" s="12" customFormat="1" x14ac:dyDescent="0.25">
      <c r="A780" s="12" t="s">
        <v>1266</v>
      </c>
      <c r="B780" s="12">
        <v>1992</v>
      </c>
      <c r="C780" t="str">
        <f>A780&amp;" "&amp;B780</f>
        <v>Literak et al.  1992</v>
      </c>
      <c r="D780" s="12" t="s">
        <v>35</v>
      </c>
      <c r="E780" s="12" t="s">
        <v>25</v>
      </c>
      <c r="F780" s="12" t="s">
        <v>1267</v>
      </c>
      <c r="G780" s="12" t="s">
        <v>2901</v>
      </c>
      <c r="H780" s="12" t="s">
        <v>3504</v>
      </c>
      <c r="I780" s="12" t="s">
        <v>1268</v>
      </c>
      <c r="J780" s="12" t="s">
        <v>3626</v>
      </c>
      <c r="K780" s="12" t="s">
        <v>28</v>
      </c>
      <c r="L780" s="12" t="s">
        <v>28</v>
      </c>
      <c r="N780" s="12" t="s">
        <v>273</v>
      </c>
      <c r="O780" s="12" t="s">
        <v>744</v>
      </c>
      <c r="P780" s="12" t="s">
        <v>3901</v>
      </c>
      <c r="Q780" t="s">
        <v>2614</v>
      </c>
      <c r="R780" t="s">
        <v>118</v>
      </c>
      <c r="S780" t="s">
        <v>3974</v>
      </c>
      <c r="T780" s="12" t="s">
        <v>1069</v>
      </c>
      <c r="U780" s="12" t="s">
        <v>265</v>
      </c>
      <c r="W780" s="12" t="s">
        <v>40</v>
      </c>
      <c r="X780" s="12" t="s">
        <v>1765</v>
      </c>
      <c r="Y780" s="12" t="s">
        <v>3667</v>
      </c>
      <c r="Z780" s="12" t="s">
        <v>3517</v>
      </c>
      <c r="AA780" s="12" t="s">
        <v>304</v>
      </c>
      <c r="AB780" s="12" t="s">
        <v>35</v>
      </c>
      <c r="AC780" s="12" t="s">
        <v>2901</v>
      </c>
      <c r="AF780" s="12">
        <v>4</v>
      </c>
      <c r="AG780" s="12">
        <v>267</v>
      </c>
      <c r="AS780" s="12" t="s">
        <v>1596</v>
      </c>
    </row>
    <row r="781" spans="1:46" s="12" customFormat="1" x14ac:dyDescent="0.25">
      <c r="A781" s="12" t="s">
        <v>1266</v>
      </c>
      <c r="B781" s="12">
        <v>1992</v>
      </c>
      <c r="C781" t="str">
        <f>A781&amp;" "&amp;B781</f>
        <v>Literak et al.  1992</v>
      </c>
      <c r="D781" s="12" t="s">
        <v>35</v>
      </c>
      <c r="E781" s="12" t="s">
        <v>25</v>
      </c>
      <c r="F781" s="12" t="s">
        <v>1267</v>
      </c>
      <c r="G781" s="12" t="s">
        <v>2901</v>
      </c>
      <c r="H781" s="12" t="s">
        <v>3504</v>
      </c>
      <c r="I781" s="12" t="s">
        <v>1268</v>
      </c>
      <c r="J781" s="12" t="s">
        <v>3626</v>
      </c>
      <c r="K781" s="12" t="s">
        <v>28</v>
      </c>
      <c r="L781" s="12" t="s">
        <v>28</v>
      </c>
      <c r="N781" s="12" t="s">
        <v>273</v>
      </c>
      <c r="O781" s="12" t="s">
        <v>744</v>
      </c>
      <c r="P781" s="12" t="s">
        <v>3901</v>
      </c>
      <c r="Q781" t="s">
        <v>2614</v>
      </c>
      <c r="R781" t="s">
        <v>118</v>
      </c>
      <c r="S781" t="s">
        <v>3974</v>
      </c>
      <c r="T781" s="12" t="s">
        <v>1069</v>
      </c>
      <c r="U781" s="12" t="s">
        <v>265</v>
      </c>
      <c r="W781" s="12" t="s">
        <v>40</v>
      </c>
      <c r="X781" s="12" t="s">
        <v>2031</v>
      </c>
      <c r="Y781" s="12" t="s">
        <v>3518</v>
      </c>
      <c r="Z781" s="12" t="s">
        <v>3608</v>
      </c>
      <c r="AA781" s="12" t="s">
        <v>304</v>
      </c>
      <c r="AB781" s="12" t="s">
        <v>35</v>
      </c>
      <c r="AC781" s="12" t="s">
        <v>2901</v>
      </c>
      <c r="AF781" s="12">
        <v>48</v>
      </c>
      <c r="AG781" s="12">
        <v>267</v>
      </c>
      <c r="AS781" s="12" t="s">
        <v>1596</v>
      </c>
    </row>
    <row r="782" spans="1:46" s="12" customFormat="1" x14ac:dyDescent="0.25">
      <c r="A782" s="12" t="s">
        <v>1266</v>
      </c>
      <c r="B782" s="12">
        <v>1992</v>
      </c>
      <c r="C782" t="str">
        <f>A782&amp;" "&amp;B782</f>
        <v>Literak et al.  1992</v>
      </c>
      <c r="D782" s="12" t="s">
        <v>35</v>
      </c>
      <c r="E782" s="12" t="s">
        <v>25</v>
      </c>
      <c r="F782" s="12" t="s">
        <v>1267</v>
      </c>
      <c r="G782" s="12" t="s">
        <v>2901</v>
      </c>
      <c r="H782" s="12" t="s">
        <v>3504</v>
      </c>
      <c r="I782" s="12" t="s">
        <v>1268</v>
      </c>
      <c r="J782" s="12" t="s">
        <v>3626</v>
      </c>
      <c r="K782" s="12" t="s">
        <v>28</v>
      </c>
      <c r="L782" s="12" t="s">
        <v>28</v>
      </c>
      <c r="N782" s="12" t="s">
        <v>273</v>
      </c>
      <c r="O782" s="12" t="s">
        <v>744</v>
      </c>
      <c r="P782" s="12" t="s">
        <v>3901</v>
      </c>
      <c r="Q782" t="s">
        <v>2614</v>
      </c>
      <c r="R782" t="s">
        <v>118</v>
      </c>
      <c r="S782" t="s">
        <v>3974</v>
      </c>
      <c r="T782" s="12" t="s">
        <v>1069</v>
      </c>
      <c r="U782" s="12" t="s">
        <v>265</v>
      </c>
      <c r="W782" s="12" t="s">
        <v>40</v>
      </c>
      <c r="X782" s="12" t="s">
        <v>3555</v>
      </c>
      <c r="Y782" s="12" t="s">
        <v>3702</v>
      </c>
      <c r="Z782" s="12" t="s">
        <v>3517</v>
      </c>
      <c r="AA782" s="12" t="s">
        <v>304</v>
      </c>
      <c r="AB782" s="12" t="s">
        <v>35</v>
      </c>
      <c r="AC782" s="12" t="s">
        <v>2901</v>
      </c>
      <c r="AF782" s="12">
        <v>7</v>
      </c>
      <c r="AG782" s="12">
        <v>267</v>
      </c>
      <c r="AS782" s="12" t="s">
        <v>1596</v>
      </c>
    </row>
    <row r="783" spans="1:46" s="12" customFormat="1" x14ac:dyDescent="0.25">
      <c r="A783" s="12" t="s">
        <v>1274</v>
      </c>
      <c r="B783" s="12">
        <v>2001</v>
      </c>
      <c r="C783" t="str">
        <f>A783&amp;" "&amp;B783</f>
        <v>Maeda et al. 2001</v>
      </c>
      <c r="D783" s="12" t="s">
        <v>35</v>
      </c>
      <c r="E783" s="12" t="s">
        <v>25</v>
      </c>
      <c r="F783" s="12" t="s">
        <v>1275</v>
      </c>
      <c r="G783" s="12" t="s">
        <v>2901</v>
      </c>
      <c r="H783" s="12" t="s">
        <v>3501</v>
      </c>
      <c r="I783" s="12" t="s">
        <v>1276</v>
      </c>
      <c r="J783" s="12" t="s">
        <v>2117</v>
      </c>
      <c r="K783" s="12" t="s">
        <v>28</v>
      </c>
      <c r="L783" s="12" t="s">
        <v>28</v>
      </c>
      <c r="N783" s="12" t="s">
        <v>1277</v>
      </c>
      <c r="O783" s="12" t="s">
        <v>744</v>
      </c>
      <c r="P783" s="12" t="s">
        <v>3901</v>
      </c>
      <c r="Q783" t="s">
        <v>4007</v>
      </c>
      <c r="R783" t="s">
        <v>4300</v>
      </c>
      <c r="S783" t="s">
        <v>4299</v>
      </c>
      <c r="U783" s="12" t="s">
        <v>1278</v>
      </c>
      <c r="V783" s="12" t="s">
        <v>2698</v>
      </c>
      <c r="W783" s="12" t="s">
        <v>40</v>
      </c>
      <c r="X783" s="12" t="s">
        <v>1033</v>
      </c>
      <c r="Y783" s="12" t="s">
        <v>1033</v>
      </c>
      <c r="Z783" s="12" t="s">
        <v>1033</v>
      </c>
      <c r="AA783" s="12" t="s">
        <v>80</v>
      </c>
      <c r="AB783" s="12" t="s">
        <v>35</v>
      </c>
      <c r="AC783" s="12" t="s">
        <v>2901</v>
      </c>
      <c r="AF783" s="12">
        <v>29</v>
      </c>
      <c r="AG783" s="12">
        <v>420</v>
      </c>
      <c r="AS783" s="12" t="s">
        <v>1279</v>
      </c>
    </row>
    <row r="784" spans="1:46" s="12" customFormat="1" x14ac:dyDescent="0.25">
      <c r="A784" s="12" t="s">
        <v>890</v>
      </c>
      <c r="B784" s="12">
        <v>2014</v>
      </c>
      <c r="C784" t="str">
        <f>A784&amp;" "&amp;B784</f>
        <v>Medhanie et al. 2014</v>
      </c>
      <c r="D784" s="12" t="s">
        <v>35</v>
      </c>
      <c r="E784" s="12" t="s">
        <v>226</v>
      </c>
      <c r="F784" s="12" t="s">
        <v>3512</v>
      </c>
      <c r="G784" s="12" t="s">
        <v>35</v>
      </c>
      <c r="H784" s="12" t="s">
        <v>3503</v>
      </c>
      <c r="I784" s="12" t="s">
        <v>228</v>
      </c>
      <c r="J784" s="12" t="s">
        <v>2117</v>
      </c>
      <c r="K784" s="12" t="s">
        <v>28</v>
      </c>
      <c r="L784" s="12" t="s">
        <v>28</v>
      </c>
      <c r="N784" s="12" t="s">
        <v>892</v>
      </c>
      <c r="O784" s="12" t="s">
        <v>744</v>
      </c>
      <c r="P784" s="12" t="s">
        <v>3901</v>
      </c>
      <c r="Q784" t="s">
        <v>4009</v>
      </c>
      <c r="R784" t="s">
        <v>4097</v>
      </c>
      <c r="S784" t="s">
        <v>4096</v>
      </c>
      <c r="T784" s="12" t="s">
        <v>343</v>
      </c>
      <c r="W784" s="12" t="s">
        <v>40</v>
      </c>
      <c r="X784" s="12" t="s">
        <v>1033</v>
      </c>
      <c r="Y784" s="12" t="s">
        <v>1033</v>
      </c>
      <c r="Z784" s="12" t="s">
        <v>1033</v>
      </c>
      <c r="AA784" s="12" t="s">
        <v>552</v>
      </c>
      <c r="AB784" s="12" t="s">
        <v>35</v>
      </c>
      <c r="AC784" s="12" t="s">
        <v>2901</v>
      </c>
      <c r="AF784" s="12">
        <v>1</v>
      </c>
      <c r="AG784" s="12">
        <v>179</v>
      </c>
      <c r="AS784" s="12" t="s">
        <v>893</v>
      </c>
    </row>
    <row r="785" spans="1:46" s="12" customFormat="1" x14ac:dyDescent="0.25">
      <c r="A785" s="12" t="s">
        <v>205</v>
      </c>
      <c r="B785" s="12">
        <v>1997</v>
      </c>
      <c r="C785" t="str">
        <f>A785&amp;" "&amp;B785</f>
        <v>Meteyer et al. 1997</v>
      </c>
      <c r="D785" s="12" t="s">
        <v>35</v>
      </c>
      <c r="E785" s="12" t="s">
        <v>25</v>
      </c>
      <c r="F785" s="12" t="s">
        <v>206</v>
      </c>
      <c r="G785" s="12" t="s">
        <v>35</v>
      </c>
      <c r="H785" s="12" t="s">
        <v>3503</v>
      </c>
      <c r="I785" s="12" t="s">
        <v>2125</v>
      </c>
      <c r="J785" s="12" t="s">
        <v>3626</v>
      </c>
      <c r="K785" s="12" t="s">
        <v>28</v>
      </c>
      <c r="L785" s="12" t="s">
        <v>28</v>
      </c>
      <c r="N785" s="12" t="s">
        <v>28</v>
      </c>
      <c r="O785" s="12" t="s">
        <v>744</v>
      </c>
      <c r="P785" s="12" t="s">
        <v>3901</v>
      </c>
      <c r="Q785" t="s">
        <v>4080</v>
      </c>
      <c r="R785" t="s">
        <v>4079</v>
      </c>
      <c r="S785" t="s">
        <v>4078</v>
      </c>
      <c r="T785" s="12" t="s">
        <v>2699</v>
      </c>
      <c r="U785" s="12" t="s">
        <v>208</v>
      </c>
      <c r="W785" s="12" t="s">
        <v>40</v>
      </c>
      <c r="X785" s="12" t="s">
        <v>2977</v>
      </c>
      <c r="Y785" s="12" t="s">
        <v>3588</v>
      </c>
      <c r="Z785" s="12" t="s">
        <v>3608</v>
      </c>
      <c r="AA785" s="12" t="s">
        <v>2047</v>
      </c>
      <c r="AB785" s="12" t="s">
        <v>35</v>
      </c>
      <c r="AC785" s="12" t="s">
        <v>2901</v>
      </c>
      <c r="AF785" s="12">
        <v>20</v>
      </c>
      <c r="AG785" s="12">
        <v>72</v>
      </c>
      <c r="AH785" s="15"/>
      <c r="AI785" s="15"/>
    </row>
    <row r="786" spans="1:46" s="12" customFormat="1" x14ac:dyDescent="0.25">
      <c r="A786" s="12" t="s">
        <v>2032</v>
      </c>
      <c r="B786" s="12">
        <v>1997</v>
      </c>
      <c r="C786" t="str">
        <f>A786&amp;" "&amp;B786</f>
        <v>Mikaelian et al. 1997</v>
      </c>
      <c r="D786" s="12" t="s">
        <v>35</v>
      </c>
      <c r="E786" s="12" t="s">
        <v>25</v>
      </c>
      <c r="F786" s="12" t="s">
        <v>2033</v>
      </c>
      <c r="G786" s="12" t="s">
        <v>2901</v>
      </c>
      <c r="H786" s="12" t="s">
        <v>3513</v>
      </c>
      <c r="I786" s="12" t="s">
        <v>2034</v>
      </c>
      <c r="J786" s="12" t="s">
        <v>2117</v>
      </c>
      <c r="K786" s="12" t="s">
        <v>28</v>
      </c>
      <c r="L786" s="12" t="s">
        <v>28</v>
      </c>
      <c r="N786" s="12" t="s">
        <v>28</v>
      </c>
      <c r="O786" s="12" t="s">
        <v>744</v>
      </c>
      <c r="P786" s="12" t="s">
        <v>3901</v>
      </c>
      <c r="Q786"/>
      <c r="R786"/>
      <c r="S786"/>
      <c r="V786" s="12" t="s">
        <v>2649</v>
      </c>
      <c r="W786" s="12" t="s">
        <v>40</v>
      </c>
      <c r="X786" s="12" t="s">
        <v>2031</v>
      </c>
      <c r="Y786" s="12" t="s">
        <v>3518</v>
      </c>
      <c r="Z786" s="12" t="s">
        <v>3608</v>
      </c>
      <c r="AA786" s="41" t="s">
        <v>2088</v>
      </c>
      <c r="AB786" s="12" t="s">
        <v>35</v>
      </c>
      <c r="AC786" s="12" t="s">
        <v>2901</v>
      </c>
      <c r="AF786" s="12" t="s">
        <v>28</v>
      </c>
      <c r="AG786" s="12">
        <v>3</v>
      </c>
    </row>
    <row r="787" spans="1:46" s="12" customFormat="1" x14ac:dyDescent="0.25">
      <c r="A787" s="12" t="s">
        <v>1720</v>
      </c>
      <c r="B787" s="12">
        <v>2010</v>
      </c>
      <c r="C787" t="str">
        <f>A787&amp;" "&amp;B787</f>
        <v>Mirzaie et al. 2010</v>
      </c>
      <c r="D787" s="12" t="s">
        <v>35</v>
      </c>
      <c r="E787" s="12" t="s">
        <v>25</v>
      </c>
      <c r="F787" s="12" t="s">
        <v>1721</v>
      </c>
      <c r="G787" s="12" t="s">
        <v>2901</v>
      </c>
      <c r="H787" s="12" t="s">
        <v>3509</v>
      </c>
      <c r="I787" s="12" t="s">
        <v>1963</v>
      </c>
      <c r="J787" s="12" t="s">
        <v>3625</v>
      </c>
      <c r="K787" s="12" t="s">
        <v>28</v>
      </c>
      <c r="L787" s="12" t="s">
        <v>28</v>
      </c>
      <c r="N787" s="12" t="s">
        <v>28</v>
      </c>
      <c r="O787" s="12" t="s">
        <v>744</v>
      </c>
      <c r="P787" s="12" t="s">
        <v>3901</v>
      </c>
      <c r="Q787" t="s">
        <v>4009</v>
      </c>
      <c r="R787" t="s">
        <v>4120</v>
      </c>
      <c r="S787" t="s">
        <v>4119</v>
      </c>
      <c r="T787" s="12" t="s">
        <v>346</v>
      </c>
      <c r="W787" s="12" t="s">
        <v>40</v>
      </c>
      <c r="X787" s="12" t="s">
        <v>1826</v>
      </c>
      <c r="Y787" s="12" t="s">
        <v>1033</v>
      </c>
      <c r="Z787" s="12" t="s">
        <v>1033</v>
      </c>
      <c r="AA787" s="12" t="s">
        <v>1723</v>
      </c>
      <c r="AB787" s="12" t="s">
        <v>35</v>
      </c>
      <c r="AC787" s="12" t="s">
        <v>2901</v>
      </c>
      <c r="AF787" s="12">
        <v>18</v>
      </c>
      <c r="AG787" s="12">
        <v>470</v>
      </c>
    </row>
    <row r="788" spans="1:46" s="12" customFormat="1" x14ac:dyDescent="0.25">
      <c r="A788" s="12" t="s">
        <v>1720</v>
      </c>
      <c r="B788" s="12">
        <v>2010</v>
      </c>
      <c r="C788" t="str">
        <f>A788&amp;" "&amp;B788</f>
        <v>Mirzaie et al. 2010</v>
      </c>
      <c r="D788" s="12" t="s">
        <v>35</v>
      </c>
      <c r="E788" s="12" t="s">
        <v>25</v>
      </c>
      <c r="F788" s="12" t="s">
        <v>1721</v>
      </c>
      <c r="G788" s="12" t="s">
        <v>2901</v>
      </c>
      <c r="H788" s="12" t="s">
        <v>3509</v>
      </c>
      <c r="I788" s="12" t="s">
        <v>1766</v>
      </c>
      <c r="J788" s="12" t="s">
        <v>3626</v>
      </c>
      <c r="K788" s="12" t="s">
        <v>28</v>
      </c>
      <c r="L788" s="12" t="s">
        <v>28</v>
      </c>
      <c r="N788" s="12" t="s">
        <v>28</v>
      </c>
      <c r="O788" s="12" t="s">
        <v>744</v>
      </c>
      <c r="P788" s="12" t="s">
        <v>3901</v>
      </c>
      <c r="Q788" t="s">
        <v>4009</v>
      </c>
      <c r="R788" t="s">
        <v>4120</v>
      </c>
      <c r="S788" t="s">
        <v>4119</v>
      </c>
      <c r="T788" s="12" t="s">
        <v>346</v>
      </c>
      <c r="W788" s="12" t="s">
        <v>40</v>
      </c>
      <c r="X788" s="12" t="s">
        <v>1765</v>
      </c>
      <c r="Y788" s="12" t="s">
        <v>3667</v>
      </c>
      <c r="Z788" s="12" t="s">
        <v>3517</v>
      </c>
      <c r="AA788" s="12" t="s">
        <v>1723</v>
      </c>
      <c r="AB788" s="12" t="s">
        <v>35</v>
      </c>
      <c r="AC788" s="12" t="s">
        <v>2901</v>
      </c>
      <c r="AF788" s="12">
        <v>1</v>
      </c>
      <c r="AG788" s="12">
        <v>470</v>
      </c>
    </row>
    <row r="789" spans="1:46" s="12" customFormat="1" x14ac:dyDescent="0.25">
      <c r="A789" s="12" t="s">
        <v>1720</v>
      </c>
      <c r="B789" s="12">
        <v>2010</v>
      </c>
      <c r="C789" t="str">
        <f>A789&amp;" "&amp;B789</f>
        <v>Mirzaie et al. 2010</v>
      </c>
      <c r="D789" s="12" t="s">
        <v>35</v>
      </c>
      <c r="E789" s="12" t="s">
        <v>25</v>
      </c>
      <c r="F789" s="12" t="s">
        <v>1721</v>
      </c>
      <c r="G789" s="12" t="s">
        <v>2901</v>
      </c>
      <c r="H789" s="12" t="s">
        <v>3509</v>
      </c>
      <c r="I789" s="12" t="s">
        <v>2035</v>
      </c>
      <c r="J789" s="12" t="s">
        <v>3625</v>
      </c>
      <c r="K789" s="12" t="s">
        <v>28</v>
      </c>
      <c r="L789" s="12" t="s">
        <v>28</v>
      </c>
      <c r="N789" s="12" t="s">
        <v>28</v>
      </c>
      <c r="O789" s="12" t="s">
        <v>744</v>
      </c>
      <c r="P789" s="12" t="s">
        <v>3901</v>
      </c>
      <c r="Q789" t="s">
        <v>4009</v>
      </c>
      <c r="R789" t="s">
        <v>4120</v>
      </c>
      <c r="S789" t="s">
        <v>4119</v>
      </c>
      <c r="T789" s="12" t="s">
        <v>346</v>
      </c>
      <c r="W789" s="12" t="s">
        <v>40</v>
      </c>
      <c r="X789" s="12" t="s">
        <v>2031</v>
      </c>
      <c r="Y789" s="12" t="s">
        <v>3518</v>
      </c>
      <c r="Z789" s="12" t="s">
        <v>3608</v>
      </c>
      <c r="AA789" s="12" t="s">
        <v>1723</v>
      </c>
      <c r="AB789" s="12" t="s">
        <v>35</v>
      </c>
      <c r="AC789" s="12" t="s">
        <v>2901</v>
      </c>
      <c r="AF789" s="12">
        <v>9</v>
      </c>
      <c r="AG789" s="12">
        <v>470</v>
      </c>
    </row>
    <row r="790" spans="1:46" s="12" customFormat="1" x14ac:dyDescent="0.25">
      <c r="A790" s="12" t="s">
        <v>1720</v>
      </c>
      <c r="B790" s="12">
        <v>2010</v>
      </c>
      <c r="C790" t="str">
        <f>A790&amp;" "&amp;B790</f>
        <v>Mirzaie et al. 2010</v>
      </c>
      <c r="D790" s="12" t="s">
        <v>35</v>
      </c>
      <c r="E790" s="12" t="s">
        <v>25</v>
      </c>
      <c r="F790" s="12" t="s">
        <v>1721</v>
      </c>
      <c r="G790" s="12" t="s">
        <v>2901</v>
      </c>
      <c r="H790" s="12" t="s">
        <v>3509</v>
      </c>
      <c r="I790" s="12" t="s">
        <v>1722</v>
      </c>
      <c r="J790" s="12" t="s">
        <v>3625</v>
      </c>
      <c r="K790" s="12" t="s">
        <v>28</v>
      </c>
      <c r="L790" s="12" t="s">
        <v>28</v>
      </c>
      <c r="N790" s="12" t="s">
        <v>28</v>
      </c>
      <c r="O790" s="12" t="s">
        <v>744</v>
      </c>
      <c r="P790" s="12" t="s">
        <v>3901</v>
      </c>
      <c r="Q790" t="s">
        <v>4009</v>
      </c>
      <c r="R790" t="s">
        <v>4120</v>
      </c>
      <c r="S790" t="s">
        <v>4119</v>
      </c>
      <c r="T790" s="12" t="s">
        <v>346</v>
      </c>
      <c r="W790" s="12" t="s">
        <v>40</v>
      </c>
      <c r="X790" s="12" t="s">
        <v>3555</v>
      </c>
      <c r="Y790" s="12" t="s">
        <v>3702</v>
      </c>
      <c r="Z790" s="12" t="s">
        <v>3517</v>
      </c>
      <c r="AA790" s="12" t="s">
        <v>1723</v>
      </c>
      <c r="AB790" s="12" t="s">
        <v>35</v>
      </c>
      <c r="AC790" s="12" t="s">
        <v>2901</v>
      </c>
      <c r="AF790" s="12">
        <v>8</v>
      </c>
      <c r="AG790" s="12">
        <v>470</v>
      </c>
    </row>
    <row r="791" spans="1:46" s="12" customFormat="1" x14ac:dyDescent="0.25">
      <c r="A791" s="12" t="s">
        <v>1964</v>
      </c>
      <c r="B791" s="12">
        <v>1971</v>
      </c>
      <c r="C791" t="str">
        <f>A791&amp;" "&amp;B791</f>
        <v>Mitchell and Ridgewell 1971</v>
      </c>
      <c r="D791" s="12" t="s">
        <v>35</v>
      </c>
      <c r="E791" s="12" t="s">
        <v>25</v>
      </c>
      <c r="F791" s="12" t="s">
        <v>1965</v>
      </c>
      <c r="G791" s="12" t="s">
        <v>2901</v>
      </c>
      <c r="H791" s="12" t="s">
        <v>3504</v>
      </c>
      <c r="I791" s="12" t="s">
        <v>1966</v>
      </c>
      <c r="J791" s="12" t="s">
        <v>2117</v>
      </c>
      <c r="K791" s="12" t="s">
        <v>28</v>
      </c>
      <c r="L791" s="12" t="s">
        <v>28</v>
      </c>
      <c r="N791" s="12" t="s">
        <v>1967</v>
      </c>
      <c r="O791" s="12" t="s">
        <v>744</v>
      </c>
      <c r="P791" s="12" t="s">
        <v>3901</v>
      </c>
      <c r="Q791" t="s">
        <v>3919</v>
      </c>
      <c r="R791" t="s">
        <v>2600</v>
      </c>
      <c r="S791" t="s">
        <v>4222</v>
      </c>
      <c r="T791" s="12" t="s">
        <v>1157</v>
      </c>
      <c r="W791" s="12" t="s">
        <v>40</v>
      </c>
      <c r="X791" s="12" t="s">
        <v>1826</v>
      </c>
      <c r="Y791" s="12" t="s">
        <v>1033</v>
      </c>
      <c r="Z791" s="12" t="s">
        <v>1033</v>
      </c>
      <c r="AA791" s="41" t="s">
        <v>80</v>
      </c>
      <c r="AB791" s="12" t="s">
        <v>35</v>
      </c>
      <c r="AC791" s="12" t="s">
        <v>2901</v>
      </c>
      <c r="AF791" s="12" t="s">
        <v>119</v>
      </c>
      <c r="AG791" s="12">
        <v>15</v>
      </c>
    </row>
    <row r="792" spans="1:46" s="12" customFormat="1" x14ac:dyDescent="0.25">
      <c r="A792" s="12" t="s">
        <v>1964</v>
      </c>
      <c r="B792" s="12">
        <v>1971</v>
      </c>
      <c r="C792" t="str">
        <f>A792&amp;" "&amp;B792</f>
        <v>Mitchell and Ridgewell 1971</v>
      </c>
      <c r="D792" s="12" t="s">
        <v>35</v>
      </c>
      <c r="E792" s="12" t="s">
        <v>25</v>
      </c>
      <c r="F792" s="12" t="s">
        <v>1965</v>
      </c>
      <c r="G792" s="12" t="s">
        <v>2901</v>
      </c>
      <c r="H792" s="12" t="s">
        <v>3504</v>
      </c>
      <c r="I792" s="12" t="s">
        <v>1966</v>
      </c>
      <c r="J792" s="12" t="s">
        <v>2117</v>
      </c>
      <c r="K792" s="12" t="s">
        <v>28</v>
      </c>
      <c r="L792" s="12" t="s">
        <v>28</v>
      </c>
      <c r="N792" s="12" t="s">
        <v>1967</v>
      </c>
      <c r="O792" s="12" t="s">
        <v>744</v>
      </c>
      <c r="P792" s="12" t="s">
        <v>3901</v>
      </c>
      <c r="Q792" s="61" t="s">
        <v>3919</v>
      </c>
      <c r="R792" s="61" t="s">
        <v>2600</v>
      </c>
      <c r="S792"/>
      <c r="T792" s="12" t="s">
        <v>2019</v>
      </c>
      <c r="W792" s="12" t="s">
        <v>40</v>
      </c>
      <c r="X792" s="12" t="s">
        <v>1826</v>
      </c>
      <c r="Y792" s="12" t="s">
        <v>1033</v>
      </c>
      <c r="Z792" s="12" t="s">
        <v>1033</v>
      </c>
      <c r="AA792" s="41" t="s">
        <v>80</v>
      </c>
      <c r="AB792" s="12" t="s">
        <v>35</v>
      </c>
      <c r="AC792" s="12" t="s">
        <v>2901</v>
      </c>
      <c r="AF792" s="12">
        <v>4</v>
      </c>
      <c r="AG792" s="12">
        <v>140</v>
      </c>
      <c r="AS792" s="12" t="s">
        <v>2090</v>
      </c>
      <c r="AT792" s="12" t="s">
        <v>2918</v>
      </c>
    </row>
    <row r="793" spans="1:46" s="12" customFormat="1" x14ac:dyDescent="0.25">
      <c r="A793" s="12" t="s">
        <v>1964</v>
      </c>
      <c r="B793" s="12">
        <v>1971</v>
      </c>
      <c r="C793" t="str">
        <f>A793&amp;" "&amp;B793</f>
        <v>Mitchell and Ridgewell 1971</v>
      </c>
      <c r="D793" s="12" t="s">
        <v>35</v>
      </c>
      <c r="E793" s="12" t="s">
        <v>25</v>
      </c>
      <c r="F793" s="12" t="s">
        <v>1965</v>
      </c>
      <c r="G793" s="12" t="s">
        <v>2901</v>
      </c>
      <c r="H793" s="12" t="s">
        <v>3504</v>
      </c>
      <c r="I793" s="12" t="s">
        <v>1966</v>
      </c>
      <c r="J793" s="12" t="s">
        <v>2117</v>
      </c>
      <c r="K793" s="12" t="s">
        <v>28</v>
      </c>
      <c r="L793" s="12" t="s">
        <v>28</v>
      </c>
      <c r="N793" s="12" t="s">
        <v>1967</v>
      </c>
      <c r="O793" t="s">
        <v>744</v>
      </c>
      <c r="P793" s="61" t="s">
        <v>3901</v>
      </c>
      <c r="Q793" s="61" t="s">
        <v>3919</v>
      </c>
      <c r="R793" s="61" t="s">
        <v>2600</v>
      </c>
      <c r="S793"/>
      <c r="V793" s="12" t="s">
        <v>2020</v>
      </c>
      <c r="W793" s="12" t="s">
        <v>40</v>
      </c>
      <c r="X793" s="12" t="s">
        <v>1826</v>
      </c>
      <c r="Y793" s="12" t="s">
        <v>1033</v>
      </c>
      <c r="Z793" s="12" t="s">
        <v>1033</v>
      </c>
      <c r="AA793" s="41" t="s">
        <v>80</v>
      </c>
      <c r="AB793" s="12" t="s">
        <v>35</v>
      </c>
      <c r="AC793" s="12" t="s">
        <v>2901</v>
      </c>
      <c r="AF793" s="12">
        <v>3</v>
      </c>
      <c r="AG793" s="12">
        <v>88</v>
      </c>
      <c r="AS793" s="12" t="s">
        <v>2090</v>
      </c>
      <c r="AT793" s="12" t="s">
        <v>2918</v>
      </c>
    </row>
    <row r="794" spans="1:46" s="12" customFormat="1" x14ac:dyDescent="0.25">
      <c r="A794" s="12" t="s">
        <v>1964</v>
      </c>
      <c r="B794" s="12">
        <v>1971</v>
      </c>
      <c r="C794" t="str">
        <f>A794&amp;" "&amp;B794</f>
        <v>Mitchell and Ridgewell 1971</v>
      </c>
      <c r="D794" s="12" t="s">
        <v>35</v>
      </c>
      <c r="E794" s="12" t="s">
        <v>25</v>
      </c>
      <c r="F794" s="12" t="s">
        <v>1965</v>
      </c>
      <c r="G794" s="12" t="s">
        <v>2901</v>
      </c>
      <c r="H794" s="12" t="s">
        <v>3504</v>
      </c>
      <c r="I794" s="12" t="s">
        <v>1966</v>
      </c>
      <c r="J794" s="12" t="s">
        <v>2117</v>
      </c>
      <c r="K794" s="12" t="s">
        <v>28</v>
      </c>
      <c r="L794" s="12" t="s">
        <v>28</v>
      </c>
      <c r="N794" s="12" t="s">
        <v>1967</v>
      </c>
      <c r="O794" s="12" t="s">
        <v>744</v>
      </c>
      <c r="P794" s="12" t="s">
        <v>3901</v>
      </c>
      <c r="Q794" t="s">
        <v>3919</v>
      </c>
      <c r="R794" t="s">
        <v>2600</v>
      </c>
      <c r="S794" t="s">
        <v>4377</v>
      </c>
      <c r="T794" s="12" t="s">
        <v>2023</v>
      </c>
      <c r="W794" s="12" t="s">
        <v>40</v>
      </c>
      <c r="X794" s="12" t="s">
        <v>1826</v>
      </c>
      <c r="Y794" s="12" t="s">
        <v>1033</v>
      </c>
      <c r="Z794" s="12" t="s">
        <v>1033</v>
      </c>
      <c r="AA794" s="41" t="s">
        <v>80</v>
      </c>
      <c r="AB794" s="12" t="s">
        <v>35</v>
      </c>
      <c r="AC794" s="12" t="s">
        <v>2901</v>
      </c>
      <c r="AF794" s="12">
        <v>10</v>
      </c>
      <c r="AG794" s="12">
        <v>198</v>
      </c>
      <c r="AS794" s="12" t="s">
        <v>2090</v>
      </c>
      <c r="AT794" s="12" t="s">
        <v>2922</v>
      </c>
    </row>
    <row r="795" spans="1:46" s="12" customFormat="1" x14ac:dyDescent="0.25">
      <c r="A795" s="12" t="s">
        <v>1964</v>
      </c>
      <c r="B795" s="12">
        <v>1971</v>
      </c>
      <c r="C795" t="str">
        <f>A795&amp;" "&amp;B795</f>
        <v>Mitchell and Ridgewell 1971</v>
      </c>
      <c r="D795" s="12" t="s">
        <v>35</v>
      </c>
      <c r="E795" s="12" t="s">
        <v>25</v>
      </c>
      <c r="F795" s="12" t="s">
        <v>1965</v>
      </c>
      <c r="G795" s="12" t="s">
        <v>2901</v>
      </c>
      <c r="H795" s="12" t="s">
        <v>3504</v>
      </c>
      <c r="I795" s="12" t="s">
        <v>1966</v>
      </c>
      <c r="J795" s="12" t="s">
        <v>2117</v>
      </c>
      <c r="K795" s="12" t="s">
        <v>28</v>
      </c>
      <c r="L795" s="12" t="s">
        <v>28</v>
      </c>
      <c r="N795" s="12" t="s">
        <v>1967</v>
      </c>
      <c r="O795" s="12" t="s">
        <v>744</v>
      </c>
      <c r="P795" s="12" t="s">
        <v>3901</v>
      </c>
      <c r="Q795" t="s">
        <v>3919</v>
      </c>
      <c r="R795" t="s">
        <v>2600</v>
      </c>
      <c r="S795"/>
      <c r="V795" s="12" t="s">
        <v>2825</v>
      </c>
      <c r="W795" s="12" t="s">
        <v>40</v>
      </c>
      <c r="X795" s="12" t="s">
        <v>1826</v>
      </c>
      <c r="Y795" s="12" t="s">
        <v>1033</v>
      </c>
      <c r="Z795" s="12" t="s">
        <v>1033</v>
      </c>
      <c r="AA795" s="41" t="s">
        <v>80</v>
      </c>
      <c r="AB795" s="12" t="s">
        <v>35</v>
      </c>
      <c r="AC795" s="12" t="s">
        <v>2901</v>
      </c>
      <c r="AF795" s="12" t="s">
        <v>119</v>
      </c>
      <c r="AG795" s="12">
        <v>12</v>
      </c>
    </row>
    <row r="796" spans="1:46" s="12" customFormat="1" x14ac:dyDescent="0.25">
      <c r="A796" s="12" t="s">
        <v>2091</v>
      </c>
      <c r="B796" s="12">
        <v>1985</v>
      </c>
      <c r="C796" t="str">
        <f>A796&amp;" "&amp;B796</f>
        <v>Monaghan et al. 1985</v>
      </c>
      <c r="D796" s="12" t="s">
        <v>35</v>
      </c>
      <c r="E796" s="12" t="s">
        <v>25</v>
      </c>
      <c r="F796" s="12" t="s">
        <v>1044</v>
      </c>
      <c r="G796" s="12" t="s">
        <v>2901</v>
      </c>
      <c r="H796" s="12" t="s">
        <v>3504</v>
      </c>
      <c r="I796" s="12" t="s">
        <v>1280</v>
      </c>
      <c r="J796" s="12" t="s">
        <v>2117</v>
      </c>
      <c r="K796" s="12" t="s">
        <v>28</v>
      </c>
      <c r="L796" s="12" t="s">
        <v>28</v>
      </c>
      <c r="N796" s="12" t="s">
        <v>485</v>
      </c>
      <c r="O796" s="12" t="s">
        <v>744</v>
      </c>
      <c r="P796" s="12" t="s">
        <v>3901</v>
      </c>
      <c r="Q796" t="s">
        <v>2614</v>
      </c>
      <c r="R796" t="s">
        <v>118</v>
      </c>
      <c r="S796" t="s">
        <v>3980</v>
      </c>
      <c r="T796" s="12" t="s">
        <v>373</v>
      </c>
      <c r="U796" s="12" t="s">
        <v>1281</v>
      </c>
      <c r="W796" s="12" t="s">
        <v>40</v>
      </c>
      <c r="X796" s="12" t="s">
        <v>1033</v>
      </c>
      <c r="Y796" s="12" t="s">
        <v>1033</v>
      </c>
      <c r="Z796" s="12" t="s">
        <v>1033</v>
      </c>
      <c r="AA796" s="12" t="s">
        <v>80</v>
      </c>
      <c r="AB796" s="12" t="s">
        <v>35</v>
      </c>
      <c r="AC796" s="12" t="s">
        <v>2901</v>
      </c>
      <c r="AF796" s="12">
        <v>140</v>
      </c>
      <c r="AG796" s="12">
        <v>1433</v>
      </c>
      <c r="AH796" s="15">
        <v>9.8000000000000004E-2</v>
      </c>
      <c r="AI796" s="15"/>
      <c r="AS796" s="12" t="s">
        <v>1283</v>
      </c>
    </row>
    <row r="797" spans="1:46" s="12" customFormat="1" x14ac:dyDescent="0.25">
      <c r="A797" s="12" t="s">
        <v>2091</v>
      </c>
      <c r="B797" s="12">
        <v>1985</v>
      </c>
      <c r="C797" t="str">
        <f>A797&amp;" "&amp;B797</f>
        <v>Monaghan et al. 1985</v>
      </c>
      <c r="D797" s="12" t="s">
        <v>35</v>
      </c>
      <c r="E797" s="12" t="s">
        <v>25</v>
      </c>
      <c r="F797" s="12" t="s">
        <v>1044</v>
      </c>
      <c r="G797" s="12" t="s">
        <v>2901</v>
      </c>
      <c r="H797" s="12" t="s">
        <v>3504</v>
      </c>
      <c r="I797" s="12" t="s">
        <v>1280</v>
      </c>
      <c r="J797" s="12" t="s">
        <v>2117</v>
      </c>
      <c r="K797" s="12" t="s">
        <v>28</v>
      </c>
      <c r="L797" s="12" t="s">
        <v>28</v>
      </c>
      <c r="N797" s="12" t="s">
        <v>485</v>
      </c>
      <c r="O797" s="12" t="s">
        <v>744</v>
      </c>
      <c r="P797" s="12" t="s">
        <v>3901</v>
      </c>
      <c r="Q797" t="s">
        <v>2614</v>
      </c>
      <c r="R797" t="s">
        <v>118</v>
      </c>
      <c r="S797" t="s">
        <v>3980</v>
      </c>
      <c r="T797" s="12" t="s">
        <v>373</v>
      </c>
      <c r="U797" s="12" t="s">
        <v>1281</v>
      </c>
      <c r="W797" s="12" t="s">
        <v>40</v>
      </c>
      <c r="X797" s="12" t="s">
        <v>1033</v>
      </c>
      <c r="Y797" s="12" t="s">
        <v>1033</v>
      </c>
      <c r="Z797" s="12" t="s">
        <v>1033</v>
      </c>
      <c r="AA797" s="12" t="s">
        <v>1284</v>
      </c>
      <c r="AB797" s="12" t="s">
        <v>35</v>
      </c>
      <c r="AC797" s="12" t="s">
        <v>2901</v>
      </c>
      <c r="AF797" s="12">
        <v>317</v>
      </c>
      <c r="AG797" s="12">
        <v>3148</v>
      </c>
      <c r="AS797" s="12" t="s">
        <v>287</v>
      </c>
    </row>
    <row r="798" spans="1:46" s="12" customFormat="1" x14ac:dyDescent="0.25">
      <c r="A798" s="12" t="s">
        <v>2091</v>
      </c>
      <c r="B798" s="12">
        <v>1985</v>
      </c>
      <c r="C798" t="str">
        <f>A798&amp;" "&amp;B798</f>
        <v>Monaghan et al. 1985</v>
      </c>
      <c r="D798" s="12" t="s">
        <v>35</v>
      </c>
      <c r="E798" s="12" t="s">
        <v>25</v>
      </c>
      <c r="F798" s="12" t="s">
        <v>1044</v>
      </c>
      <c r="G798" s="12" t="s">
        <v>2901</v>
      </c>
      <c r="H798" s="12" t="s">
        <v>3504</v>
      </c>
      <c r="I798" s="12" t="s">
        <v>1280</v>
      </c>
      <c r="J798" s="12" t="s">
        <v>2117</v>
      </c>
      <c r="K798" s="12" t="s">
        <v>28</v>
      </c>
      <c r="L798" s="12" t="s">
        <v>28</v>
      </c>
      <c r="N798" s="12" t="s">
        <v>485</v>
      </c>
      <c r="O798" s="12" t="s">
        <v>744</v>
      </c>
      <c r="P798" s="12" t="s">
        <v>3901</v>
      </c>
      <c r="Q798" t="s">
        <v>2614</v>
      </c>
      <c r="R798" t="s">
        <v>118</v>
      </c>
      <c r="S798" t="s">
        <v>3980</v>
      </c>
      <c r="T798" s="12" t="s">
        <v>373</v>
      </c>
      <c r="U798" s="12" t="s">
        <v>1281</v>
      </c>
      <c r="W798" s="12" t="s">
        <v>40</v>
      </c>
      <c r="X798" s="12" t="s">
        <v>1033</v>
      </c>
      <c r="Y798" s="12" t="s">
        <v>1033</v>
      </c>
      <c r="Z798" s="12" t="s">
        <v>1033</v>
      </c>
      <c r="AA798" s="12" t="s">
        <v>80</v>
      </c>
      <c r="AB798" s="12" t="s">
        <v>35</v>
      </c>
      <c r="AC798" s="12" t="s">
        <v>2901</v>
      </c>
      <c r="AF798" s="12">
        <v>54</v>
      </c>
      <c r="AG798" s="12">
        <v>588</v>
      </c>
      <c r="AH798" s="15">
        <v>9.1999999999999998E-2</v>
      </c>
      <c r="AI798" s="15"/>
      <c r="AS798" s="12" t="s">
        <v>1282</v>
      </c>
    </row>
    <row r="799" spans="1:46" s="12" customFormat="1" x14ac:dyDescent="0.25">
      <c r="A799" s="12" t="s">
        <v>2091</v>
      </c>
      <c r="B799" s="12">
        <v>1985</v>
      </c>
      <c r="C799" t="str">
        <f>A799&amp;" "&amp;B799</f>
        <v>Monaghan et al. 1985</v>
      </c>
      <c r="D799" s="12" t="s">
        <v>35</v>
      </c>
      <c r="E799" s="12" t="s">
        <v>25</v>
      </c>
      <c r="F799" s="12" t="s">
        <v>1044</v>
      </c>
      <c r="G799" s="12" t="s">
        <v>2901</v>
      </c>
      <c r="H799" s="12" t="s">
        <v>3504</v>
      </c>
      <c r="I799" s="12" t="s">
        <v>2110</v>
      </c>
      <c r="J799" s="12" t="s">
        <v>3626</v>
      </c>
      <c r="K799" s="12" t="s">
        <v>28</v>
      </c>
      <c r="L799" s="12" t="s">
        <v>28</v>
      </c>
      <c r="N799" s="12" t="s">
        <v>485</v>
      </c>
      <c r="O799" s="12" t="s">
        <v>744</v>
      </c>
      <c r="P799" s="12" t="s">
        <v>3901</v>
      </c>
      <c r="Q799" t="s">
        <v>2614</v>
      </c>
      <c r="R799" t="s">
        <v>118</v>
      </c>
      <c r="S799" t="s">
        <v>3980</v>
      </c>
      <c r="T799" s="12" t="s">
        <v>373</v>
      </c>
      <c r="U799" s="12" t="s">
        <v>1281</v>
      </c>
      <c r="W799" s="12" t="s">
        <v>40</v>
      </c>
      <c r="X799" s="12" t="s">
        <v>1592</v>
      </c>
      <c r="Y799" s="12" t="s">
        <v>3689</v>
      </c>
      <c r="Z799" s="12" t="s">
        <v>3517</v>
      </c>
      <c r="AA799" s="12" t="s">
        <v>1284</v>
      </c>
      <c r="AB799" s="12" t="s">
        <v>35</v>
      </c>
      <c r="AC799" s="12" t="s">
        <v>2901</v>
      </c>
      <c r="AF799" s="12">
        <v>1</v>
      </c>
      <c r="AG799" s="12">
        <v>3148</v>
      </c>
    </row>
    <row r="800" spans="1:46" s="12" customFormat="1" x14ac:dyDescent="0.25">
      <c r="A800" s="12" t="s">
        <v>2091</v>
      </c>
      <c r="B800" s="12">
        <v>1985</v>
      </c>
      <c r="C800" t="str">
        <f>A800&amp;" "&amp;B800</f>
        <v>Monaghan et al. 1985</v>
      </c>
      <c r="D800" s="12" t="s">
        <v>35</v>
      </c>
      <c r="E800" s="12" t="s">
        <v>25</v>
      </c>
      <c r="F800" s="12" t="s">
        <v>1044</v>
      </c>
      <c r="G800" s="12" t="s">
        <v>2901</v>
      </c>
      <c r="H800" s="12" t="s">
        <v>3504</v>
      </c>
      <c r="I800" s="12" t="s">
        <v>2110</v>
      </c>
      <c r="J800" s="12" t="s">
        <v>3626</v>
      </c>
      <c r="K800" s="12" t="s">
        <v>28</v>
      </c>
      <c r="L800" s="12" t="s">
        <v>28</v>
      </c>
      <c r="N800" s="12" t="s">
        <v>485</v>
      </c>
      <c r="O800" s="12" t="s">
        <v>744</v>
      </c>
      <c r="P800" s="12" t="s">
        <v>3901</v>
      </c>
      <c r="Q800" t="s">
        <v>2614</v>
      </c>
      <c r="R800" t="s">
        <v>118</v>
      </c>
      <c r="S800" t="s">
        <v>3980</v>
      </c>
      <c r="T800" s="12" t="s">
        <v>373</v>
      </c>
      <c r="U800" s="12" t="s">
        <v>1281</v>
      </c>
      <c r="W800" s="12" t="s">
        <v>40</v>
      </c>
      <c r="X800" s="12" t="s">
        <v>1594</v>
      </c>
      <c r="Y800" s="12" t="s">
        <v>3704</v>
      </c>
      <c r="Z800" s="12" t="s">
        <v>3517</v>
      </c>
      <c r="AA800" s="12" t="s">
        <v>1284</v>
      </c>
      <c r="AB800" s="12" t="s">
        <v>35</v>
      </c>
      <c r="AC800" s="12" t="s">
        <v>2901</v>
      </c>
      <c r="AF800" s="12">
        <v>1</v>
      </c>
      <c r="AG800" s="12">
        <v>3148</v>
      </c>
    </row>
    <row r="801" spans="1:33" s="12" customFormat="1" x14ac:dyDescent="0.25">
      <c r="A801" s="12" t="s">
        <v>2091</v>
      </c>
      <c r="B801" s="12">
        <v>1985</v>
      </c>
      <c r="C801" t="str">
        <f>A801&amp;" "&amp;B801</f>
        <v>Monaghan et al. 1985</v>
      </c>
      <c r="D801" s="12" t="s">
        <v>35</v>
      </c>
      <c r="E801" s="12" t="s">
        <v>25</v>
      </c>
      <c r="F801" s="12" t="s">
        <v>1044</v>
      </c>
      <c r="G801" s="12" t="s">
        <v>2901</v>
      </c>
      <c r="H801" s="12" t="s">
        <v>3504</v>
      </c>
      <c r="I801" s="12" t="s">
        <v>2110</v>
      </c>
      <c r="J801" s="12" t="s">
        <v>3626</v>
      </c>
      <c r="K801" s="12" t="s">
        <v>28</v>
      </c>
      <c r="L801" s="12" t="s">
        <v>28</v>
      </c>
      <c r="N801" s="12" t="s">
        <v>485</v>
      </c>
      <c r="O801" s="12" t="s">
        <v>744</v>
      </c>
      <c r="P801" s="12" t="s">
        <v>3901</v>
      </c>
      <c r="Q801" t="s">
        <v>2614</v>
      </c>
      <c r="R801" t="s">
        <v>118</v>
      </c>
      <c r="S801" t="s">
        <v>3980</v>
      </c>
      <c r="T801" s="12" t="s">
        <v>373</v>
      </c>
      <c r="U801" s="12" t="s">
        <v>1281</v>
      </c>
      <c r="W801" s="12" t="s">
        <v>40</v>
      </c>
      <c r="X801" s="12" t="s">
        <v>1597</v>
      </c>
      <c r="Y801" s="12" t="s">
        <v>3670</v>
      </c>
      <c r="Z801" s="12" t="s">
        <v>3517</v>
      </c>
      <c r="AA801" s="12" t="s">
        <v>1284</v>
      </c>
      <c r="AB801" s="12" t="s">
        <v>35</v>
      </c>
      <c r="AC801" s="12" t="s">
        <v>2901</v>
      </c>
      <c r="AF801" s="12">
        <v>5</v>
      </c>
      <c r="AG801" s="12">
        <v>3148</v>
      </c>
    </row>
    <row r="802" spans="1:33" s="12" customFormat="1" x14ac:dyDescent="0.25">
      <c r="A802" s="12" t="s">
        <v>2091</v>
      </c>
      <c r="B802" s="12">
        <v>1985</v>
      </c>
      <c r="C802" t="str">
        <f>A802&amp;" "&amp;B802</f>
        <v>Monaghan et al. 1985</v>
      </c>
      <c r="D802" s="12" t="s">
        <v>35</v>
      </c>
      <c r="E802" s="12" t="s">
        <v>25</v>
      </c>
      <c r="F802" s="12" t="s">
        <v>1044</v>
      </c>
      <c r="G802" s="12" t="s">
        <v>2901</v>
      </c>
      <c r="H802" s="12" t="s">
        <v>3504</v>
      </c>
      <c r="I802" s="12" t="s">
        <v>2110</v>
      </c>
      <c r="J802" s="12" t="s">
        <v>3626</v>
      </c>
      <c r="K802" s="12" t="s">
        <v>28</v>
      </c>
      <c r="L802" s="12" t="s">
        <v>28</v>
      </c>
      <c r="N802" s="12" t="s">
        <v>485</v>
      </c>
      <c r="O802" s="12" t="s">
        <v>744</v>
      </c>
      <c r="P802" s="12" t="s">
        <v>3901</v>
      </c>
      <c r="Q802" t="s">
        <v>2614</v>
      </c>
      <c r="R802" t="s">
        <v>118</v>
      </c>
      <c r="S802" t="s">
        <v>3980</v>
      </c>
      <c r="T802" s="12" t="s">
        <v>373</v>
      </c>
      <c r="U802" s="12" t="s">
        <v>1281</v>
      </c>
      <c r="W802" s="12" t="s">
        <v>40</v>
      </c>
      <c r="X802" s="12" t="s">
        <v>1607</v>
      </c>
      <c r="Y802" s="12" t="s">
        <v>3666</v>
      </c>
      <c r="Z802" s="12" t="s">
        <v>3517</v>
      </c>
      <c r="AA802" s="12" t="s">
        <v>1284</v>
      </c>
      <c r="AB802" s="12" t="s">
        <v>35</v>
      </c>
      <c r="AC802" s="12" t="s">
        <v>2901</v>
      </c>
      <c r="AF802" s="12">
        <v>2</v>
      </c>
      <c r="AG802" s="12">
        <v>3148</v>
      </c>
    </row>
    <row r="803" spans="1:33" s="12" customFormat="1" x14ac:dyDescent="0.25">
      <c r="A803" s="12" t="s">
        <v>2091</v>
      </c>
      <c r="B803" s="12">
        <v>1985</v>
      </c>
      <c r="C803" t="str">
        <f>A803&amp;" "&amp;B803</f>
        <v>Monaghan et al. 1985</v>
      </c>
      <c r="D803" s="12" t="s">
        <v>35</v>
      </c>
      <c r="E803" s="12" t="s">
        <v>25</v>
      </c>
      <c r="F803" s="12" t="s">
        <v>1044</v>
      </c>
      <c r="G803" s="12" t="s">
        <v>2901</v>
      </c>
      <c r="H803" s="12" t="s">
        <v>3504</v>
      </c>
      <c r="I803" s="12" t="s">
        <v>2110</v>
      </c>
      <c r="J803" s="12" t="s">
        <v>3626</v>
      </c>
      <c r="K803" s="12" t="s">
        <v>28</v>
      </c>
      <c r="L803" s="12" t="s">
        <v>28</v>
      </c>
      <c r="N803" s="12" t="s">
        <v>485</v>
      </c>
      <c r="O803" s="12" t="s">
        <v>744</v>
      </c>
      <c r="P803" s="12" t="s">
        <v>3901</v>
      </c>
      <c r="Q803" t="s">
        <v>2614</v>
      </c>
      <c r="R803" t="s">
        <v>118</v>
      </c>
      <c r="S803" t="s">
        <v>3980</v>
      </c>
      <c r="T803" s="12" t="s">
        <v>373</v>
      </c>
      <c r="U803" s="12" t="s">
        <v>1281</v>
      </c>
      <c r="W803" s="12" t="s">
        <v>40</v>
      </c>
      <c r="X803" s="12" t="s">
        <v>2109</v>
      </c>
      <c r="Y803" s="12" t="s">
        <v>3673</v>
      </c>
      <c r="Z803" s="12" t="s">
        <v>3517</v>
      </c>
      <c r="AA803" s="12" t="s">
        <v>1284</v>
      </c>
      <c r="AB803" s="12" t="s">
        <v>35</v>
      </c>
      <c r="AC803" s="12" t="s">
        <v>2901</v>
      </c>
      <c r="AF803" s="12">
        <v>1</v>
      </c>
      <c r="AG803" s="12">
        <v>3148</v>
      </c>
    </row>
    <row r="804" spans="1:33" s="12" customFormat="1" x14ac:dyDescent="0.25">
      <c r="A804" s="12" t="s">
        <v>2091</v>
      </c>
      <c r="B804" s="12">
        <v>1985</v>
      </c>
      <c r="C804" t="str">
        <f>A804&amp;" "&amp;B804</f>
        <v>Monaghan et al. 1985</v>
      </c>
      <c r="D804" s="12" t="s">
        <v>35</v>
      </c>
      <c r="E804" s="12" t="s">
        <v>25</v>
      </c>
      <c r="F804" s="12" t="s">
        <v>1044</v>
      </c>
      <c r="G804" s="12" t="s">
        <v>2901</v>
      </c>
      <c r="H804" s="12" t="s">
        <v>3504</v>
      </c>
      <c r="I804" s="12" t="s">
        <v>2110</v>
      </c>
      <c r="J804" s="12" t="s">
        <v>3626</v>
      </c>
      <c r="K804" s="12" t="s">
        <v>28</v>
      </c>
      <c r="L804" s="12" t="s">
        <v>28</v>
      </c>
      <c r="N804" s="12" t="s">
        <v>485</v>
      </c>
      <c r="O804" s="12" t="s">
        <v>744</v>
      </c>
      <c r="P804" s="12" t="s">
        <v>3901</v>
      </c>
      <c r="Q804" t="s">
        <v>2614</v>
      </c>
      <c r="R804" t="s">
        <v>118</v>
      </c>
      <c r="S804" t="s">
        <v>3980</v>
      </c>
      <c r="T804" s="12" t="s">
        <v>373</v>
      </c>
      <c r="U804" s="12" t="s">
        <v>1281</v>
      </c>
      <c r="W804" s="12" t="s">
        <v>40</v>
      </c>
      <c r="X804" s="12" t="s">
        <v>1634</v>
      </c>
      <c r="Y804" s="12" t="s">
        <v>3674</v>
      </c>
      <c r="Z804" s="12" t="s">
        <v>3517</v>
      </c>
      <c r="AA804" s="12" t="s">
        <v>1284</v>
      </c>
      <c r="AB804" s="12" t="s">
        <v>35</v>
      </c>
      <c r="AC804" s="12" t="s">
        <v>2901</v>
      </c>
      <c r="AF804" s="12">
        <v>26</v>
      </c>
      <c r="AG804" s="12">
        <v>3148</v>
      </c>
    </row>
    <row r="805" spans="1:33" s="12" customFormat="1" x14ac:dyDescent="0.25">
      <c r="A805" s="12" t="s">
        <v>2091</v>
      </c>
      <c r="B805" s="12">
        <v>1985</v>
      </c>
      <c r="C805" t="str">
        <f>A805&amp;" "&amp;B805</f>
        <v>Monaghan et al. 1985</v>
      </c>
      <c r="D805" s="12" t="s">
        <v>35</v>
      </c>
      <c r="E805" s="12" t="s">
        <v>25</v>
      </c>
      <c r="F805" s="12" t="s">
        <v>1044</v>
      </c>
      <c r="G805" s="12" t="s">
        <v>2901</v>
      </c>
      <c r="H805" s="12" t="s">
        <v>3504</v>
      </c>
      <c r="I805" s="12" t="s">
        <v>2110</v>
      </c>
      <c r="J805" s="12" t="s">
        <v>3626</v>
      </c>
      <c r="K805" s="12" t="s">
        <v>28</v>
      </c>
      <c r="L805" s="12" t="s">
        <v>28</v>
      </c>
      <c r="N805" s="12" t="s">
        <v>485</v>
      </c>
      <c r="O805" s="12" t="s">
        <v>744</v>
      </c>
      <c r="P805" s="12" t="s">
        <v>3901</v>
      </c>
      <c r="Q805" t="s">
        <v>2614</v>
      </c>
      <c r="R805" t="s">
        <v>118</v>
      </c>
      <c r="S805" t="s">
        <v>3980</v>
      </c>
      <c r="T805" s="12" t="s">
        <v>373</v>
      </c>
      <c r="U805" s="12" t="s">
        <v>1281</v>
      </c>
      <c r="W805" s="12" t="s">
        <v>40</v>
      </c>
      <c r="X805" s="12" t="s">
        <v>1735</v>
      </c>
      <c r="Y805" s="12" t="s">
        <v>3676</v>
      </c>
      <c r="Z805" s="12" t="s">
        <v>3517</v>
      </c>
      <c r="AA805" s="12" t="s">
        <v>1284</v>
      </c>
      <c r="AB805" s="12" t="s">
        <v>35</v>
      </c>
      <c r="AC805" s="12" t="s">
        <v>2901</v>
      </c>
      <c r="AF805" s="12">
        <v>4</v>
      </c>
      <c r="AG805" s="12">
        <v>3148</v>
      </c>
    </row>
    <row r="806" spans="1:33" s="12" customFormat="1" x14ac:dyDescent="0.25">
      <c r="A806" s="12" t="s">
        <v>2091</v>
      </c>
      <c r="B806" s="12">
        <v>1985</v>
      </c>
      <c r="C806" t="str">
        <f>A806&amp;" "&amp;B806</f>
        <v>Monaghan et al. 1985</v>
      </c>
      <c r="D806" s="12" t="s">
        <v>35</v>
      </c>
      <c r="E806" s="12" t="s">
        <v>25</v>
      </c>
      <c r="F806" s="12" t="s">
        <v>1044</v>
      </c>
      <c r="G806" s="12" t="s">
        <v>2901</v>
      </c>
      <c r="H806" s="12" t="s">
        <v>3504</v>
      </c>
      <c r="I806" s="12" t="s">
        <v>2110</v>
      </c>
      <c r="J806" s="12" t="s">
        <v>3626</v>
      </c>
      <c r="K806" s="12" t="s">
        <v>28</v>
      </c>
      <c r="L806" s="12" t="s">
        <v>28</v>
      </c>
      <c r="N806" s="12" t="s">
        <v>485</v>
      </c>
      <c r="O806" s="12" t="s">
        <v>744</v>
      </c>
      <c r="P806" s="12" t="s">
        <v>3901</v>
      </c>
      <c r="Q806" t="s">
        <v>2614</v>
      </c>
      <c r="R806" t="s">
        <v>118</v>
      </c>
      <c r="S806" t="s">
        <v>3980</v>
      </c>
      <c r="T806" s="12" t="s">
        <v>373</v>
      </c>
      <c r="U806" s="12" t="s">
        <v>1281</v>
      </c>
      <c r="W806" s="12" t="s">
        <v>40</v>
      </c>
      <c r="X806" s="12" t="s">
        <v>1736</v>
      </c>
      <c r="Y806" s="12" t="s">
        <v>3677</v>
      </c>
      <c r="Z806" s="12" t="s">
        <v>3517</v>
      </c>
      <c r="AA806" s="12" t="s">
        <v>1284</v>
      </c>
      <c r="AB806" s="12" t="s">
        <v>35</v>
      </c>
      <c r="AC806" s="12" t="s">
        <v>2901</v>
      </c>
      <c r="AF806" s="12">
        <v>6</v>
      </c>
      <c r="AG806" s="12">
        <v>3148</v>
      </c>
    </row>
    <row r="807" spans="1:33" s="12" customFormat="1" x14ac:dyDescent="0.25">
      <c r="A807" s="12" t="s">
        <v>2091</v>
      </c>
      <c r="B807" s="12">
        <v>1985</v>
      </c>
      <c r="C807" t="str">
        <f>A807&amp;" "&amp;B807</f>
        <v>Monaghan et al. 1985</v>
      </c>
      <c r="D807" s="12" t="s">
        <v>35</v>
      </c>
      <c r="E807" s="12" t="s">
        <v>25</v>
      </c>
      <c r="F807" s="12" t="s">
        <v>1044</v>
      </c>
      <c r="G807" s="12" t="s">
        <v>2901</v>
      </c>
      <c r="H807" s="12" t="s">
        <v>3504</v>
      </c>
      <c r="I807" s="12" t="s">
        <v>2110</v>
      </c>
      <c r="J807" s="12" t="s">
        <v>3626</v>
      </c>
      <c r="K807" s="12" t="s">
        <v>28</v>
      </c>
      <c r="L807" s="12" t="s">
        <v>28</v>
      </c>
      <c r="N807" s="12" t="s">
        <v>485</v>
      </c>
      <c r="O807" s="12" t="s">
        <v>744</v>
      </c>
      <c r="P807" s="12" t="s">
        <v>3901</v>
      </c>
      <c r="Q807" t="s">
        <v>2614</v>
      </c>
      <c r="R807" t="s">
        <v>118</v>
      </c>
      <c r="S807" t="s">
        <v>3980</v>
      </c>
      <c r="T807" s="12" t="s">
        <v>373</v>
      </c>
      <c r="U807" s="12" t="s">
        <v>1281</v>
      </c>
      <c r="W807" s="12" t="s">
        <v>40</v>
      </c>
      <c r="X807" s="12" t="s">
        <v>1742</v>
      </c>
      <c r="Y807" s="12" t="s">
        <v>3678</v>
      </c>
      <c r="Z807" s="12" t="s">
        <v>3517</v>
      </c>
      <c r="AA807" s="12" t="s">
        <v>1284</v>
      </c>
      <c r="AB807" s="12" t="s">
        <v>35</v>
      </c>
      <c r="AC807" s="12" t="s">
        <v>2901</v>
      </c>
      <c r="AF807" s="12">
        <v>2</v>
      </c>
      <c r="AG807" s="12">
        <v>3148</v>
      </c>
    </row>
    <row r="808" spans="1:33" s="12" customFormat="1" x14ac:dyDescent="0.25">
      <c r="A808" s="12" t="s">
        <v>2091</v>
      </c>
      <c r="B808" s="12">
        <v>1985</v>
      </c>
      <c r="C808" t="str">
        <f>A808&amp;" "&amp;B808</f>
        <v>Monaghan et al. 1985</v>
      </c>
      <c r="D808" s="12" t="s">
        <v>35</v>
      </c>
      <c r="E808" s="12" t="s">
        <v>25</v>
      </c>
      <c r="F808" s="12" t="s">
        <v>1044</v>
      </c>
      <c r="G808" s="12" t="s">
        <v>2901</v>
      </c>
      <c r="H808" s="12" t="s">
        <v>3504</v>
      </c>
      <c r="I808" s="12" t="s">
        <v>2110</v>
      </c>
      <c r="J808" s="12" t="s">
        <v>3626</v>
      </c>
      <c r="K808" s="12" t="s">
        <v>28</v>
      </c>
      <c r="L808" s="12" t="s">
        <v>28</v>
      </c>
      <c r="N808" s="12" t="s">
        <v>485</v>
      </c>
      <c r="O808" s="12" t="s">
        <v>744</v>
      </c>
      <c r="P808" s="12" t="s">
        <v>3901</v>
      </c>
      <c r="Q808" t="s">
        <v>2614</v>
      </c>
      <c r="R808" t="s">
        <v>118</v>
      </c>
      <c r="S808" t="s">
        <v>3980</v>
      </c>
      <c r="T808" s="12" t="s">
        <v>373</v>
      </c>
      <c r="U808" s="12" t="s">
        <v>1281</v>
      </c>
      <c r="W808" s="12" t="s">
        <v>40</v>
      </c>
      <c r="X808" s="12" t="s">
        <v>1744</v>
      </c>
      <c r="Y808" s="12" t="s">
        <v>3562</v>
      </c>
      <c r="Z808" s="12" t="s">
        <v>3517</v>
      </c>
      <c r="AA808" s="12" t="s">
        <v>1284</v>
      </c>
      <c r="AB808" s="12" t="s">
        <v>35</v>
      </c>
      <c r="AC808" s="12" t="s">
        <v>2901</v>
      </c>
      <c r="AF808" s="12">
        <v>1</v>
      </c>
      <c r="AG808" s="12">
        <v>3148</v>
      </c>
    </row>
    <row r="809" spans="1:33" s="12" customFormat="1" x14ac:dyDescent="0.25">
      <c r="A809" s="12" t="s">
        <v>2091</v>
      </c>
      <c r="B809" s="12">
        <v>1985</v>
      </c>
      <c r="C809" t="str">
        <f>A809&amp;" "&amp;B809</f>
        <v>Monaghan et al. 1985</v>
      </c>
      <c r="D809" s="12" t="s">
        <v>35</v>
      </c>
      <c r="E809" s="12" t="s">
        <v>25</v>
      </c>
      <c r="F809" s="12" t="s">
        <v>1044</v>
      </c>
      <c r="G809" s="12" t="s">
        <v>2901</v>
      </c>
      <c r="H809" s="12" t="s">
        <v>3504</v>
      </c>
      <c r="I809" s="12" t="s">
        <v>2110</v>
      </c>
      <c r="J809" s="12" t="s">
        <v>3626</v>
      </c>
      <c r="K809" s="12" t="s">
        <v>28</v>
      </c>
      <c r="L809" s="12" t="s">
        <v>28</v>
      </c>
      <c r="N809" s="12" t="s">
        <v>485</v>
      </c>
      <c r="O809" s="12" t="s">
        <v>744</v>
      </c>
      <c r="P809" s="12" t="s">
        <v>3901</v>
      </c>
      <c r="Q809" t="s">
        <v>2614</v>
      </c>
      <c r="R809" t="s">
        <v>118</v>
      </c>
      <c r="S809" t="s">
        <v>3980</v>
      </c>
      <c r="T809" s="12" t="s">
        <v>373</v>
      </c>
      <c r="U809" s="12" t="s">
        <v>1281</v>
      </c>
      <c r="W809" s="12" t="s">
        <v>40</v>
      </c>
      <c r="X809" s="12" t="s">
        <v>1749</v>
      </c>
      <c r="Y809" s="12" t="s">
        <v>3679</v>
      </c>
      <c r="Z809" s="12" t="s">
        <v>3517</v>
      </c>
      <c r="AA809" s="12" t="s">
        <v>1284</v>
      </c>
      <c r="AB809" s="12" t="s">
        <v>35</v>
      </c>
      <c r="AC809" s="12" t="s">
        <v>2901</v>
      </c>
      <c r="AF809" s="12">
        <v>4</v>
      </c>
      <c r="AG809" s="12">
        <v>3148</v>
      </c>
    </row>
    <row r="810" spans="1:33" s="12" customFormat="1" x14ac:dyDescent="0.25">
      <c r="A810" s="12" t="s">
        <v>2091</v>
      </c>
      <c r="B810" s="12">
        <v>1985</v>
      </c>
      <c r="C810" t="str">
        <f>A810&amp;" "&amp;B810</f>
        <v>Monaghan et al. 1985</v>
      </c>
      <c r="D810" s="12" t="s">
        <v>35</v>
      </c>
      <c r="E810" s="12" t="s">
        <v>25</v>
      </c>
      <c r="F810" s="12" t="s">
        <v>1044</v>
      </c>
      <c r="G810" s="12" t="s">
        <v>2901</v>
      </c>
      <c r="H810" s="12" t="s">
        <v>3504</v>
      </c>
      <c r="I810" s="12" t="s">
        <v>2110</v>
      </c>
      <c r="J810" s="12" t="s">
        <v>3626</v>
      </c>
      <c r="K810" s="12" t="s">
        <v>28</v>
      </c>
      <c r="L810" s="12" t="s">
        <v>28</v>
      </c>
      <c r="N810" s="12" t="s">
        <v>485</v>
      </c>
      <c r="O810" s="12" t="s">
        <v>744</v>
      </c>
      <c r="P810" s="12" t="s">
        <v>3901</v>
      </c>
      <c r="Q810" t="s">
        <v>2614</v>
      </c>
      <c r="R810" t="s">
        <v>118</v>
      </c>
      <c r="S810" t="s">
        <v>3980</v>
      </c>
      <c r="T810" s="12" t="s">
        <v>373</v>
      </c>
      <c r="U810" s="12" t="s">
        <v>1281</v>
      </c>
      <c r="W810" s="12" t="s">
        <v>40</v>
      </c>
      <c r="X810" s="12" t="s">
        <v>1751</v>
      </c>
      <c r="Y810" s="12" t="s">
        <v>3680</v>
      </c>
      <c r="Z810" s="12" t="s">
        <v>3517</v>
      </c>
      <c r="AA810" s="12" t="s">
        <v>1284</v>
      </c>
      <c r="AB810" s="12" t="s">
        <v>35</v>
      </c>
      <c r="AC810" s="12" t="s">
        <v>2901</v>
      </c>
      <c r="AF810" s="12">
        <v>10</v>
      </c>
      <c r="AG810" s="12">
        <v>3148</v>
      </c>
    </row>
    <row r="811" spans="1:33" s="12" customFormat="1" x14ac:dyDescent="0.25">
      <c r="A811" s="12" t="s">
        <v>2091</v>
      </c>
      <c r="B811" s="12">
        <v>1985</v>
      </c>
      <c r="C811" t="str">
        <f>A811&amp;" "&amp;B811</f>
        <v>Monaghan et al. 1985</v>
      </c>
      <c r="D811" s="12" t="s">
        <v>35</v>
      </c>
      <c r="E811" s="12" t="s">
        <v>25</v>
      </c>
      <c r="F811" s="12" t="s">
        <v>1044</v>
      </c>
      <c r="G811" s="12" t="s">
        <v>2901</v>
      </c>
      <c r="H811" s="12" t="s">
        <v>3504</v>
      </c>
      <c r="I811" s="12" t="s">
        <v>2110</v>
      </c>
      <c r="J811" s="12" t="s">
        <v>3626</v>
      </c>
      <c r="K811" s="12" t="s">
        <v>28</v>
      </c>
      <c r="L811" s="12" t="s">
        <v>28</v>
      </c>
      <c r="N811" s="12" t="s">
        <v>485</v>
      </c>
      <c r="O811" s="12" t="s">
        <v>744</v>
      </c>
      <c r="P811" s="12" t="s">
        <v>3901</v>
      </c>
      <c r="Q811" t="s">
        <v>2614</v>
      </c>
      <c r="R811" t="s">
        <v>118</v>
      </c>
      <c r="S811" t="s">
        <v>3980</v>
      </c>
      <c r="T811" s="12" t="s">
        <v>373</v>
      </c>
      <c r="U811" s="12" t="s">
        <v>1281</v>
      </c>
      <c r="W811" s="12" t="s">
        <v>40</v>
      </c>
      <c r="X811" s="12" t="s">
        <v>1754</v>
      </c>
      <c r="Y811" s="12" t="s">
        <v>3566</v>
      </c>
      <c r="Z811" s="12" t="s">
        <v>3517</v>
      </c>
      <c r="AA811" s="12" t="s">
        <v>1284</v>
      </c>
      <c r="AB811" s="12" t="s">
        <v>35</v>
      </c>
      <c r="AC811" s="12" t="s">
        <v>2901</v>
      </c>
      <c r="AF811" s="12">
        <v>1</v>
      </c>
      <c r="AG811" s="12">
        <v>3148</v>
      </c>
    </row>
    <row r="812" spans="1:33" s="12" customFormat="1" x14ac:dyDescent="0.25">
      <c r="A812" s="12" t="s">
        <v>2091</v>
      </c>
      <c r="B812" s="12">
        <v>1985</v>
      </c>
      <c r="C812" t="str">
        <f>A812&amp;" "&amp;B812</f>
        <v>Monaghan et al. 1985</v>
      </c>
      <c r="D812" s="12" t="s">
        <v>35</v>
      </c>
      <c r="E812" s="12" t="s">
        <v>25</v>
      </c>
      <c r="F812" s="12" t="s">
        <v>1044</v>
      </c>
      <c r="G812" s="12" t="s">
        <v>2901</v>
      </c>
      <c r="H812" s="12" t="s">
        <v>3504</v>
      </c>
      <c r="I812" s="12" t="s">
        <v>2110</v>
      </c>
      <c r="J812" s="12" t="s">
        <v>3626</v>
      </c>
      <c r="K812" s="12" t="s">
        <v>28</v>
      </c>
      <c r="L812" s="12" t="s">
        <v>28</v>
      </c>
      <c r="N812" s="12" t="s">
        <v>485</v>
      </c>
      <c r="O812" s="12" t="s">
        <v>744</v>
      </c>
      <c r="P812" s="12" t="s">
        <v>3901</v>
      </c>
      <c r="Q812" t="s">
        <v>2614</v>
      </c>
      <c r="R812" t="s">
        <v>118</v>
      </c>
      <c r="S812" t="s">
        <v>3980</v>
      </c>
      <c r="T812" s="12" t="s">
        <v>373</v>
      </c>
      <c r="U812" s="12" t="s">
        <v>1281</v>
      </c>
      <c r="W812" s="12" t="s">
        <v>40</v>
      </c>
      <c r="X812" s="12" t="s">
        <v>1758</v>
      </c>
      <c r="Y812" s="12" t="s">
        <v>3682</v>
      </c>
      <c r="Z812" s="12" t="s">
        <v>3517</v>
      </c>
      <c r="AA812" s="12" t="s">
        <v>1284</v>
      </c>
      <c r="AB812" s="12" t="s">
        <v>35</v>
      </c>
      <c r="AC812" s="12" t="s">
        <v>2901</v>
      </c>
      <c r="AF812" s="12">
        <v>4</v>
      </c>
      <c r="AG812" s="12">
        <v>3148</v>
      </c>
    </row>
    <row r="813" spans="1:33" s="12" customFormat="1" x14ac:dyDescent="0.25">
      <c r="A813" s="12" t="s">
        <v>2091</v>
      </c>
      <c r="B813" s="12">
        <v>1985</v>
      </c>
      <c r="C813" t="str">
        <f>A813&amp;" "&amp;B813</f>
        <v>Monaghan et al. 1985</v>
      </c>
      <c r="D813" s="12" t="s">
        <v>35</v>
      </c>
      <c r="E813" s="12" t="s">
        <v>25</v>
      </c>
      <c r="F813" s="12" t="s">
        <v>1044</v>
      </c>
      <c r="G813" s="12" t="s">
        <v>2901</v>
      </c>
      <c r="H813" s="12" t="s">
        <v>3504</v>
      </c>
      <c r="I813" s="12" t="s">
        <v>2110</v>
      </c>
      <c r="J813" s="12" t="s">
        <v>3626</v>
      </c>
      <c r="K813" s="12" t="s">
        <v>28</v>
      </c>
      <c r="L813" s="12" t="s">
        <v>28</v>
      </c>
      <c r="N813" s="12" t="s">
        <v>485</v>
      </c>
      <c r="O813" s="12" t="s">
        <v>744</v>
      </c>
      <c r="P813" s="12" t="s">
        <v>3901</v>
      </c>
      <c r="Q813" t="s">
        <v>2614</v>
      </c>
      <c r="R813" t="s">
        <v>118</v>
      </c>
      <c r="S813" t="s">
        <v>3980</v>
      </c>
      <c r="T813" s="12" t="s">
        <v>373</v>
      </c>
      <c r="U813" s="12" t="s">
        <v>1281</v>
      </c>
      <c r="W813" s="12" t="s">
        <v>40</v>
      </c>
      <c r="X813" s="12" t="s">
        <v>1760</v>
      </c>
      <c r="Y813" s="12" t="s">
        <v>3570</v>
      </c>
      <c r="Z813" s="12" t="s">
        <v>3517</v>
      </c>
      <c r="AA813" s="12" t="s">
        <v>1284</v>
      </c>
      <c r="AB813" s="12" t="s">
        <v>35</v>
      </c>
      <c r="AC813" s="12" t="s">
        <v>2901</v>
      </c>
      <c r="AF813" s="12">
        <v>10</v>
      </c>
      <c r="AG813" s="12">
        <v>3148</v>
      </c>
    </row>
    <row r="814" spans="1:33" s="12" customFormat="1" x14ac:dyDescent="0.25">
      <c r="A814" s="12" t="s">
        <v>2091</v>
      </c>
      <c r="B814" s="12">
        <v>1985</v>
      </c>
      <c r="C814" t="str">
        <f>A814&amp;" "&amp;B814</f>
        <v>Monaghan et al. 1985</v>
      </c>
      <c r="D814" s="12" t="s">
        <v>35</v>
      </c>
      <c r="E814" s="12" t="s">
        <v>25</v>
      </c>
      <c r="F814" s="12" t="s">
        <v>1044</v>
      </c>
      <c r="G814" s="12" t="s">
        <v>2901</v>
      </c>
      <c r="H814" s="12" t="s">
        <v>3504</v>
      </c>
      <c r="I814" s="12" t="s">
        <v>2110</v>
      </c>
      <c r="J814" s="12" t="s">
        <v>3626</v>
      </c>
      <c r="K814" s="12" t="s">
        <v>28</v>
      </c>
      <c r="L814" s="12" t="s">
        <v>28</v>
      </c>
      <c r="N814" s="12" t="s">
        <v>485</v>
      </c>
      <c r="O814" s="12" t="s">
        <v>744</v>
      </c>
      <c r="P814" s="12" t="s">
        <v>3901</v>
      </c>
      <c r="Q814" t="s">
        <v>2614</v>
      </c>
      <c r="R814" t="s">
        <v>118</v>
      </c>
      <c r="S814" t="s">
        <v>3980</v>
      </c>
      <c r="T814" s="12" t="s">
        <v>373</v>
      </c>
      <c r="U814" s="12" t="s">
        <v>1281</v>
      </c>
      <c r="W814" s="12" t="s">
        <v>40</v>
      </c>
      <c r="X814" s="12" t="s">
        <v>1765</v>
      </c>
      <c r="Y814" s="12" t="s">
        <v>3667</v>
      </c>
      <c r="Z814" s="12" t="s">
        <v>3517</v>
      </c>
      <c r="AA814" s="12" t="s">
        <v>1284</v>
      </c>
      <c r="AB814" s="12" t="s">
        <v>35</v>
      </c>
      <c r="AC814" s="12" t="s">
        <v>2901</v>
      </c>
      <c r="AF814" s="12">
        <v>7</v>
      </c>
      <c r="AG814" s="12">
        <v>3148</v>
      </c>
    </row>
    <row r="815" spans="1:33" s="12" customFormat="1" x14ac:dyDescent="0.25">
      <c r="A815" s="12" t="s">
        <v>2091</v>
      </c>
      <c r="B815" s="12">
        <v>1985</v>
      </c>
      <c r="C815" t="str">
        <f>A815&amp;" "&amp;B815</f>
        <v>Monaghan et al. 1985</v>
      </c>
      <c r="D815" s="12" t="s">
        <v>35</v>
      </c>
      <c r="E815" s="12" t="s">
        <v>25</v>
      </c>
      <c r="F815" s="12" t="s">
        <v>1044</v>
      </c>
      <c r="G815" s="12" t="s">
        <v>2901</v>
      </c>
      <c r="H815" s="12" t="s">
        <v>3504</v>
      </c>
      <c r="I815" s="12" t="s">
        <v>2110</v>
      </c>
      <c r="J815" s="12" t="s">
        <v>3626</v>
      </c>
      <c r="K815" s="12" t="s">
        <v>28</v>
      </c>
      <c r="L815" s="12" t="s">
        <v>28</v>
      </c>
      <c r="N815" s="12" t="s">
        <v>485</v>
      </c>
      <c r="O815" s="12" t="s">
        <v>744</v>
      </c>
      <c r="P815" s="12" t="s">
        <v>3901</v>
      </c>
      <c r="Q815" t="s">
        <v>2614</v>
      </c>
      <c r="R815" t="s">
        <v>118</v>
      </c>
      <c r="S815" t="s">
        <v>3980</v>
      </c>
      <c r="T815" s="12" t="s">
        <v>373</v>
      </c>
      <c r="U815" s="12" t="s">
        <v>1281</v>
      </c>
      <c r="W815" s="12" t="s">
        <v>40</v>
      </c>
      <c r="X815" s="12" t="s">
        <v>1771</v>
      </c>
      <c r="Y815" s="12" t="s">
        <v>3575</v>
      </c>
      <c r="Z815" s="12" t="s">
        <v>3517</v>
      </c>
      <c r="AA815" s="12" t="s">
        <v>1284</v>
      </c>
      <c r="AB815" s="12" t="s">
        <v>35</v>
      </c>
      <c r="AC815" s="12" t="s">
        <v>2901</v>
      </c>
      <c r="AF815" s="12">
        <v>12</v>
      </c>
      <c r="AG815" s="12">
        <v>3148</v>
      </c>
    </row>
    <row r="816" spans="1:33" s="12" customFormat="1" x14ac:dyDescent="0.25">
      <c r="A816" s="12" t="s">
        <v>2091</v>
      </c>
      <c r="B816" s="12">
        <v>1985</v>
      </c>
      <c r="C816" t="str">
        <f>A816&amp;" "&amp;B816</f>
        <v>Monaghan et al. 1985</v>
      </c>
      <c r="D816" s="12" t="s">
        <v>35</v>
      </c>
      <c r="E816" s="12" t="s">
        <v>25</v>
      </c>
      <c r="F816" s="12" t="s">
        <v>1044</v>
      </c>
      <c r="G816" s="12" t="s">
        <v>2901</v>
      </c>
      <c r="H816" s="12" t="s">
        <v>3504</v>
      </c>
      <c r="I816" s="12" t="s">
        <v>2110</v>
      </c>
      <c r="J816" s="12" t="s">
        <v>3626</v>
      </c>
      <c r="K816" s="12" t="s">
        <v>28</v>
      </c>
      <c r="L816" s="12" t="s">
        <v>28</v>
      </c>
      <c r="N816" s="12" t="s">
        <v>485</v>
      </c>
      <c r="O816" s="12" t="s">
        <v>744</v>
      </c>
      <c r="P816" s="12" t="s">
        <v>3901</v>
      </c>
      <c r="Q816" t="s">
        <v>2614</v>
      </c>
      <c r="R816" t="s">
        <v>118</v>
      </c>
      <c r="S816" t="s">
        <v>3980</v>
      </c>
      <c r="T816" s="12" t="s">
        <v>373</v>
      </c>
      <c r="U816" s="12" t="s">
        <v>1281</v>
      </c>
      <c r="W816" s="12" t="s">
        <v>40</v>
      </c>
      <c r="X816" s="12" t="s">
        <v>1776</v>
      </c>
      <c r="Y816" s="12" t="s">
        <v>3683</v>
      </c>
      <c r="Z816" s="12" t="s">
        <v>3517</v>
      </c>
      <c r="AA816" s="12" t="s">
        <v>1284</v>
      </c>
      <c r="AB816" s="12" t="s">
        <v>35</v>
      </c>
      <c r="AC816" s="12" t="s">
        <v>2901</v>
      </c>
      <c r="AF816" s="12">
        <v>1</v>
      </c>
      <c r="AG816" s="12">
        <v>3148</v>
      </c>
    </row>
    <row r="817" spans="1:46" s="12" customFormat="1" x14ac:dyDescent="0.25">
      <c r="A817" s="12" t="s">
        <v>2091</v>
      </c>
      <c r="B817" s="12">
        <v>1985</v>
      </c>
      <c r="C817" t="str">
        <f>A817&amp;" "&amp;B817</f>
        <v>Monaghan et al. 1985</v>
      </c>
      <c r="D817" s="12" t="s">
        <v>35</v>
      </c>
      <c r="E817" s="12" t="s">
        <v>25</v>
      </c>
      <c r="F817" s="12" t="s">
        <v>1044</v>
      </c>
      <c r="G817" s="12" t="s">
        <v>2901</v>
      </c>
      <c r="H817" s="12" t="s">
        <v>3504</v>
      </c>
      <c r="I817" s="12" t="s">
        <v>2110</v>
      </c>
      <c r="J817" s="12" t="s">
        <v>3626</v>
      </c>
      <c r="K817" s="12" t="s">
        <v>28</v>
      </c>
      <c r="L817" s="12" t="s">
        <v>28</v>
      </c>
      <c r="N817" s="12" t="s">
        <v>485</v>
      </c>
      <c r="O817" s="12" t="s">
        <v>744</v>
      </c>
      <c r="P817" s="12" t="s">
        <v>3901</v>
      </c>
      <c r="Q817" t="s">
        <v>2614</v>
      </c>
      <c r="R817" t="s">
        <v>118</v>
      </c>
      <c r="S817" t="s">
        <v>3980</v>
      </c>
      <c r="T817" s="12" t="s">
        <v>373</v>
      </c>
      <c r="U817" s="12" t="s">
        <v>1281</v>
      </c>
      <c r="W817" s="12" t="s">
        <v>40</v>
      </c>
      <c r="X817" s="12" t="s">
        <v>2969</v>
      </c>
      <c r="Y817" s="12" t="s">
        <v>3685</v>
      </c>
      <c r="Z817" s="12" t="s">
        <v>3517</v>
      </c>
      <c r="AA817" s="12" t="s">
        <v>1284</v>
      </c>
      <c r="AB817" s="12" t="s">
        <v>35</v>
      </c>
      <c r="AC817" s="12" t="s">
        <v>2901</v>
      </c>
      <c r="AF817" s="12">
        <v>2</v>
      </c>
      <c r="AG817" s="12">
        <v>3148</v>
      </c>
    </row>
    <row r="818" spans="1:46" s="12" customFormat="1" x14ac:dyDescent="0.25">
      <c r="A818" s="12" t="s">
        <v>2091</v>
      </c>
      <c r="B818" s="12">
        <v>1985</v>
      </c>
      <c r="C818" t="str">
        <f>A818&amp;" "&amp;B818</f>
        <v>Monaghan et al. 1985</v>
      </c>
      <c r="D818" s="12" t="s">
        <v>35</v>
      </c>
      <c r="E818" s="12" t="s">
        <v>25</v>
      </c>
      <c r="F818" s="12" t="s">
        <v>1044</v>
      </c>
      <c r="G818" s="12" t="s">
        <v>2901</v>
      </c>
      <c r="H818" s="12" t="s">
        <v>3504</v>
      </c>
      <c r="I818" s="12" t="s">
        <v>2110</v>
      </c>
      <c r="J818" s="12" t="s">
        <v>3626</v>
      </c>
      <c r="K818" s="12" t="s">
        <v>28</v>
      </c>
      <c r="L818" s="12" t="s">
        <v>28</v>
      </c>
      <c r="N818" s="12" t="s">
        <v>485</v>
      </c>
      <c r="O818" s="12" t="s">
        <v>744</v>
      </c>
      <c r="P818" s="12" t="s">
        <v>3901</v>
      </c>
      <c r="Q818" t="s">
        <v>2614</v>
      </c>
      <c r="R818" t="s">
        <v>118</v>
      </c>
      <c r="S818" t="s">
        <v>3980</v>
      </c>
      <c r="T818" s="12" t="s">
        <v>373</v>
      </c>
      <c r="U818" s="12" t="s">
        <v>1281</v>
      </c>
      <c r="W818" s="12" t="s">
        <v>40</v>
      </c>
      <c r="X818" s="12" t="s">
        <v>1804</v>
      </c>
      <c r="Y818" s="12" t="s">
        <v>3583</v>
      </c>
      <c r="Z818" s="12" t="s">
        <v>3517</v>
      </c>
      <c r="AA818" s="12" t="s">
        <v>1284</v>
      </c>
      <c r="AB818" s="12" t="s">
        <v>35</v>
      </c>
      <c r="AC818" s="12" t="s">
        <v>2901</v>
      </c>
      <c r="AF818" s="12">
        <v>1</v>
      </c>
      <c r="AG818" s="12">
        <v>3148</v>
      </c>
    </row>
    <row r="819" spans="1:46" s="12" customFormat="1" x14ac:dyDescent="0.25">
      <c r="A819" s="12" t="s">
        <v>2091</v>
      </c>
      <c r="B819" s="12">
        <v>1985</v>
      </c>
      <c r="C819" t="str">
        <f>A819&amp;" "&amp;B819</f>
        <v>Monaghan et al. 1985</v>
      </c>
      <c r="D819" s="12" t="s">
        <v>35</v>
      </c>
      <c r="E819" s="12" t="s">
        <v>25</v>
      </c>
      <c r="F819" s="12" t="s">
        <v>1044</v>
      </c>
      <c r="G819" s="12" t="s">
        <v>2901</v>
      </c>
      <c r="H819" s="12" t="s">
        <v>3504</v>
      </c>
      <c r="I819" s="12" t="s">
        <v>2110</v>
      </c>
      <c r="J819" s="12" t="s">
        <v>3626</v>
      </c>
      <c r="K819" s="12" t="s">
        <v>28</v>
      </c>
      <c r="L819" s="12" t="s">
        <v>28</v>
      </c>
      <c r="N819" s="12" t="s">
        <v>485</v>
      </c>
      <c r="O819" s="12" t="s">
        <v>744</v>
      </c>
      <c r="P819" s="12" t="s">
        <v>3901</v>
      </c>
      <c r="Q819" t="s">
        <v>2614</v>
      </c>
      <c r="R819" t="s">
        <v>118</v>
      </c>
      <c r="S819" t="s">
        <v>3980</v>
      </c>
      <c r="T819" s="12" t="s">
        <v>373</v>
      </c>
      <c r="U819" s="12" t="s">
        <v>1281</v>
      </c>
      <c r="W819" s="12" t="s">
        <v>40</v>
      </c>
      <c r="X819" s="12" t="s">
        <v>2024</v>
      </c>
      <c r="Y819" s="12" t="s">
        <v>3687</v>
      </c>
      <c r="Z819" s="12" t="s">
        <v>3517</v>
      </c>
      <c r="AA819" s="12" t="s">
        <v>1284</v>
      </c>
      <c r="AB819" s="12" t="s">
        <v>35</v>
      </c>
      <c r="AC819" s="12" t="s">
        <v>2901</v>
      </c>
      <c r="AF819" s="12">
        <v>9</v>
      </c>
      <c r="AG819" s="12">
        <v>3148</v>
      </c>
    </row>
    <row r="820" spans="1:46" s="12" customFormat="1" x14ac:dyDescent="0.25">
      <c r="A820" s="12" t="s">
        <v>2091</v>
      </c>
      <c r="B820" s="12">
        <v>1985</v>
      </c>
      <c r="C820" t="str">
        <f>A820&amp;" "&amp;B820</f>
        <v>Monaghan et al. 1985</v>
      </c>
      <c r="D820" s="12" t="s">
        <v>35</v>
      </c>
      <c r="E820" s="12" t="s">
        <v>25</v>
      </c>
      <c r="F820" s="12" t="s">
        <v>1044</v>
      </c>
      <c r="G820" s="12" t="s">
        <v>2901</v>
      </c>
      <c r="H820" s="12" t="s">
        <v>3504</v>
      </c>
      <c r="I820" s="12" t="s">
        <v>2110</v>
      </c>
      <c r="J820" s="12" t="s">
        <v>3626</v>
      </c>
      <c r="K820" s="12" t="s">
        <v>28</v>
      </c>
      <c r="L820" s="12" t="s">
        <v>28</v>
      </c>
      <c r="N820" s="12" t="s">
        <v>485</v>
      </c>
      <c r="O820" s="12" t="s">
        <v>744</v>
      </c>
      <c r="P820" s="12" t="s">
        <v>3901</v>
      </c>
      <c r="Q820" t="s">
        <v>2614</v>
      </c>
      <c r="R820" t="s">
        <v>118</v>
      </c>
      <c r="S820" t="s">
        <v>3980</v>
      </c>
      <c r="T820" s="12" t="s">
        <v>373</v>
      </c>
      <c r="U820" s="12" t="s">
        <v>1281</v>
      </c>
      <c r="W820" s="12" t="s">
        <v>40</v>
      </c>
      <c r="X820" s="12" t="s">
        <v>2031</v>
      </c>
      <c r="Y820" s="12" t="s">
        <v>3518</v>
      </c>
      <c r="Z820" s="12" t="s">
        <v>3608</v>
      </c>
      <c r="AA820" s="12" t="s">
        <v>1284</v>
      </c>
      <c r="AB820" s="12" t="s">
        <v>35</v>
      </c>
      <c r="AC820" s="12" t="s">
        <v>2901</v>
      </c>
      <c r="AF820" s="12">
        <v>90</v>
      </c>
      <c r="AG820" s="12">
        <v>3148</v>
      </c>
    </row>
    <row r="821" spans="1:46" s="12" customFormat="1" x14ac:dyDescent="0.25">
      <c r="A821" s="12" t="s">
        <v>2091</v>
      </c>
      <c r="B821" s="12">
        <v>1985</v>
      </c>
      <c r="C821" t="str">
        <f>A821&amp;" "&amp;B821</f>
        <v>Monaghan et al. 1985</v>
      </c>
      <c r="D821" s="12" t="s">
        <v>35</v>
      </c>
      <c r="E821" s="12" t="s">
        <v>25</v>
      </c>
      <c r="F821" s="12" t="s">
        <v>1044</v>
      </c>
      <c r="G821" s="12" t="s">
        <v>2901</v>
      </c>
      <c r="H821" s="12" t="s">
        <v>3504</v>
      </c>
      <c r="I821" s="12" t="s">
        <v>2110</v>
      </c>
      <c r="J821" s="12" t="s">
        <v>3626</v>
      </c>
      <c r="K821" s="12" t="s">
        <v>28</v>
      </c>
      <c r="L821" s="12" t="s">
        <v>28</v>
      </c>
      <c r="N821" s="12" t="s">
        <v>485</v>
      </c>
      <c r="O821" s="12" t="s">
        <v>744</v>
      </c>
      <c r="P821" s="12" t="s">
        <v>3901</v>
      </c>
      <c r="Q821" t="s">
        <v>2614</v>
      </c>
      <c r="R821" t="s">
        <v>118</v>
      </c>
      <c r="S821" t="s">
        <v>3980</v>
      </c>
      <c r="T821" s="12" t="s">
        <v>373</v>
      </c>
      <c r="U821" s="12" t="s">
        <v>1281</v>
      </c>
      <c r="W821" s="12" t="s">
        <v>40</v>
      </c>
      <c r="X821" s="12" t="s">
        <v>2108</v>
      </c>
      <c r="Y821" s="12" t="s">
        <v>3604</v>
      </c>
      <c r="Z821" s="12" t="s">
        <v>3517</v>
      </c>
      <c r="AA821" s="12" t="s">
        <v>1284</v>
      </c>
      <c r="AB821" s="12" t="s">
        <v>35</v>
      </c>
      <c r="AC821" s="12" t="s">
        <v>2901</v>
      </c>
      <c r="AF821" s="12">
        <v>186</v>
      </c>
      <c r="AG821" s="12">
        <v>3148</v>
      </c>
    </row>
    <row r="822" spans="1:46" s="12" customFormat="1" x14ac:dyDescent="0.25">
      <c r="A822" s="12" t="s">
        <v>461</v>
      </c>
      <c r="B822" s="12">
        <v>2011</v>
      </c>
      <c r="C822" t="str">
        <f>A822&amp;" "&amp;B822</f>
        <v>Moriarty et al. 2011</v>
      </c>
      <c r="D822" s="12" t="s">
        <v>93</v>
      </c>
      <c r="E822" s="12" t="s">
        <v>94</v>
      </c>
      <c r="F822" s="12" t="s">
        <v>479</v>
      </c>
      <c r="G822" s="12" t="s">
        <v>2901</v>
      </c>
      <c r="H822" s="12" t="s">
        <v>3504</v>
      </c>
      <c r="I822" s="12" t="s">
        <v>1542</v>
      </c>
      <c r="J822" s="12" t="s">
        <v>3626</v>
      </c>
      <c r="K822" s="12" t="s">
        <v>95</v>
      </c>
      <c r="L822" s="12" t="s">
        <v>95</v>
      </c>
      <c r="N822" s="12" t="s">
        <v>95</v>
      </c>
      <c r="O822" s="12" t="s">
        <v>744</v>
      </c>
      <c r="P822" s="12" t="s">
        <v>3901</v>
      </c>
      <c r="Q822" t="s">
        <v>2614</v>
      </c>
      <c r="R822" t="s">
        <v>118</v>
      </c>
      <c r="S822" t="s">
        <v>3974</v>
      </c>
      <c r="T822" s="12" t="s">
        <v>1069</v>
      </c>
      <c r="U822" s="12" t="s">
        <v>1585</v>
      </c>
      <c r="W822" s="12" t="s">
        <v>40</v>
      </c>
      <c r="X822" s="12" t="s">
        <v>1033</v>
      </c>
      <c r="Y822" s="12" t="s">
        <v>1033</v>
      </c>
      <c r="Z822" s="12" t="s">
        <v>1033</v>
      </c>
      <c r="AA822" s="41" t="s">
        <v>325</v>
      </c>
      <c r="AB822" s="12" t="s">
        <v>35</v>
      </c>
      <c r="AC822" s="12" t="s">
        <v>2901</v>
      </c>
      <c r="AF822" s="12">
        <v>42</v>
      </c>
      <c r="AG822" s="12">
        <v>852</v>
      </c>
      <c r="AS822" s="12" t="s">
        <v>1588</v>
      </c>
      <c r="AT822" s="12">
        <v>1991</v>
      </c>
    </row>
    <row r="823" spans="1:46" s="12" customFormat="1" x14ac:dyDescent="0.25">
      <c r="A823" s="12" t="s">
        <v>461</v>
      </c>
      <c r="B823" s="12">
        <v>2011</v>
      </c>
      <c r="C823" t="str">
        <f>A823&amp;" "&amp;B823</f>
        <v>Moriarty et al. 2011</v>
      </c>
      <c r="D823" s="12" t="s">
        <v>35</v>
      </c>
      <c r="E823" s="12" t="s">
        <v>158</v>
      </c>
      <c r="F823" s="12" t="s">
        <v>462</v>
      </c>
      <c r="G823" s="12" t="s">
        <v>2901</v>
      </c>
      <c r="H823" s="12" t="s">
        <v>3501</v>
      </c>
      <c r="I823" s="12" t="s">
        <v>1968</v>
      </c>
      <c r="J823" s="12" t="s">
        <v>2117</v>
      </c>
      <c r="K823" s="12" t="s">
        <v>1969</v>
      </c>
      <c r="L823" s="12" t="s">
        <v>28</v>
      </c>
      <c r="N823" s="12" t="s">
        <v>465</v>
      </c>
      <c r="O823" s="12" t="s">
        <v>744</v>
      </c>
      <c r="P823" s="12" t="s">
        <v>3901</v>
      </c>
      <c r="Q823" t="s">
        <v>3919</v>
      </c>
      <c r="R823" t="s">
        <v>2600</v>
      </c>
      <c r="S823" t="s">
        <v>4004</v>
      </c>
      <c r="T823" s="12" t="s">
        <v>2680</v>
      </c>
      <c r="W823" s="12" t="s">
        <v>40</v>
      </c>
      <c r="X823" s="12" t="s">
        <v>1826</v>
      </c>
      <c r="Y823" s="12" t="s">
        <v>1033</v>
      </c>
      <c r="Z823" s="12" t="s">
        <v>1033</v>
      </c>
      <c r="AA823" s="12" t="s">
        <v>80</v>
      </c>
      <c r="AB823" s="12" t="s">
        <v>35</v>
      </c>
      <c r="AC823" s="12" t="s">
        <v>2901</v>
      </c>
      <c r="AF823" s="12">
        <v>0</v>
      </c>
      <c r="AG823" s="12">
        <v>80</v>
      </c>
      <c r="AH823" s="12" t="s">
        <v>119</v>
      </c>
      <c r="AR823" s="12" t="s">
        <v>466</v>
      </c>
      <c r="AS823" s="12" t="s">
        <v>467</v>
      </c>
    </row>
    <row r="824" spans="1:46" s="12" customFormat="1" x14ac:dyDescent="0.25">
      <c r="A824" s="12" t="s">
        <v>461</v>
      </c>
      <c r="B824" s="12">
        <v>2011</v>
      </c>
      <c r="C824" t="str">
        <f>A824&amp;" "&amp;B824</f>
        <v>Moriarty et al. 2011</v>
      </c>
      <c r="D824" s="12" t="s">
        <v>35</v>
      </c>
      <c r="E824" s="12" t="s">
        <v>158</v>
      </c>
      <c r="F824" s="12" t="s">
        <v>462</v>
      </c>
      <c r="G824" s="12" t="s">
        <v>2901</v>
      </c>
      <c r="H824" s="12" t="s">
        <v>3501</v>
      </c>
      <c r="I824" s="12" t="s">
        <v>1968</v>
      </c>
      <c r="J824" s="12" t="s">
        <v>2117</v>
      </c>
      <c r="K824" s="12" t="s">
        <v>1969</v>
      </c>
      <c r="L824" s="12" t="s">
        <v>28</v>
      </c>
      <c r="N824" s="12" t="s">
        <v>465</v>
      </c>
      <c r="O824" s="12" t="s">
        <v>744</v>
      </c>
      <c r="P824" s="12" t="s">
        <v>3901</v>
      </c>
      <c r="Q824" t="s">
        <v>3919</v>
      </c>
      <c r="R824" t="s">
        <v>2600</v>
      </c>
      <c r="S824" t="s">
        <v>3977</v>
      </c>
      <c r="T824" s="12" t="s">
        <v>631</v>
      </c>
      <c r="W824" s="12" t="s">
        <v>40</v>
      </c>
      <c r="X824" s="12" t="s">
        <v>1826</v>
      </c>
      <c r="Y824" s="12" t="s">
        <v>1033</v>
      </c>
      <c r="Z824" s="12" t="s">
        <v>1033</v>
      </c>
      <c r="AA824" s="12" t="s">
        <v>80</v>
      </c>
      <c r="AB824" s="12" t="s">
        <v>35</v>
      </c>
      <c r="AC824" s="12" t="s">
        <v>2901</v>
      </c>
      <c r="AF824" s="12">
        <v>0</v>
      </c>
      <c r="AG824" s="12">
        <v>80</v>
      </c>
      <c r="AH824" s="12" t="s">
        <v>119</v>
      </c>
      <c r="AR824" s="12" t="s">
        <v>466</v>
      </c>
      <c r="AS824" s="12" t="s">
        <v>467</v>
      </c>
    </row>
    <row r="825" spans="1:46" s="12" customFormat="1" x14ac:dyDescent="0.25">
      <c r="A825" s="12" t="s">
        <v>461</v>
      </c>
      <c r="B825" s="12">
        <v>2011</v>
      </c>
      <c r="C825" t="str">
        <f>A825&amp;" "&amp;B825</f>
        <v>Moriarty et al. 2011</v>
      </c>
      <c r="D825" s="12" t="s">
        <v>35</v>
      </c>
      <c r="E825" s="12" t="s">
        <v>158</v>
      </c>
      <c r="F825" s="12" t="s">
        <v>462</v>
      </c>
      <c r="G825" s="12" t="s">
        <v>2901</v>
      </c>
      <c r="H825" s="12" t="s">
        <v>3501</v>
      </c>
      <c r="I825" s="12" t="s">
        <v>1968</v>
      </c>
      <c r="J825" s="12" t="s">
        <v>2117</v>
      </c>
      <c r="K825" s="12" t="s">
        <v>1969</v>
      </c>
      <c r="L825" s="12" t="s">
        <v>28</v>
      </c>
      <c r="N825" s="12" t="s">
        <v>465</v>
      </c>
      <c r="O825" s="12" t="s">
        <v>744</v>
      </c>
      <c r="P825" s="61" t="s">
        <v>3901</v>
      </c>
      <c r="Q825" s="61" t="s">
        <v>3919</v>
      </c>
      <c r="R825" s="61" t="s">
        <v>2600</v>
      </c>
      <c r="S825" s="61" t="s">
        <v>3982</v>
      </c>
      <c r="V825" s="12" t="s">
        <v>2617</v>
      </c>
      <c r="W825" s="12" t="s">
        <v>40</v>
      </c>
      <c r="X825" s="12" t="s">
        <v>1826</v>
      </c>
      <c r="Y825" s="12" t="s">
        <v>1033</v>
      </c>
      <c r="Z825" s="12" t="s">
        <v>1033</v>
      </c>
      <c r="AA825" s="12" t="s">
        <v>80</v>
      </c>
      <c r="AB825" s="12" t="s">
        <v>35</v>
      </c>
      <c r="AC825" s="12" t="s">
        <v>2901</v>
      </c>
      <c r="AF825" s="12">
        <v>0</v>
      </c>
      <c r="AG825" s="12">
        <v>80</v>
      </c>
      <c r="AH825" s="16" t="s">
        <v>119</v>
      </c>
      <c r="AI825" s="16"/>
      <c r="AR825" s="12" t="s">
        <v>466</v>
      </c>
      <c r="AS825" s="12" t="s">
        <v>467</v>
      </c>
    </row>
    <row r="826" spans="1:46" s="12" customFormat="1" x14ac:dyDescent="0.25">
      <c r="A826" s="12" t="s">
        <v>461</v>
      </c>
      <c r="B826" s="12">
        <v>2011</v>
      </c>
      <c r="C826" t="str">
        <f>A826&amp;" "&amp;B826</f>
        <v>Moriarty et al. 2011</v>
      </c>
      <c r="D826" s="12" t="s">
        <v>35</v>
      </c>
      <c r="E826" s="12" t="s">
        <v>158</v>
      </c>
      <c r="F826" s="12" t="s">
        <v>462</v>
      </c>
      <c r="G826" s="12" t="s">
        <v>2901</v>
      </c>
      <c r="H826" s="12" t="s">
        <v>3501</v>
      </c>
      <c r="I826" s="12" t="s">
        <v>1968</v>
      </c>
      <c r="J826" s="12" t="s">
        <v>2117</v>
      </c>
      <c r="K826" s="12" t="s">
        <v>1969</v>
      </c>
      <c r="L826" s="12" t="s">
        <v>28</v>
      </c>
      <c r="N826" s="12" t="s">
        <v>465</v>
      </c>
      <c r="O826" s="12" t="s">
        <v>744</v>
      </c>
      <c r="P826" s="12" t="s">
        <v>3901</v>
      </c>
      <c r="Q826" t="s">
        <v>2614</v>
      </c>
      <c r="R826" t="s">
        <v>118</v>
      </c>
      <c r="S826" t="s">
        <v>3980</v>
      </c>
      <c r="V826" s="12" t="s">
        <v>2769</v>
      </c>
      <c r="W826" s="12" t="s">
        <v>40</v>
      </c>
      <c r="X826" s="12" t="s">
        <v>1826</v>
      </c>
      <c r="Y826" s="12" t="s">
        <v>1033</v>
      </c>
      <c r="Z826" s="12" t="s">
        <v>1033</v>
      </c>
      <c r="AA826" s="12" t="s">
        <v>80</v>
      </c>
      <c r="AB826" s="12" t="s">
        <v>35</v>
      </c>
      <c r="AC826" s="12" t="s">
        <v>2901</v>
      </c>
      <c r="AF826" s="12">
        <v>0</v>
      </c>
      <c r="AG826" s="12">
        <v>80</v>
      </c>
      <c r="AH826" s="12" t="s">
        <v>119</v>
      </c>
      <c r="AR826" s="12" t="s">
        <v>466</v>
      </c>
      <c r="AS826" s="12" t="s">
        <v>467</v>
      </c>
    </row>
    <row r="827" spans="1:46" s="12" customFormat="1" x14ac:dyDescent="0.25">
      <c r="A827" s="12" t="s">
        <v>461</v>
      </c>
      <c r="B827" s="12">
        <v>2011</v>
      </c>
      <c r="C827" t="str">
        <f>A827&amp;" "&amp;B827</f>
        <v>Moriarty et al. 2011</v>
      </c>
      <c r="D827" s="12" t="s">
        <v>93</v>
      </c>
      <c r="E827" s="12" t="s">
        <v>94</v>
      </c>
      <c r="F827" s="12" t="s">
        <v>2041</v>
      </c>
      <c r="G827" s="12" t="s">
        <v>2901</v>
      </c>
      <c r="H827" s="12" t="s">
        <v>3504</v>
      </c>
      <c r="I827" s="12" t="s">
        <v>2042</v>
      </c>
      <c r="J827" s="12" t="s">
        <v>3626</v>
      </c>
      <c r="O827" s="12" t="s">
        <v>744</v>
      </c>
      <c r="P827" s="12" t="s">
        <v>3901</v>
      </c>
      <c r="Q827" t="s">
        <v>2614</v>
      </c>
      <c r="R827" t="s">
        <v>118</v>
      </c>
      <c r="S827" t="s">
        <v>3974</v>
      </c>
      <c r="T827" s="12" t="s">
        <v>1069</v>
      </c>
      <c r="U827" s="12" t="s">
        <v>265</v>
      </c>
      <c r="W827" s="12" t="s">
        <v>40</v>
      </c>
      <c r="X827" s="12" t="s">
        <v>2031</v>
      </c>
      <c r="Y827" s="12" t="s">
        <v>3518</v>
      </c>
      <c r="Z827" s="12" t="s">
        <v>3608</v>
      </c>
      <c r="AA827" s="12" t="s">
        <v>1065</v>
      </c>
      <c r="AB827" s="12" t="s">
        <v>35</v>
      </c>
      <c r="AC827" s="12" t="s">
        <v>2901</v>
      </c>
      <c r="AF827" s="12">
        <v>21</v>
      </c>
      <c r="AG827" s="12">
        <v>41</v>
      </c>
      <c r="AS827" s="12" t="s">
        <v>2040</v>
      </c>
      <c r="AT827" s="12">
        <v>1997</v>
      </c>
    </row>
    <row r="828" spans="1:46" s="12" customFormat="1" x14ac:dyDescent="0.25">
      <c r="A828" s="12" t="s">
        <v>338</v>
      </c>
      <c r="B828" s="12">
        <v>1999</v>
      </c>
      <c r="C828" t="str">
        <f>A828&amp;" "&amp;B828</f>
        <v>Morishita et al. 1999</v>
      </c>
      <c r="D828" s="12" t="s">
        <v>35</v>
      </c>
      <c r="E828" s="12" t="s">
        <v>25</v>
      </c>
      <c r="F828" s="12" t="s">
        <v>339</v>
      </c>
      <c r="G828" s="12" t="s">
        <v>35</v>
      </c>
      <c r="H828" s="12" t="s">
        <v>3503</v>
      </c>
      <c r="I828" s="12" t="s">
        <v>251</v>
      </c>
      <c r="J828" s="12" t="s">
        <v>2117</v>
      </c>
      <c r="K828" s="12" t="s">
        <v>28</v>
      </c>
      <c r="L828" s="12" t="s">
        <v>28</v>
      </c>
      <c r="N828" s="12" t="s">
        <v>28</v>
      </c>
      <c r="O828" s="12" t="s">
        <v>744</v>
      </c>
      <c r="P828" s="12" t="s">
        <v>3901</v>
      </c>
      <c r="Q828" t="s">
        <v>4009</v>
      </c>
      <c r="R828" t="s">
        <v>4011</v>
      </c>
      <c r="S828" t="s">
        <v>4010</v>
      </c>
      <c r="T828" s="12" t="s">
        <v>252</v>
      </c>
      <c r="U828" s="12" t="s">
        <v>340</v>
      </c>
      <c r="W828" s="12" t="s">
        <v>40</v>
      </c>
      <c r="X828" s="12" t="s">
        <v>1826</v>
      </c>
      <c r="Y828" s="12" t="s">
        <v>1033</v>
      </c>
      <c r="Z828" s="12" t="s">
        <v>1033</v>
      </c>
      <c r="AA828" s="12" t="s">
        <v>304</v>
      </c>
      <c r="AB828" s="12" t="s">
        <v>35</v>
      </c>
      <c r="AC828" s="12" t="s">
        <v>2901</v>
      </c>
      <c r="AF828" s="12" t="s">
        <v>119</v>
      </c>
      <c r="AG828" s="12">
        <v>11</v>
      </c>
    </row>
    <row r="829" spans="1:46" s="12" customFormat="1" x14ac:dyDescent="0.25">
      <c r="A829" s="12" t="s">
        <v>338</v>
      </c>
      <c r="B829" s="12">
        <v>1999</v>
      </c>
      <c r="C829" t="str">
        <f>A829&amp;" "&amp;B829</f>
        <v>Morishita et al. 1999</v>
      </c>
      <c r="D829" s="12" t="s">
        <v>35</v>
      </c>
      <c r="E829" s="12" t="s">
        <v>25</v>
      </c>
      <c r="F829" s="12" t="s">
        <v>339</v>
      </c>
      <c r="G829" s="12" t="s">
        <v>35</v>
      </c>
      <c r="H829" s="12" t="s">
        <v>3503</v>
      </c>
      <c r="I829" s="12" t="s">
        <v>251</v>
      </c>
      <c r="J829" s="12" t="s">
        <v>2117</v>
      </c>
      <c r="K829" s="12" t="s">
        <v>28</v>
      </c>
      <c r="L829" s="12" t="s">
        <v>28</v>
      </c>
      <c r="N829" s="12" t="s">
        <v>28</v>
      </c>
      <c r="O829" s="12" t="s">
        <v>744</v>
      </c>
      <c r="P829" s="12" t="s">
        <v>3901</v>
      </c>
      <c r="Q829" t="s">
        <v>4009</v>
      </c>
      <c r="R829" t="s">
        <v>4017</v>
      </c>
      <c r="S829" t="s">
        <v>4016</v>
      </c>
      <c r="T829" s="12" t="s">
        <v>341</v>
      </c>
      <c r="U829" s="12" t="s">
        <v>342</v>
      </c>
      <c r="W829" s="12" t="s">
        <v>40</v>
      </c>
      <c r="X829" s="12" t="s">
        <v>1826</v>
      </c>
      <c r="Y829" s="12" t="s">
        <v>1033</v>
      </c>
      <c r="Z829" s="12" t="s">
        <v>1033</v>
      </c>
      <c r="AA829" s="12" t="s">
        <v>304</v>
      </c>
      <c r="AB829" s="12" t="s">
        <v>35</v>
      </c>
      <c r="AC829" s="12" t="s">
        <v>2901</v>
      </c>
      <c r="AF829" s="12" t="s">
        <v>119</v>
      </c>
      <c r="AG829" s="12">
        <v>1</v>
      </c>
    </row>
    <row r="830" spans="1:46" s="12" customFormat="1" x14ac:dyDescent="0.25">
      <c r="A830" s="12" t="s">
        <v>338</v>
      </c>
      <c r="B830" s="12">
        <v>1999</v>
      </c>
      <c r="C830" t="str">
        <f>A830&amp;" "&amp;B830</f>
        <v>Morishita et al. 1999</v>
      </c>
      <c r="D830" s="12" t="s">
        <v>35</v>
      </c>
      <c r="E830" s="12" t="s">
        <v>25</v>
      </c>
      <c r="F830" s="12" t="s">
        <v>339</v>
      </c>
      <c r="G830" s="12" t="s">
        <v>35</v>
      </c>
      <c r="H830" s="12" t="s">
        <v>3503</v>
      </c>
      <c r="I830" s="12" t="s">
        <v>251</v>
      </c>
      <c r="J830" s="12" t="s">
        <v>2117</v>
      </c>
      <c r="K830" s="12" t="s">
        <v>28</v>
      </c>
      <c r="L830" s="12" t="s">
        <v>28</v>
      </c>
      <c r="N830" s="12" t="s">
        <v>28</v>
      </c>
      <c r="O830" s="12" t="s">
        <v>744</v>
      </c>
      <c r="P830" s="12" t="s">
        <v>3901</v>
      </c>
      <c r="Q830" t="s">
        <v>4009</v>
      </c>
      <c r="R830" t="s">
        <v>4097</v>
      </c>
      <c r="S830" t="s">
        <v>4096</v>
      </c>
      <c r="T830" s="12" t="s">
        <v>343</v>
      </c>
      <c r="U830" s="12" t="s">
        <v>267</v>
      </c>
      <c r="W830" s="12" t="s">
        <v>40</v>
      </c>
      <c r="X830" s="12" t="s">
        <v>1826</v>
      </c>
      <c r="Y830" s="12" t="s">
        <v>1033</v>
      </c>
      <c r="Z830" s="12" t="s">
        <v>1033</v>
      </c>
      <c r="AA830" s="12" t="s">
        <v>304</v>
      </c>
      <c r="AB830" s="12" t="s">
        <v>35</v>
      </c>
      <c r="AC830" s="12" t="s">
        <v>2901</v>
      </c>
      <c r="AF830" s="12">
        <v>62</v>
      </c>
      <c r="AG830" s="12">
        <v>868</v>
      </c>
    </row>
    <row r="831" spans="1:46" s="12" customFormat="1" x14ac:dyDescent="0.25">
      <c r="A831" s="12" t="s">
        <v>338</v>
      </c>
      <c r="B831" s="12">
        <v>1999</v>
      </c>
      <c r="C831" t="str">
        <f>A831&amp;" "&amp;B831</f>
        <v>Morishita et al. 1999</v>
      </c>
      <c r="D831" s="12" t="s">
        <v>35</v>
      </c>
      <c r="E831" s="12" t="s">
        <v>25</v>
      </c>
      <c r="F831" s="12" t="s">
        <v>339</v>
      </c>
      <c r="G831" s="12" t="s">
        <v>35</v>
      </c>
      <c r="H831" s="12" t="s">
        <v>3503</v>
      </c>
      <c r="I831" s="12" t="s">
        <v>251</v>
      </c>
      <c r="J831" s="12" t="s">
        <v>2117</v>
      </c>
      <c r="K831" s="12" t="s">
        <v>28</v>
      </c>
      <c r="L831" s="12" t="s">
        <v>28</v>
      </c>
      <c r="N831" s="12" t="s">
        <v>28</v>
      </c>
      <c r="O831" s="12" t="s">
        <v>744</v>
      </c>
      <c r="P831" s="12" t="s">
        <v>3901</v>
      </c>
      <c r="Q831" t="s">
        <v>4009</v>
      </c>
      <c r="R831" t="s">
        <v>4011</v>
      </c>
      <c r="S831" t="s">
        <v>4117</v>
      </c>
      <c r="T831" s="12" t="s">
        <v>344</v>
      </c>
      <c r="U831" s="12" t="s">
        <v>345</v>
      </c>
      <c r="W831" s="12" t="s">
        <v>40</v>
      </c>
      <c r="X831" s="12" t="s">
        <v>1826</v>
      </c>
      <c r="Y831" s="12" t="s">
        <v>1033</v>
      </c>
      <c r="Z831" s="12" t="s">
        <v>1033</v>
      </c>
      <c r="AA831" s="12" t="s">
        <v>304</v>
      </c>
      <c r="AB831" s="12" t="s">
        <v>35</v>
      </c>
      <c r="AC831" s="12" t="s">
        <v>2901</v>
      </c>
      <c r="AF831" s="12" t="s">
        <v>119</v>
      </c>
      <c r="AG831" s="12">
        <v>416</v>
      </c>
    </row>
    <row r="832" spans="1:46" s="12" customFormat="1" x14ac:dyDescent="0.25">
      <c r="A832" s="12" t="s">
        <v>338</v>
      </c>
      <c r="B832" s="12">
        <v>1999</v>
      </c>
      <c r="C832" t="str">
        <f>A832&amp;" "&amp;B832</f>
        <v>Morishita et al. 1999</v>
      </c>
      <c r="D832" s="12" t="s">
        <v>35</v>
      </c>
      <c r="E832" s="12" t="s">
        <v>25</v>
      </c>
      <c r="F832" s="12" t="s">
        <v>339</v>
      </c>
      <c r="G832" s="12" t="s">
        <v>35</v>
      </c>
      <c r="H832" s="12" t="s">
        <v>3503</v>
      </c>
      <c r="I832" s="12" t="s">
        <v>251</v>
      </c>
      <c r="J832" s="12" t="s">
        <v>2117</v>
      </c>
      <c r="K832" s="12" t="s">
        <v>28</v>
      </c>
      <c r="L832" s="12" t="s">
        <v>28</v>
      </c>
      <c r="N832" s="12" t="s">
        <v>28</v>
      </c>
      <c r="O832" s="12" t="s">
        <v>744</v>
      </c>
      <c r="P832" s="12" t="s">
        <v>3901</v>
      </c>
      <c r="Q832" t="s">
        <v>4009</v>
      </c>
      <c r="R832" t="s">
        <v>4120</v>
      </c>
      <c r="S832" t="s">
        <v>4119</v>
      </c>
      <c r="T832" s="12" t="s">
        <v>346</v>
      </c>
      <c r="U832" s="12" t="s">
        <v>347</v>
      </c>
      <c r="W832" s="12" t="s">
        <v>40</v>
      </c>
      <c r="X832" s="12" t="s">
        <v>1826</v>
      </c>
      <c r="Y832" s="12" t="s">
        <v>1033</v>
      </c>
      <c r="Z832" s="12" t="s">
        <v>1033</v>
      </c>
      <c r="AA832" s="12" t="s">
        <v>304</v>
      </c>
      <c r="AB832" s="12" t="s">
        <v>35</v>
      </c>
      <c r="AC832" s="12" t="s">
        <v>2901</v>
      </c>
      <c r="AF832" s="12">
        <v>4</v>
      </c>
      <c r="AG832" s="12">
        <v>373</v>
      </c>
    </row>
    <row r="833" spans="1:45" s="12" customFormat="1" x14ac:dyDescent="0.25">
      <c r="A833" s="12" t="s">
        <v>338</v>
      </c>
      <c r="B833" s="12">
        <v>1999</v>
      </c>
      <c r="C833" t="str">
        <f>A833&amp;" "&amp;B833</f>
        <v>Morishita et al. 1999</v>
      </c>
      <c r="D833" s="12" t="s">
        <v>35</v>
      </c>
      <c r="E833" s="12" t="s">
        <v>25</v>
      </c>
      <c r="F833" s="12" t="s">
        <v>339</v>
      </c>
      <c r="G833" s="12" t="s">
        <v>35</v>
      </c>
      <c r="H833" s="12" t="s">
        <v>3503</v>
      </c>
      <c r="I833" s="12" t="s">
        <v>251</v>
      </c>
      <c r="J833" s="12" t="s">
        <v>2117</v>
      </c>
      <c r="K833" s="12" t="s">
        <v>28</v>
      </c>
      <c r="L833" s="12" t="s">
        <v>28</v>
      </c>
      <c r="N833" s="12" t="s">
        <v>28</v>
      </c>
      <c r="O833" s="12" t="s">
        <v>744</v>
      </c>
      <c r="P833" s="12" t="s">
        <v>3901</v>
      </c>
      <c r="Q833" t="s">
        <v>4009</v>
      </c>
      <c r="R833" t="s">
        <v>4011</v>
      </c>
      <c r="S833" t="s">
        <v>4117</v>
      </c>
      <c r="T833" s="12" t="s">
        <v>348</v>
      </c>
      <c r="U833" s="12" t="s">
        <v>349</v>
      </c>
      <c r="W833" s="12" t="s">
        <v>40</v>
      </c>
      <c r="X833" s="12" t="s">
        <v>1826</v>
      </c>
      <c r="Y833" s="12" t="s">
        <v>1033</v>
      </c>
      <c r="Z833" s="12" t="s">
        <v>1033</v>
      </c>
      <c r="AA833" s="12" t="s">
        <v>304</v>
      </c>
      <c r="AB833" s="12" t="s">
        <v>35</v>
      </c>
      <c r="AC833" s="12" t="s">
        <v>2901</v>
      </c>
      <c r="AF833" s="12" t="s">
        <v>119</v>
      </c>
      <c r="AG833" s="12">
        <v>9</v>
      </c>
    </row>
    <row r="834" spans="1:45" s="12" customFormat="1" x14ac:dyDescent="0.25">
      <c r="A834" s="12" t="s">
        <v>338</v>
      </c>
      <c r="B834" s="12">
        <v>1999</v>
      </c>
      <c r="C834" t="str">
        <f>A834&amp;" "&amp;B834</f>
        <v>Morishita et al. 1999</v>
      </c>
      <c r="D834" s="12" t="s">
        <v>35</v>
      </c>
      <c r="E834" s="12" t="s">
        <v>25</v>
      </c>
      <c r="F834" s="12" t="s">
        <v>339</v>
      </c>
      <c r="G834" s="12" t="s">
        <v>35</v>
      </c>
      <c r="H834" s="12" t="s">
        <v>3503</v>
      </c>
      <c r="I834" s="12" t="s">
        <v>251</v>
      </c>
      <c r="J834" s="12" t="s">
        <v>2117</v>
      </c>
      <c r="K834" s="12" t="s">
        <v>28</v>
      </c>
      <c r="L834" s="12" t="s">
        <v>28</v>
      </c>
      <c r="N834" s="12" t="s">
        <v>28</v>
      </c>
      <c r="O834" s="12" t="s">
        <v>744</v>
      </c>
      <c r="P834" s="12" t="s">
        <v>3901</v>
      </c>
      <c r="Q834" t="s">
        <v>4009</v>
      </c>
      <c r="R834" t="s">
        <v>3954</v>
      </c>
      <c r="S834" t="s">
        <v>4127</v>
      </c>
      <c r="T834" s="12" t="s">
        <v>350</v>
      </c>
      <c r="U834" s="12" t="s">
        <v>351</v>
      </c>
      <c r="W834" s="12" t="s">
        <v>40</v>
      </c>
      <c r="X834" s="12" t="s">
        <v>1826</v>
      </c>
      <c r="Y834" s="12" t="s">
        <v>1033</v>
      </c>
      <c r="Z834" s="12" t="s">
        <v>1033</v>
      </c>
      <c r="AA834" s="12" t="s">
        <v>304</v>
      </c>
      <c r="AB834" s="12" t="s">
        <v>35</v>
      </c>
      <c r="AC834" s="12" t="s">
        <v>2901</v>
      </c>
      <c r="AF834" s="12" t="s">
        <v>119</v>
      </c>
      <c r="AG834" s="12">
        <v>31</v>
      </c>
    </row>
    <row r="835" spans="1:45" s="12" customFormat="1" x14ac:dyDescent="0.25">
      <c r="A835" s="12" t="s">
        <v>1285</v>
      </c>
      <c r="B835" s="12">
        <v>2021</v>
      </c>
      <c r="C835" t="str">
        <f>A835&amp;" "&amp;B835</f>
        <v>Murray et al. 2021</v>
      </c>
      <c r="D835" s="12" t="s">
        <v>35</v>
      </c>
      <c r="E835" s="12" t="s">
        <v>158</v>
      </c>
      <c r="F835" s="12" t="s">
        <v>1286</v>
      </c>
      <c r="G835" s="12" t="s">
        <v>35</v>
      </c>
      <c r="H835" s="12" t="s">
        <v>3503</v>
      </c>
      <c r="I835" s="12" t="s">
        <v>2111</v>
      </c>
      <c r="J835" s="12" t="s">
        <v>2117</v>
      </c>
      <c r="K835" s="12" t="s">
        <v>28</v>
      </c>
      <c r="L835" s="12" t="s">
        <v>28</v>
      </c>
      <c r="N835" s="12" t="s">
        <v>29</v>
      </c>
      <c r="O835" s="12" t="s">
        <v>744</v>
      </c>
      <c r="P835" s="12" t="s">
        <v>3901</v>
      </c>
      <c r="Q835" t="s">
        <v>4041</v>
      </c>
      <c r="R835" t="s">
        <v>4170</v>
      </c>
      <c r="S835" t="s">
        <v>4221</v>
      </c>
      <c r="T835" s="12" t="s">
        <v>1287</v>
      </c>
      <c r="U835" s="12" t="s">
        <v>1259</v>
      </c>
      <c r="W835" s="12" t="s">
        <v>40</v>
      </c>
      <c r="X835" s="12" t="s">
        <v>1033</v>
      </c>
      <c r="Y835" s="12" t="s">
        <v>1033</v>
      </c>
      <c r="Z835" s="12" t="s">
        <v>1033</v>
      </c>
      <c r="AA835" s="12" t="s">
        <v>80</v>
      </c>
      <c r="AB835" s="12" t="s">
        <v>35</v>
      </c>
      <c r="AC835" s="12" t="s">
        <v>2901</v>
      </c>
      <c r="AF835" s="12">
        <v>62</v>
      </c>
      <c r="AG835" s="12">
        <v>233</v>
      </c>
      <c r="AS835" s="12" t="s">
        <v>1288</v>
      </c>
    </row>
    <row r="836" spans="1:45" s="12" customFormat="1" x14ac:dyDescent="0.25">
      <c r="A836" s="12" t="s">
        <v>1289</v>
      </c>
      <c r="B836" s="12">
        <v>2019</v>
      </c>
      <c r="C836" t="str">
        <f>A836&amp;" "&amp;B836</f>
        <v>Navarro et al. 2019</v>
      </c>
      <c r="D836" s="12" t="s">
        <v>35</v>
      </c>
      <c r="E836" s="12" t="s">
        <v>226</v>
      </c>
      <c r="F836" s="12" t="s">
        <v>1290</v>
      </c>
      <c r="G836" s="12" t="s">
        <v>2901</v>
      </c>
      <c r="H836" s="12" t="s">
        <v>3504</v>
      </c>
      <c r="I836" s="12" t="s">
        <v>497</v>
      </c>
      <c r="J836" s="12" t="s">
        <v>3625</v>
      </c>
      <c r="K836" s="12" t="s">
        <v>28</v>
      </c>
      <c r="L836" s="12" t="s">
        <v>28</v>
      </c>
      <c r="N836" s="12" t="s">
        <v>485</v>
      </c>
      <c r="O836" s="12" t="s">
        <v>744</v>
      </c>
      <c r="P836" s="12" t="s">
        <v>3901</v>
      </c>
      <c r="Q836" t="s">
        <v>2614</v>
      </c>
      <c r="R836" t="s">
        <v>118</v>
      </c>
      <c r="S836" t="s">
        <v>3980</v>
      </c>
      <c r="T836" s="12" t="s">
        <v>3462</v>
      </c>
      <c r="U836" s="12" t="s">
        <v>1291</v>
      </c>
      <c r="W836" s="12" t="s">
        <v>40</v>
      </c>
      <c r="X836" s="12" t="s">
        <v>1033</v>
      </c>
      <c r="Y836" s="12" t="s">
        <v>1033</v>
      </c>
      <c r="Z836" s="12" t="s">
        <v>1033</v>
      </c>
      <c r="AA836" s="12" t="s">
        <v>304</v>
      </c>
      <c r="AB836" s="12" t="s">
        <v>35</v>
      </c>
      <c r="AC836" s="12" t="s">
        <v>2901</v>
      </c>
      <c r="AF836" s="12">
        <v>5</v>
      </c>
      <c r="AG836" s="12">
        <v>19</v>
      </c>
    </row>
    <row r="837" spans="1:45" s="12" customFormat="1" x14ac:dyDescent="0.25">
      <c r="A837" s="12" t="s">
        <v>525</v>
      </c>
      <c r="B837" s="12">
        <v>2020</v>
      </c>
      <c r="C837" t="str">
        <f>A837&amp;" "&amp;B837</f>
        <v>Navarro-Gonzalez et al. 2020</v>
      </c>
      <c r="D837" s="12" t="s">
        <v>35</v>
      </c>
      <c r="E837" s="12" t="s">
        <v>158</v>
      </c>
      <c r="F837" s="12" t="s">
        <v>526</v>
      </c>
      <c r="G837" s="12" t="s">
        <v>35</v>
      </c>
      <c r="H837" s="12" t="s">
        <v>3503</v>
      </c>
      <c r="I837" s="12" t="s">
        <v>1970</v>
      </c>
      <c r="J837" s="12" t="s">
        <v>2117</v>
      </c>
      <c r="K837" s="12" t="s">
        <v>28</v>
      </c>
      <c r="L837" s="12" t="s">
        <v>28</v>
      </c>
      <c r="N837" s="12" t="s">
        <v>28</v>
      </c>
      <c r="O837" s="12" t="s">
        <v>744</v>
      </c>
      <c r="P837" s="12" t="s">
        <v>3901</v>
      </c>
      <c r="Q837" t="s">
        <v>4009</v>
      </c>
      <c r="R837" t="s">
        <v>4011</v>
      </c>
      <c r="S837" t="s">
        <v>4010</v>
      </c>
      <c r="T837" s="12" t="s">
        <v>252</v>
      </c>
      <c r="U837" s="12" t="s">
        <v>528</v>
      </c>
      <c r="W837" s="12" t="s">
        <v>40</v>
      </c>
      <c r="X837" s="12" t="s">
        <v>1826</v>
      </c>
      <c r="Y837" s="12" t="s">
        <v>1033</v>
      </c>
      <c r="Z837" s="12" t="s">
        <v>1033</v>
      </c>
      <c r="AA837" s="12" t="s">
        <v>80</v>
      </c>
      <c r="AB837" s="12" t="s">
        <v>35</v>
      </c>
      <c r="AC837" s="12" t="s">
        <v>2901</v>
      </c>
      <c r="AF837" s="12">
        <v>0</v>
      </c>
      <c r="AG837" s="12">
        <v>6</v>
      </c>
    </row>
    <row r="838" spans="1:45" s="12" customFormat="1" x14ac:dyDescent="0.25">
      <c r="A838" s="12" t="s">
        <v>525</v>
      </c>
      <c r="B838" s="12">
        <v>2020</v>
      </c>
      <c r="C838" t="str">
        <f>A838&amp;" "&amp;B838</f>
        <v>Navarro-Gonzalez et al. 2020</v>
      </c>
      <c r="D838" s="12" t="s">
        <v>35</v>
      </c>
      <c r="E838" s="12" t="s">
        <v>158</v>
      </c>
      <c r="F838" s="12" t="s">
        <v>526</v>
      </c>
      <c r="G838" s="12" t="s">
        <v>35</v>
      </c>
      <c r="H838" s="12" t="s">
        <v>3503</v>
      </c>
      <c r="I838" s="12" t="s">
        <v>1970</v>
      </c>
      <c r="J838" s="12" t="s">
        <v>2117</v>
      </c>
      <c r="K838" s="12" t="s">
        <v>28</v>
      </c>
      <c r="L838" s="12" t="s">
        <v>28</v>
      </c>
      <c r="N838" s="12" t="s">
        <v>28</v>
      </c>
      <c r="O838" s="12" t="s">
        <v>744</v>
      </c>
      <c r="P838" s="12" t="s">
        <v>3901</v>
      </c>
      <c r="Q838" t="s">
        <v>4009</v>
      </c>
      <c r="R838" t="s">
        <v>4020</v>
      </c>
      <c r="S838" t="s">
        <v>4019</v>
      </c>
      <c r="T838" s="12" t="s">
        <v>529</v>
      </c>
      <c r="U838" s="12" t="s">
        <v>530</v>
      </c>
      <c r="W838" s="12" t="s">
        <v>40</v>
      </c>
      <c r="X838" s="12" t="s">
        <v>1826</v>
      </c>
      <c r="Y838" s="12" t="s">
        <v>1033</v>
      </c>
      <c r="Z838" s="12" t="s">
        <v>1033</v>
      </c>
      <c r="AA838" s="12" t="s">
        <v>80</v>
      </c>
      <c r="AB838" s="12" t="s">
        <v>35</v>
      </c>
      <c r="AC838" s="12" t="s">
        <v>2901</v>
      </c>
      <c r="AF838" s="12">
        <v>0</v>
      </c>
      <c r="AG838" s="12">
        <v>8</v>
      </c>
    </row>
    <row r="839" spans="1:45" s="12" customFormat="1" x14ac:dyDescent="0.25">
      <c r="A839" s="12" t="s">
        <v>525</v>
      </c>
      <c r="B839" s="12">
        <v>2020</v>
      </c>
      <c r="C839" t="str">
        <f>A839&amp;" "&amp;B839</f>
        <v>Navarro-Gonzalez et al. 2020</v>
      </c>
      <c r="D839" s="12" t="s">
        <v>35</v>
      </c>
      <c r="E839" s="12" t="s">
        <v>158</v>
      </c>
      <c r="F839" s="12" t="s">
        <v>526</v>
      </c>
      <c r="G839" s="12" t="s">
        <v>35</v>
      </c>
      <c r="H839" s="12" t="s">
        <v>3503</v>
      </c>
      <c r="I839" s="12" t="s">
        <v>1970</v>
      </c>
      <c r="J839" s="12" t="s">
        <v>2117</v>
      </c>
      <c r="K839" s="12" t="s">
        <v>28</v>
      </c>
      <c r="L839" s="12" t="s">
        <v>28</v>
      </c>
      <c r="N839" s="12" t="s">
        <v>28</v>
      </c>
      <c r="O839" s="12" t="s">
        <v>744</v>
      </c>
      <c r="P839" s="12" t="s">
        <v>3901</v>
      </c>
      <c r="Q839" t="s">
        <v>4031</v>
      </c>
      <c r="R839" t="s">
        <v>4030</v>
      </c>
      <c r="S839" t="s">
        <v>4029</v>
      </c>
      <c r="T839" s="12" t="s">
        <v>613</v>
      </c>
      <c r="U839" s="12" t="s">
        <v>614</v>
      </c>
      <c r="W839" s="12" t="s">
        <v>40</v>
      </c>
      <c r="X839" s="12" t="s">
        <v>1826</v>
      </c>
      <c r="Y839" s="12" t="s">
        <v>1033</v>
      </c>
      <c r="Z839" s="12" t="s">
        <v>1033</v>
      </c>
      <c r="AA839" s="12" t="s">
        <v>80</v>
      </c>
      <c r="AB839" s="12" t="s">
        <v>35</v>
      </c>
      <c r="AC839" s="12" t="s">
        <v>2901</v>
      </c>
      <c r="AF839" s="12">
        <v>0</v>
      </c>
      <c r="AG839" s="12">
        <v>1</v>
      </c>
    </row>
    <row r="840" spans="1:45" s="12" customFormat="1" x14ac:dyDescent="0.25">
      <c r="A840" s="12" t="s">
        <v>525</v>
      </c>
      <c r="B840" s="12">
        <v>2020</v>
      </c>
      <c r="C840" t="str">
        <f>A840&amp;" "&amp;B840</f>
        <v>Navarro-Gonzalez et al. 2020</v>
      </c>
      <c r="D840" s="12" t="s">
        <v>35</v>
      </c>
      <c r="E840" s="12" t="s">
        <v>158</v>
      </c>
      <c r="F840" s="12" t="s">
        <v>526</v>
      </c>
      <c r="G840" s="12" t="s">
        <v>35</v>
      </c>
      <c r="H840" s="12" t="s">
        <v>3503</v>
      </c>
      <c r="I840" s="12" t="s">
        <v>1970</v>
      </c>
      <c r="J840" s="12" t="s">
        <v>2117</v>
      </c>
      <c r="K840" s="12" t="s">
        <v>28</v>
      </c>
      <c r="L840" s="12" t="s">
        <v>28</v>
      </c>
      <c r="N840" s="12" t="s">
        <v>28</v>
      </c>
      <c r="O840" s="12" t="s">
        <v>744</v>
      </c>
      <c r="P840" s="12" t="s">
        <v>3901</v>
      </c>
      <c r="Q840" t="s">
        <v>4009</v>
      </c>
      <c r="R840" t="s">
        <v>4033</v>
      </c>
      <c r="S840" t="s">
        <v>4032</v>
      </c>
      <c r="T840" s="12" t="s">
        <v>3631</v>
      </c>
      <c r="U840" s="12" t="s">
        <v>532</v>
      </c>
      <c r="W840" s="12" t="s">
        <v>40</v>
      </c>
      <c r="X840" s="12" t="s">
        <v>1826</v>
      </c>
      <c r="Y840" s="12" t="s">
        <v>1033</v>
      </c>
      <c r="Z840" s="12" t="s">
        <v>1033</v>
      </c>
      <c r="AA840" s="12" t="s">
        <v>80</v>
      </c>
      <c r="AB840" s="12" t="s">
        <v>35</v>
      </c>
      <c r="AC840" s="12" t="s">
        <v>2901</v>
      </c>
      <c r="AF840" s="12">
        <v>0</v>
      </c>
      <c r="AG840" s="12">
        <v>4</v>
      </c>
    </row>
    <row r="841" spans="1:45" s="12" customFormat="1" x14ac:dyDescent="0.25">
      <c r="A841" s="12" t="s">
        <v>525</v>
      </c>
      <c r="B841" s="12">
        <v>2020</v>
      </c>
      <c r="C841" t="str">
        <f>A841&amp;" "&amp;B841</f>
        <v>Navarro-Gonzalez et al. 2020</v>
      </c>
      <c r="D841" s="12" t="s">
        <v>35</v>
      </c>
      <c r="E841" s="12" t="s">
        <v>158</v>
      </c>
      <c r="F841" s="12" t="s">
        <v>526</v>
      </c>
      <c r="G841" s="12" t="s">
        <v>35</v>
      </c>
      <c r="H841" s="12" t="s">
        <v>3503</v>
      </c>
      <c r="I841" s="12" t="s">
        <v>1970</v>
      </c>
      <c r="J841" s="12" t="s">
        <v>2117</v>
      </c>
      <c r="K841" s="12" t="s">
        <v>28</v>
      </c>
      <c r="L841" s="12" t="s">
        <v>28</v>
      </c>
      <c r="N841" s="12" t="s">
        <v>28</v>
      </c>
      <c r="O841" s="12" t="s">
        <v>744</v>
      </c>
      <c r="P841" s="12" t="s">
        <v>3901</v>
      </c>
      <c r="Q841" t="s">
        <v>4009</v>
      </c>
      <c r="R841" t="s">
        <v>4040</v>
      </c>
      <c r="S841" t="s">
        <v>4039</v>
      </c>
      <c r="T841" s="12" t="s">
        <v>536</v>
      </c>
      <c r="U841" s="12" t="s">
        <v>537</v>
      </c>
      <c r="W841" s="12" t="s">
        <v>40</v>
      </c>
      <c r="X841" s="12" t="s">
        <v>1826</v>
      </c>
      <c r="Y841" s="12" t="s">
        <v>1033</v>
      </c>
      <c r="Z841" s="12" t="s">
        <v>1033</v>
      </c>
      <c r="AA841" s="12" t="s">
        <v>80</v>
      </c>
      <c r="AB841" s="12" t="s">
        <v>35</v>
      </c>
      <c r="AC841" s="12" t="s">
        <v>2901</v>
      </c>
      <c r="AF841" s="12">
        <v>0</v>
      </c>
      <c r="AG841" s="12">
        <v>10</v>
      </c>
      <c r="AS841" s="12" t="s">
        <v>538</v>
      </c>
    </row>
    <row r="842" spans="1:45" s="12" customFormat="1" x14ac:dyDescent="0.25">
      <c r="A842" s="12" t="s">
        <v>525</v>
      </c>
      <c r="B842" s="12">
        <v>2020</v>
      </c>
      <c r="C842" t="str">
        <f>A842&amp;" "&amp;B842</f>
        <v>Navarro-Gonzalez et al. 2020</v>
      </c>
      <c r="D842" s="12" t="s">
        <v>35</v>
      </c>
      <c r="E842" s="12" t="s">
        <v>158</v>
      </c>
      <c r="F842" s="12" t="s">
        <v>526</v>
      </c>
      <c r="G842" s="12" t="s">
        <v>35</v>
      </c>
      <c r="H842" s="12" t="s">
        <v>3503</v>
      </c>
      <c r="I842" s="12" t="s">
        <v>1970</v>
      </c>
      <c r="J842" s="12" t="s">
        <v>2117</v>
      </c>
      <c r="K842" s="12" t="s">
        <v>28</v>
      </c>
      <c r="L842" s="12" t="s">
        <v>28</v>
      </c>
      <c r="N842" s="12" t="s">
        <v>28</v>
      </c>
      <c r="O842" s="12" t="s">
        <v>744</v>
      </c>
      <c r="P842" s="12" t="s">
        <v>3901</v>
      </c>
      <c r="Q842" t="s">
        <v>4009</v>
      </c>
      <c r="R842" t="s">
        <v>3938</v>
      </c>
      <c r="S842" t="s">
        <v>4045</v>
      </c>
      <c r="T842" s="12" t="s">
        <v>3755</v>
      </c>
      <c r="U842" s="12" t="s">
        <v>540</v>
      </c>
      <c r="W842" s="12" t="s">
        <v>40</v>
      </c>
      <c r="X842" s="12" t="s">
        <v>1826</v>
      </c>
      <c r="Y842" s="12" t="s">
        <v>1033</v>
      </c>
      <c r="Z842" s="12" t="s">
        <v>1033</v>
      </c>
      <c r="AA842" s="12" t="s">
        <v>80</v>
      </c>
      <c r="AB842" s="12" t="s">
        <v>35</v>
      </c>
      <c r="AC842" s="12" t="s">
        <v>2901</v>
      </c>
      <c r="AF842" s="12">
        <v>0</v>
      </c>
      <c r="AG842" s="12">
        <v>5</v>
      </c>
    </row>
    <row r="843" spans="1:45" s="12" customFormat="1" x14ac:dyDescent="0.25">
      <c r="A843" s="12" t="s">
        <v>525</v>
      </c>
      <c r="B843" s="12">
        <v>2020</v>
      </c>
      <c r="C843" t="str">
        <f>A843&amp;" "&amp;B843</f>
        <v>Navarro-Gonzalez et al. 2020</v>
      </c>
      <c r="D843" s="12" t="s">
        <v>35</v>
      </c>
      <c r="E843" s="12" t="s">
        <v>158</v>
      </c>
      <c r="F843" s="12" t="s">
        <v>526</v>
      </c>
      <c r="G843" s="12" t="s">
        <v>35</v>
      </c>
      <c r="H843" s="12" t="s">
        <v>3503</v>
      </c>
      <c r="I843" s="12" t="s">
        <v>1970</v>
      </c>
      <c r="J843" s="12" t="s">
        <v>2117</v>
      </c>
      <c r="K843" s="12" t="s">
        <v>28</v>
      </c>
      <c r="L843" s="12" t="s">
        <v>28</v>
      </c>
      <c r="N843" s="12" t="s">
        <v>28</v>
      </c>
      <c r="O843" s="12" t="s">
        <v>744</v>
      </c>
      <c r="P843" s="12" t="s">
        <v>3901</v>
      </c>
      <c r="Q843" t="s">
        <v>4009</v>
      </c>
      <c r="R843" t="s">
        <v>3938</v>
      </c>
      <c r="S843" t="s">
        <v>4049</v>
      </c>
      <c r="T843" s="12" t="s">
        <v>368</v>
      </c>
      <c r="U843" s="12" t="s">
        <v>369</v>
      </c>
      <c r="W843" s="12" t="s">
        <v>40</v>
      </c>
      <c r="X843" s="12" t="s">
        <v>1826</v>
      </c>
      <c r="Y843" s="12" t="s">
        <v>1033</v>
      </c>
      <c r="Z843" s="12" t="s">
        <v>1033</v>
      </c>
      <c r="AA843" s="12" t="s">
        <v>80</v>
      </c>
      <c r="AB843" s="12" t="s">
        <v>35</v>
      </c>
      <c r="AC843" s="12" t="s">
        <v>2901</v>
      </c>
      <c r="AF843" s="12">
        <v>0</v>
      </c>
      <c r="AG843" s="12">
        <v>24</v>
      </c>
    </row>
    <row r="844" spans="1:45" s="12" customFormat="1" x14ac:dyDescent="0.25">
      <c r="A844" s="12" t="s">
        <v>525</v>
      </c>
      <c r="B844" s="12">
        <v>2020</v>
      </c>
      <c r="C844" t="str">
        <f>A844&amp;" "&amp;B844</f>
        <v>Navarro-Gonzalez et al. 2020</v>
      </c>
      <c r="D844" s="12" t="s">
        <v>35</v>
      </c>
      <c r="E844" s="12" t="s">
        <v>158</v>
      </c>
      <c r="F844" s="12" t="s">
        <v>526</v>
      </c>
      <c r="G844" s="12" t="s">
        <v>35</v>
      </c>
      <c r="H844" s="12" t="s">
        <v>3503</v>
      </c>
      <c r="I844" s="12" t="s">
        <v>1970</v>
      </c>
      <c r="J844" s="12" t="s">
        <v>2117</v>
      </c>
      <c r="K844" s="12" t="s">
        <v>28</v>
      </c>
      <c r="L844" s="12" t="s">
        <v>28</v>
      </c>
      <c r="N844" s="12" t="s">
        <v>28</v>
      </c>
      <c r="O844" s="12" t="s">
        <v>744</v>
      </c>
      <c r="P844" s="12" t="s">
        <v>3901</v>
      </c>
      <c r="Q844" t="s">
        <v>4009</v>
      </c>
      <c r="R844" t="s">
        <v>3938</v>
      </c>
      <c r="S844" t="s">
        <v>4050</v>
      </c>
      <c r="T844" s="12" t="s">
        <v>3650</v>
      </c>
      <c r="U844" s="12" t="s">
        <v>542</v>
      </c>
      <c r="W844" s="12" t="s">
        <v>40</v>
      </c>
      <c r="X844" s="12" t="s">
        <v>1826</v>
      </c>
      <c r="Y844" s="12" t="s">
        <v>1033</v>
      </c>
      <c r="Z844" s="12" t="s">
        <v>1033</v>
      </c>
      <c r="AA844" s="12" t="s">
        <v>80</v>
      </c>
      <c r="AB844" s="12" t="s">
        <v>35</v>
      </c>
      <c r="AC844" s="12" t="s">
        <v>2901</v>
      </c>
      <c r="AF844" s="12">
        <v>0</v>
      </c>
      <c r="AG844" s="12">
        <v>2</v>
      </c>
    </row>
    <row r="845" spans="1:45" s="12" customFormat="1" x14ac:dyDescent="0.25">
      <c r="A845" s="12" t="s">
        <v>525</v>
      </c>
      <c r="B845" s="12">
        <v>2020</v>
      </c>
      <c r="C845" t="str">
        <f>A845&amp;" "&amp;B845</f>
        <v>Navarro-Gonzalez et al. 2020</v>
      </c>
      <c r="D845" s="12" t="s">
        <v>35</v>
      </c>
      <c r="E845" s="12" t="s">
        <v>158</v>
      </c>
      <c r="F845" s="12" t="s">
        <v>526</v>
      </c>
      <c r="G845" s="12" t="s">
        <v>35</v>
      </c>
      <c r="H845" s="12" t="s">
        <v>3503</v>
      </c>
      <c r="I845" s="12" t="s">
        <v>1970</v>
      </c>
      <c r="J845" s="12" t="s">
        <v>2117</v>
      </c>
      <c r="K845" s="12" t="s">
        <v>28</v>
      </c>
      <c r="L845" s="12" t="s">
        <v>28</v>
      </c>
      <c r="N845" s="12" t="s">
        <v>28</v>
      </c>
      <c r="O845" s="12" t="s">
        <v>744</v>
      </c>
      <c r="P845" s="12" t="s">
        <v>3901</v>
      </c>
      <c r="Q845" t="s">
        <v>4009</v>
      </c>
      <c r="R845" t="s">
        <v>4054</v>
      </c>
      <c r="S845" t="s">
        <v>4053</v>
      </c>
      <c r="T845" s="12" t="s">
        <v>543</v>
      </c>
      <c r="U845" s="12" t="s">
        <v>544</v>
      </c>
      <c r="W845" s="12" t="s">
        <v>40</v>
      </c>
      <c r="X845" s="12" t="s">
        <v>1826</v>
      </c>
      <c r="Y845" s="12" t="s">
        <v>1033</v>
      </c>
      <c r="Z845" s="12" t="s">
        <v>1033</v>
      </c>
      <c r="AA845" s="12" t="s">
        <v>80</v>
      </c>
      <c r="AB845" s="12" t="s">
        <v>35</v>
      </c>
      <c r="AC845" s="12" t="s">
        <v>2901</v>
      </c>
      <c r="AF845" s="12">
        <v>0</v>
      </c>
      <c r="AG845" s="12">
        <v>10</v>
      </c>
    </row>
    <row r="846" spans="1:45" s="12" customFormat="1" x14ac:dyDescent="0.25">
      <c r="A846" s="12" t="s">
        <v>525</v>
      </c>
      <c r="B846" s="12">
        <v>2020</v>
      </c>
      <c r="C846" t="str">
        <f>A846&amp;" "&amp;B846</f>
        <v>Navarro-Gonzalez et al. 2020</v>
      </c>
      <c r="D846" s="12" t="s">
        <v>35</v>
      </c>
      <c r="E846" s="12" t="s">
        <v>158</v>
      </c>
      <c r="F846" s="12" t="s">
        <v>526</v>
      </c>
      <c r="G846" s="12" t="s">
        <v>35</v>
      </c>
      <c r="H846" s="12" t="s">
        <v>3503</v>
      </c>
      <c r="I846" s="12" t="s">
        <v>1970</v>
      </c>
      <c r="J846" s="12" t="s">
        <v>2117</v>
      </c>
      <c r="K846" s="12" t="s">
        <v>28</v>
      </c>
      <c r="L846" s="12" t="s">
        <v>28</v>
      </c>
      <c r="N846" s="12" t="s">
        <v>28</v>
      </c>
      <c r="O846" s="12" t="s">
        <v>744</v>
      </c>
      <c r="P846" s="12" t="s">
        <v>3901</v>
      </c>
      <c r="Q846" t="s">
        <v>4059</v>
      </c>
      <c r="R846" t="s">
        <v>4058</v>
      </c>
      <c r="S846" t="s">
        <v>4057</v>
      </c>
      <c r="T846" s="12" t="s">
        <v>545</v>
      </c>
      <c r="U846" s="12" t="s">
        <v>546</v>
      </c>
      <c r="W846" s="12" t="s">
        <v>40</v>
      </c>
      <c r="X846" s="12" t="s">
        <v>1826</v>
      </c>
      <c r="Y846" s="12" t="s">
        <v>1033</v>
      </c>
      <c r="Z846" s="12" t="s">
        <v>1033</v>
      </c>
      <c r="AA846" s="12" t="s">
        <v>80</v>
      </c>
      <c r="AB846" s="12" t="s">
        <v>35</v>
      </c>
      <c r="AC846" s="12" t="s">
        <v>2901</v>
      </c>
      <c r="AF846" s="12">
        <v>0</v>
      </c>
      <c r="AG846" s="12">
        <v>11</v>
      </c>
    </row>
    <row r="847" spans="1:45" s="12" customFormat="1" x14ac:dyDescent="0.25">
      <c r="A847" s="12" t="s">
        <v>525</v>
      </c>
      <c r="B847" s="12">
        <v>2020</v>
      </c>
      <c r="C847" t="str">
        <f>A847&amp;" "&amp;B847</f>
        <v>Navarro-Gonzalez et al. 2020</v>
      </c>
      <c r="D847" s="12" t="s">
        <v>35</v>
      </c>
      <c r="E847" s="12" t="s">
        <v>158</v>
      </c>
      <c r="F847" s="12" t="s">
        <v>526</v>
      </c>
      <c r="G847" s="12" t="s">
        <v>35</v>
      </c>
      <c r="H847" s="12" t="s">
        <v>3503</v>
      </c>
      <c r="I847" s="12" t="s">
        <v>1970</v>
      </c>
      <c r="J847" s="12" t="s">
        <v>2117</v>
      </c>
      <c r="K847" s="12" t="s">
        <v>28</v>
      </c>
      <c r="L847" s="12" t="s">
        <v>28</v>
      </c>
      <c r="N847" s="12" t="s">
        <v>28</v>
      </c>
      <c r="O847" s="12" t="s">
        <v>744</v>
      </c>
      <c r="P847" s="12" t="s">
        <v>3901</v>
      </c>
      <c r="Q847" t="s">
        <v>4009</v>
      </c>
      <c r="R847" t="s">
        <v>4008</v>
      </c>
      <c r="S847" t="s">
        <v>4061</v>
      </c>
      <c r="T847" s="12" t="s">
        <v>4060</v>
      </c>
      <c r="U847" s="12" t="s">
        <v>548</v>
      </c>
      <c r="W847" s="12" t="s">
        <v>40</v>
      </c>
      <c r="X847" s="12" t="s">
        <v>1826</v>
      </c>
      <c r="Y847" s="12" t="s">
        <v>1033</v>
      </c>
      <c r="Z847" s="12" t="s">
        <v>1033</v>
      </c>
      <c r="AA847" s="12" t="s">
        <v>80</v>
      </c>
      <c r="AB847" s="12" t="s">
        <v>35</v>
      </c>
      <c r="AC847" s="12" t="s">
        <v>2901</v>
      </c>
      <c r="AF847" s="12">
        <v>0</v>
      </c>
      <c r="AG847" s="12">
        <v>4</v>
      </c>
    </row>
    <row r="848" spans="1:45" s="12" customFormat="1" x14ac:dyDescent="0.25">
      <c r="A848" s="12" t="s">
        <v>525</v>
      </c>
      <c r="B848" s="12">
        <v>2020</v>
      </c>
      <c r="C848" t="str">
        <f>A848&amp;" "&amp;B848</f>
        <v>Navarro-Gonzalez et al. 2020</v>
      </c>
      <c r="D848" s="12" t="s">
        <v>35</v>
      </c>
      <c r="E848" s="12" t="s">
        <v>158</v>
      </c>
      <c r="F848" s="12" t="s">
        <v>526</v>
      </c>
      <c r="G848" s="12" t="s">
        <v>35</v>
      </c>
      <c r="H848" s="12" t="s">
        <v>3503</v>
      </c>
      <c r="I848" s="12" t="s">
        <v>1970</v>
      </c>
      <c r="J848" s="12" t="s">
        <v>2117</v>
      </c>
      <c r="K848" s="12" t="s">
        <v>28</v>
      </c>
      <c r="L848" s="12" t="s">
        <v>28</v>
      </c>
      <c r="N848" s="12" t="s">
        <v>28</v>
      </c>
      <c r="O848" s="12" t="s">
        <v>744</v>
      </c>
      <c r="P848" s="12" t="s">
        <v>3901</v>
      </c>
      <c r="Q848" t="s">
        <v>4009</v>
      </c>
      <c r="R848" t="s">
        <v>4063</v>
      </c>
      <c r="S848" t="s">
        <v>4062</v>
      </c>
      <c r="T848" s="12" t="s">
        <v>549</v>
      </c>
      <c r="U848" s="12" t="s">
        <v>550</v>
      </c>
      <c r="W848" s="12" t="s">
        <v>40</v>
      </c>
      <c r="X848" s="12" t="s">
        <v>1826</v>
      </c>
      <c r="Y848" s="12" t="s">
        <v>1033</v>
      </c>
      <c r="Z848" s="12" t="s">
        <v>1033</v>
      </c>
      <c r="AA848" s="12" t="s">
        <v>80</v>
      </c>
      <c r="AB848" s="12" t="s">
        <v>35</v>
      </c>
      <c r="AC848" s="12" t="s">
        <v>2901</v>
      </c>
      <c r="AF848" s="12">
        <v>0</v>
      </c>
      <c r="AG848" s="12">
        <v>1</v>
      </c>
    </row>
    <row r="849" spans="1:45" s="12" customFormat="1" x14ac:dyDescent="0.25">
      <c r="A849" s="12" t="s">
        <v>525</v>
      </c>
      <c r="B849" s="12">
        <v>2020</v>
      </c>
      <c r="C849" t="str">
        <f>A849&amp;" "&amp;B849</f>
        <v>Navarro-Gonzalez et al. 2020</v>
      </c>
      <c r="D849" s="12" t="s">
        <v>35</v>
      </c>
      <c r="E849" s="12" t="s">
        <v>158</v>
      </c>
      <c r="F849" s="12" t="s">
        <v>526</v>
      </c>
      <c r="G849" s="12" t="s">
        <v>35</v>
      </c>
      <c r="H849" s="12" t="s">
        <v>3503</v>
      </c>
      <c r="I849" s="12" t="s">
        <v>1970</v>
      </c>
      <c r="J849" s="12" t="s">
        <v>2117</v>
      </c>
      <c r="K849" s="12" t="s">
        <v>28</v>
      </c>
      <c r="L849" s="12" t="s">
        <v>28</v>
      </c>
      <c r="N849" s="12" t="s">
        <v>28</v>
      </c>
      <c r="O849" s="12" t="s">
        <v>744</v>
      </c>
      <c r="P849" s="12" t="s">
        <v>3901</v>
      </c>
      <c r="Q849" t="s">
        <v>4009</v>
      </c>
      <c r="R849" t="s">
        <v>3954</v>
      </c>
      <c r="S849" t="s">
        <v>4064</v>
      </c>
      <c r="T849" s="12" t="s">
        <v>551</v>
      </c>
      <c r="U849" s="12" t="s">
        <v>2688</v>
      </c>
      <c r="W849" s="12" t="s">
        <v>40</v>
      </c>
      <c r="X849" s="12" t="s">
        <v>1826</v>
      </c>
      <c r="Y849" s="12" t="s">
        <v>1033</v>
      </c>
      <c r="Z849" s="12" t="s">
        <v>1033</v>
      </c>
      <c r="AA849" s="12" t="s">
        <v>80</v>
      </c>
      <c r="AB849" s="12" t="s">
        <v>35</v>
      </c>
      <c r="AC849" s="12" t="s">
        <v>2901</v>
      </c>
      <c r="AF849" s="12">
        <v>0</v>
      </c>
      <c r="AG849" s="12">
        <v>6</v>
      </c>
    </row>
    <row r="850" spans="1:45" s="12" customFormat="1" x14ac:dyDescent="0.25">
      <c r="A850" s="12" t="s">
        <v>525</v>
      </c>
      <c r="B850" s="12">
        <v>2020</v>
      </c>
      <c r="C850" t="str">
        <f>A850&amp;" "&amp;B850</f>
        <v>Navarro-Gonzalez et al. 2020</v>
      </c>
      <c r="D850" s="12" t="s">
        <v>35</v>
      </c>
      <c r="E850" s="12" t="s">
        <v>158</v>
      </c>
      <c r="F850" s="12" t="s">
        <v>526</v>
      </c>
      <c r="G850" s="12" t="s">
        <v>35</v>
      </c>
      <c r="H850" s="12" t="s">
        <v>3503</v>
      </c>
      <c r="I850" s="12" t="s">
        <v>1970</v>
      </c>
      <c r="J850" s="12" t="s">
        <v>2117</v>
      </c>
      <c r="K850" s="12" t="s">
        <v>28</v>
      </c>
      <c r="L850" s="12" t="s">
        <v>28</v>
      </c>
      <c r="N850" s="12" t="s">
        <v>28</v>
      </c>
      <c r="O850" s="12" t="s">
        <v>744</v>
      </c>
      <c r="P850" s="12" t="s">
        <v>3901</v>
      </c>
      <c r="Q850" t="s">
        <v>3919</v>
      </c>
      <c r="R850" t="s">
        <v>2600</v>
      </c>
      <c r="S850" t="s">
        <v>3977</v>
      </c>
      <c r="T850" s="12" t="s">
        <v>631</v>
      </c>
      <c r="W850" s="12" t="s">
        <v>40</v>
      </c>
      <c r="X850" s="12" t="s">
        <v>1826</v>
      </c>
      <c r="Y850" s="12" t="s">
        <v>1033</v>
      </c>
      <c r="Z850" s="12" t="s">
        <v>1033</v>
      </c>
      <c r="AA850" s="12" t="s">
        <v>552</v>
      </c>
      <c r="AB850" s="12" t="s">
        <v>35</v>
      </c>
      <c r="AC850" s="12" t="s">
        <v>2901</v>
      </c>
      <c r="AF850" s="12">
        <v>0</v>
      </c>
      <c r="AG850" s="12">
        <v>16</v>
      </c>
    </row>
    <row r="851" spans="1:45" s="12" customFormat="1" x14ac:dyDescent="0.25">
      <c r="A851" s="12" t="s">
        <v>525</v>
      </c>
      <c r="B851" s="12">
        <v>2020</v>
      </c>
      <c r="C851" t="str">
        <f>A851&amp;" "&amp;B851</f>
        <v>Navarro-Gonzalez et al. 2020</v>
      </c>
      <c r="D851" s="12" t="s">
        <v>35</v>
      </c>
      <c r="E851" s="12" t="s">
        <v>158</v>
      </c>
      <c r="F851" s="12" t="s">
        <v>526</v>
      </c>
      <c r="G851" s="12" t="s">
        <v>35</v>
      </c>
      <c r="H851" s="12" t="s">
        <v>3503</v>
      </c>
      <c r="I851" s="12" t="s">
        <v>1970</v>
      </c>
      <c r="J851" s="12" t="s">
        <v>2117</v>
      </c>
      <c r="K851" s="12" t="s">
        <v>28</v>
      </c>
      <c r="L851" s="12" t="s">
        <v>28</v>
      </c>
      <c r="N851" s="12" t="s">
        <v>28</v>
      </c>
      <c r="O851" s="12" t="s">
        <v>744</v>
      </c>
      <c r="P851" s="12" t="s">
        <v>3901</v>
      </c>
      <c r="Q851" t="s">
        <v>4009</v>
      </c>
      <c r="R851" t="s">
        <v>4077</v>
      </c>
      <c r="S851" t="s">
        <v>4076</v>
      </c>
      <c r="T851" s="12" t="s">
        <v>509</v>
      </c>
      <c r="U851" s="12" t="s">
        <v>553</v>
      </c>
      <c r="W851" s="12" t="s">
        <v>40</v>
      </c>
      <c r="X851" s="12" t="s">
        <v>1826</v>
      </c>
      <c r="Y851" s="12" t="s">
        <v>1033</v>
      </c>
      <c r="Z851" s="12" t="s">
        <v>1033</v>
      </c>
      <c r="AA851" s="12" t="s">
        <v>80</v>
      </c>
      <c r="AB851" s="12" t="s">
        <v>35</v>
      </c>
      <c r="AC851" s="12" t="s">
        <v>2901</v>
      </c>
      <c r="AF851" s="12">
        <v>0</v>
      </c>
      <c r="AG851" s="12">
        <v>3</v>
      </c>
      <c r="AS851" s="12" t="s">
        <v>538</v>
      </c>
    </row>
    <row r="852" spans="1:45" s="12" customFormat="1" x14ac:dyDescent="0.25">
      <c r="A852" s="12" t="s">
        <v>525</v>
      </c>
      <c r="B852" s="12">
        <v>2020</v>
      </c>
      <c r="C852" t="str">
        <f>A852&amp;" "&amp;B852</f>
        <v>Navarro-Gonzalez et al. 2020</v>
      </c>
      <c r="D852" s="12" t="s">
        <v>35</v>
      </c>
      <c r="E852" s="12" t="s">
        <v>158</v>
      </c>
      <c r="F852" s="12" t="s">
        <v>526</v>
      </c>
      <c r="G852" s="12" t="s">
        <v>35</v>
      </c>
      <c r="H852" s="12" t="s">
        <v>3503</v>
      </c>
      <c r="I852" s="12" t="s">
        <v>1970</v>
      </c>
      <c r="J852" s="12" t="s">
        <v>2117</v>
      </c>
      <c r="K852" s="12" t="s">
        <v>28</v>
      </c>
      <c r="L852" s="12" t="s">
        <v>28</v>
      </c>
      <c r="N852" s="12" t="s">
        <v>28</v>
      </c>
      <c r="O852" s="12" t="s">
        <v>744</v>
      </c>
      <c r="P852" s="12" t="s">
        <v>3901</v>
      </c>
      <c r="Q852" t="s">
        <v>4009</v>
      </c>
      <c r="R852" t="s">
        <v>3954</v>
      </c>
      <c r="S852" t="s">
        <v>3940</v>
      </c>
      <c r="T852" s="12" t="s">
        <v>1327</v>
      </c>
      <c r="U852" s="12" t="s">
        <v>257</v>
      </c>
      <c r="W852" s="12" t="s">
        <v>40</v>
      </c>
      <c r="X852" s="12" t="s">
        <v>1826</v>
      </c>
      <c r="Y852" s="12" t="s">
        <v>1033</v>
      </c>
      <c r="Z852" s="12" t="s">
        <v>1033</v>
      </c>
      <c r="AA852" s="12" t="s">
        <v>80</v>
      </c>
      <c r="AB852" s="12" t="s">
        <v>35</v>
      </c>
      <c r="AC852" s="12" t="s">
        <v>2901</v>
      </c>
      <c r="AF852" s="12">
        <v>0</v>
      </c>
      <c r="AG852" s="12">
        <v>20</v>
      </c>
    </row>
    <row r="853" spans="1:45" s="12" customFormat="1" x14ac:dyDescent="0.25">
      <c r="A853" s="12" t="s">
        <v>525</v>
      </c>
      <c r="B853" s="12">
        <v>2020</v>
      </c>
      <c r="C853" t="str">
        <f>A853&amp;" "&amp;B853</f>
        <v>Navarro-Gonzalez et al. 2020</v>
      </c>
      <c r="D853" s="12" t="s">
        <v>35</v>
      </c>
      <c r="E853" s="12" t="s">
        <v>158</v>
      </c>
      <c r="F853" s="12" t="s">
        <v>526</v>
      </c>
      <c r="G853" s="12" t="s">
        <v>35</v>
      </c>
      <c r="H853" s="12" t="s">
        <v>3503</v>
      </c>
      <c r="I853" s="12" t="s">
        <v>1970</v>
      </c>
      <c r="J853" s="12" t="s">
        <v>2117</v>
      </c>
      <c r="K853" s="12" t="s">
        <v>28</v>
      </c>
      <c r="L853" s="12" t="s">
        <v>28</v>
      </c>
      <c r="N853" s="12" t="s">
        <v>28</v>
      </c>
      <c r="O853" s="12" t="s">
        <v>744</v>
      </c>
      <c r="P853" s="12" t="s">
        <v>3901</v>
      </c>
      <c r="Q853" t="s">
        <v>4083</v>
      </c>
      <c r="R853" t="s">
        <v>4082</v>
      </c>
      <c r="S853" t="s">
        <v>4081</v>
      </c>
      <c r="T853" s="12" t="s">
        <v>554</v>
      </c>
      <c r="U853" s="12" t="s">
        <v>555</v>
      </c>
      <c r="W853" s="12" t="s">
        <v>40</v>
      </c>
      <c r="X853" s="12" t="s">
        <v>1826</v>
      </c>
      <c r="Y853" s="12" t="s">
        <v>1033</v>
      </c>
      <c r="Z853" s="12" t="s">
        <v>1033</v>
      </c>
      <c r="AA853" s="12" t="s">
        <v>80</v>
      </c>
      <c r="AB853" s="12" t="s">
        <v>35</v>
      </c>
      <c r="AC853" s="12" t="s">
        <v>2901</v>
      </c>
      <c r="AF853" s="12">
        <v>0</v>
      </c>
      <c r="AG853" s="12">
        <v>1</v>
      </c>
      <c r="AS853" s="12" t="s">
        <v>538</v>
      </c>
    </row>
    <row r="854" spans="1:45" s="12" customFormat="1" x14ac:dyDescent="0.25">
      <c r="A854" s="12" t="s">
        <v>525</v>
      </c>
      <c r="B854" s="12">
        <v>2020</v>
      </c>
      <c r="C854" t="str">
        <f>A854&amp;" "&amp;B854</f>
        <v>Navarro-Gonzalez et al. 2020</v>
      </c>
      <c r="D854" s="12" t="s">
        <v>35</v>
      </c>
      <c r="E854" s="12" t="s">
        <v>158</v>
      </c>
      <c r="F854" s="12" t="s">
        <v>526</v>
      </c>
      <c r="G854" s="12" t="s">
        <v>35</v>
      </c>
      <c r="H854" s="12" t="s">
        <v>3503</v>
      </c>
      <c r="I854" s="12" t="s">
        <v>1970</v>
      </c>
      <c r="J854" s="12" t="s">
        <v>2117</v>
      </c>
      <c r="K854" s="12" t="s">
        <v>28</v>
      </c>
      <c r="L854" s="12" t="s">
        <v>28</v>
      </c>
      <c r="N854" s="12" t="s">
        <v>28</v>
      </c>
      <c r="O854" s="12" t="s">
        <v>744</v>
      </c>
      <c r="P854" s="12" t="s">
        <v>3901</v>
      </c>
      <c r="Q854" t="s">
        <v>4009</v>
      </c>
      <c r="R854" t="s">
        <v>3954</v>
      </c>
      <c r="S854" t="s">
        <v>4102</v>
      </c>
      <c r="T854" s="12" t="s">
        <v>556</v>
      </c>
      <c r="U854" s="12" t="s">
        <v>557</v>
      </c>
      <c r="W854" s="12" t="s">
        <v>40</v>
      </c>
      <c r="X854" s="12" t="s">
        <v>1826</v>
      </c>
      <c r="Y854" s="12" t="s">
        <v>1033</v>
      </c>
      <c r="Z854" s="12" t="s">
        <v>1033</v>
      </c>
      <c r="AA854" s="12" t="s">
        <v>80</v>
      </c>
      <c r="AB854" s="12" t="s">
        <v>35</v>
      </c>
      <c r="AC854" s="12" t="s">
        <v>2901</v>
      </c>
      <c r="AF854" s="12">
        <v>0</v>
      </c>
      <c r="AG854" s="12">
        <v>12</v>
      </c>
    </row>
    <row r="855" spans="1:45" s="12" customFormat="1" x14ac:dyDescent="0.25">
      <c r="A855" s="12" t="s">
        <v>525</v>
      </c>
      <c r="B855" s="12">
        <v>2020</v>
      </c>
      <c r="C855" t="str">
        <f>A855&amp;" "&amp;B855</f>
        <v>Navarro-Gonzalez et al. 2020</v>
      </c>
      <c r="D855" s="12" t="s">
        <v>35</v>
      </c>
      <c r="E855" s="12" t="s">
        <v>158</v>
      </c>
      <c r="F855" s="12" t="s">
        <v>526</v>
      </c>
      <c r="G855" s="12" t="s">
        <v>35</v>
      </c>
      <c r="H855" s="12" t="s">
        <v>3503</v>
      </c>
      <c r="I855" s="12" t="s">
        <v>1970</v>
      </c>
      <c r="J855" s="12" t="s">
        <v>2117</v>
      </c>
      <c r="K855" s="12" t="s">
        <v>28</v>
      </c>
      <c r="L855" s="12" t="s">
        <v>28</v>
      </c>
      <c r="N855" s="12" t="s">
        <v>28</v>
      </c>
      <c r="O855" s="12" t="s">
        <v>744</v>
      </c>
      <c r="P855" s="12" t="s">
        <v>3901</v>
      </c>
      <c r="Q855" t="s">
        <v>4009</v>
      </c>
      <c r="R855" t="s">
        <v>3954</v>
      </c>
      <c r="S855" t="s">
        <v>4105</v>
      </c>
      <c r="T855" s="12" t="s">
        <v>558</v>
      </c>
      <c r="U855" s="12" t="s">
        <v>559</v>
      </c>
      <c r="W855" s="12" t="s">
        <v>40</v>
      </c>
      <c r="X855" s="12" t="s">
        <v>1826</v>
      </c>
      <c r="Y855" s="12" t="s">
        <v>1033</v>
      </c>
      <c r="Z855" s="12" t="s">
        <v>1033</v>
      </c>
      <c r="AA855" s="12" t="s">
        <v>80</v>
      </c>
      <c r="AB855" s="12" t="s">
        <v>35</v>
      </c>
      <c r="AC855" s="12" t="s">
        <v>2901</v>
      </c>
      <c r="AF855" s="12">
        <v>0</v>
      </c>
      <c r="AG855" s="12">
        <v>57</v>
      </c>
    </row>
    <row r="856" spans="1:45" s="12" customFormat="1" x14ac:dyDescent="0.25">
      <c r="A856" s="12" t="s">
        <v>525</v>
      </c>
      <c r="B856" s="12">
        <v>2020</v>
      </c>
      <c r="C856" t="str">
        <f>A856&amp;" "&amp;B856</f>
        <v>Navarro-Gonzalez et al. 2020</v>
      </c>
      <c r="D856" s="12" t="s">
        <v>35</v>
      </c>
      <c r="E856" s="12" t="s">
        <v>158</v>
      </c>
      <c r="F856" s="12" t="s">
        <v>526</v>
      </c>
      <c r="G856" s="12" t="s">
        <v>35</v>
      </c>
      <c r="H856" s="12" t="s">
        <v>3503</v>
      </c>
      <c r="I856" s="12" t="s">
        <v>1970</v>
      </c>
      <c r="J856" s="12" t="s">
        <v>2117</v>
      </c>
      <c r="K856" s="12" t="s">
        <v>28</v>
      </c>
      <c r="L856" s="12" t="s">
        <v>28</v>
      </c>
      <c r="N856" s="12" t="s">
        <v>28</v>
      </c>
      <c r="O856" s="12" t="s">
        <v>744</v>
      </c>
      <c r="P856" s="12" t="s">
        <v>3901</v>
      </c>
      <c r="Q856" t="s">
        <v>4009</v>
      </c>
      <c r="R856" t="s">
        <v>3938</v>
      </c>
      <c r="S856" t="s">
        <v>4073</v>
      </c>
      <c r="T856" s="12" t="s">
        <v>560</v>
      </c>
      <c r="U856" s="12" t="s">
        <v>561</v>
      </c>
      <c r="W856" s="12" t="s">
        <v>40</v>
      </c>
      <c r="X856" s="12" t="s">
        <v>1826</v>
      </c>
      <c r="Y856" s="12" t="s">
        <v>1033</v>
      </c>
      <c r="Z856" s="12" t="s">
        <v>1033</v>
      </c>
      <c r="AA856" s="12" t="s">
        <v>80</v>
      </c>
      <c r="AB856" s="12" t="s">
        <v>35</v>
      </c>
      <c r="AC856" s="12" t="s">
        <v>2901</v>
      </c>
      <c r="AF856" s="12">
        <v>0</v>
      </c>
      <c r="AG856" s="12">
        <v>3</v>
      </c>
    </row>
    <row r="857" spans="1:45" s="12" customFormat="1" x14ac:dyDescent="0.25">
      <c r="A857" s="12" t="s">
        <v>525</v>
      </c>
      <c r="B857" s="12">
        <v>2020</v>
      </c>
      <c r="C857" t="str">
        <f>A857&amp;" "&amp;B857</f>
        <v>Navarro-Gonzalez et al. 2020</v>
      </c>
      <c r="D857" s="12" t="s">
        <v>35</v>
      </c>
      <c r="E857" s="12" t="s">
        <v>158</v>
      </c>
      <c r="F857" s="12" t="s">
        <v>526</v>
      </c>
      <c r="G857" s="12" t="s">
        <v>35</v>
      </c>
      <c r="H857" s="12" t="s">
        <v>3503</v>
      </c>
      <c r="I857" s="12" t="s">
        <v>1970</v>
      </c>
      <c r="J857" s="12" t="s">
        <v>2117</v>
      </c>
      <c r="K857" s="12" t="s">
        <v>28</v>
      </c>
      <c r="L857" s="12" t="s">
        <v>28</v>
      </c>
      <c r="N857" s="12" t="s">
        <v>28</v>
      </c>
      <c r="O857" s="12" t="s">
        <v>744</v>
      </c>
      <c r="P857" s="12" t="s">
        <v>3901</v>
      </c>
      <c r="Q857" t="s">
        <v>3919</v>
      </c>
      <c r="R857" t="s">
        <v>2600</v>
      </c>
      <c r="S857" t="s">
        <v>4110</v>
      </c>
      <c r="T857" t="s">
        <v>2650</v>
      </c>
      <c r="W857" s="12" t="s">
        <v>40</v>
      </c>
      <c r="X857" s="12" t="s">
        <v>1826</v>
      </c>
      <c r="Y857" s="12" t="s">
        <v>1033</v>
      </c>
      <c r="Z857" s="12" t="s">
        <v>1033</v>
      </c>
      <c r="AA857" s="12" t="s">
        <v>552</v>
      </c>
      <c r="AB857" s="12" t="s">
        <v>35</v>
      </c>
      <c r="AC857" s="12" t="s">
        <v>2901</v>
      </c>
      <c r="AF857" s="12">
        <v>0</v>
      </c>
      <c r="AG857" s="12">
        <v>10</v>
      </c>
    </row>
    <row r="858" spans="1:45" s="12" customFormat="1" x14ac:dyDescent="0.25">
      <c r="A858" s="12" t="s">
        <v>525</v>
      </c>
      <c r="B858" s="12">
        <v>2020</v>
      </c>
      <c r="C858" t="str">
        <f>A858&amp;" "&amp;B858</f>
        <v>Navarro-Gonzalez et al. 2020</v>
      </c>
      <c r="D858" s="12" t="s">
        <v>35</v>
      </c>
      <c r="E858" s="12" t="s">
        <v>158</v>
      </c>
      <c r="F858" s="12" t="s">
        <v>526</v>
      </c>
      <c r="G858" s="12" t="s">
        <v>35</v>
      </c>
      <c r="H858" s="12" t="s">
        <v>3503</v>
      </c>
      <c r="I858" s="12" t="s">
        <v>1970</v>
      </c>
      <c r="J858" s="12" t="s">
        <v>2117</v>
      </c>
      <c r="K858" s="12" t="s">
        <v>28</v>
      </c>
      <c r="L858" s="12" t="s">
        <v>28</v>
      </c>
      <c r="N858" s="12" t="s">
        <v>28</v>
      </c>
      <c r="O858" s="12" t="s">
        <v>744</v>
      </c>
      <c r="P858" s="12" t="s">
        <v>3901</v>
      </c>
      <c r="Q858" t="s">
        <v>4041</v>
      </c>
      <c r="R858" t="s">
        <v>4066</v>
      </c>
      <c r="S858" t="s">
        <v>4111</v>
      </c>
      <c r="T858" s="12" t="s">
        <v>513</v>
      </c>
      <c r="U858" s="12" t="s">
        <v>562</v>
      </c>
      <c r="W858" s="12" t="s">
        <v>40</v>
      </c>
      <c r="X858" s="12" t="s">
        <v>1826</v>
      </c>
      <c r="Y858" s="12" t="s">
        <v>1033</v>
      </c>
      <c r="Z858" s="12" t="s">
        <v>1033</v>
      </c>
      <c r="AA858" s="12" t="s">
        <v>80</v>
      </c>
      <c r="AB858" s="12" t="s">
        <v>35</v>
      </c>
      <c r="AC858" s="12" t="s">
        <v>2901</v>
      </c>
      <c r="AF858" s="12">
        <v>0</v>
      </c>
      <c r="AG858" s="12">
        <v>1</v>
      </c>
      <c r="AS858" s="12" t="s">
        <v>538</v>
      </c>
    </row>
    <row r="859" spans="1:45" s="12" customFormat="1" x14ac:dyDescent="0.25">
      <c r="A859" s="12" t="s">
        <v>525</v>
      </c>
      <c r="B859" s="12">
        <v>2020</v>
      </c>
      <c r="C859" t="str">
        <f>A859&amp;" "&amp;B859</f>
        <v>Navarro-Gonzalez et al. 2020</v>
      </c>
      <c r="D859" s="12" t="s">
        <v>35</v>
      </c>
      <c r="E859" s="12" t="s">
        <v>158</v>
      </c>
      <c r="F859" s="12" t="s">
        <v>526</v>
      </c>
      <c r="G859" s="12" t="s">
        <v>35</v>
      </c>
      <c r="H859" s="12" t="s">
        <v>3503</v>
      </c>
      <c r="I859" s="12" t="s">
        <v>1970</v>
      </c>
      <c r="J859" s="12" t="s">
        <v>2117</v>
      </c>
      <c r="K859" s="12" t="s">
        <v>28</v>
      </c>
      <c r="L859" s="12" t="s">
        <v>28</v>
      </c>
      <c r="N859" s="12" t="s">
        <v>28</v>
      </c>
      <c r="O859" s="12" t="s">
        <v>744</v>
      </c>
      <c r="P859" s="12" t="s">
        <v>3901</v>
      </c>
      <c r="Q859" t="s">
        <v>4009</v>
      </c>
      <c r="R859" t="s">
        <v>4017</v>
      </c>
      <c r="S859" t="s">
        <v>4113</v>
      </c>
      <c r="T859" s="12" t="s">
        <v>563</v>
      </c>
      <c r="U859" s="12" t="s">
        <v>564</v>
      </c>
      <c r="W859" s="12" t="s">
        <v>40</v>
      </c>
      <c r="X859" s="12" t="s">
        <v>1826</v>
      </c>
      <c r="Y859" s="12" t="s">
        <v>1033</v>
      </c>
      <c r="Z859" s="12" t="s">
        <v>1033</v>
      </c>
      <c r="AA859" s="12" t="s">
        <v>80</v>
      </c>
      <c r="AB859" s="12" t="s">
        <v>35</v>
      </c>
      <c r="AC859" s="12" t="s">
        <v>2901</v>
      </c>
      <c r="AF859" s="12">
        <v>0</v>
      </c>
      <c r="AG859" s="12">
        <v>21</v>
      </c>
      <c r="AS859" s="12" t="s">
        <v>538</v>
      </c>
    </row>
    <row r="860" spans="1:45" s="12" customFormat="1" x14ac:dyDescent="0.25">
      <c r="A860" s="12" t="s">
        <v>525</v>
      </c>
      <c r="B860" s="12">
        <v>2020</v>
      </c>
      <c r="C860" t="str">
        <f>A860&amp;" "&amp;B860</f>
        <v>Navarro-Gonzalez et al. 2020</v>
      </c>
      <c r="D860" s="12" t="s">
        <v>35</v>
      </c>
      <c r="E860" s="12" t="s">
        <v>158</v>
      </c>
      <c r="F860" s="12" t="s">
        <v>526</v>
      </c>
      <c r="G860" s="12" t="s">
        <v>35</v>
      </c>
      <c r="H860" s="12" t="s">
        <v>3503</v>
      </c>
      <c r="I860" s="12" t="s">
        <v>1970</v>
      </c>
      <c r="J860" s="12" t="s">
        <v>2117</v>
      </c>
      <c r="K860" s="12" t="s">
        <v>28</v>
      </c>
      <c r="L860" s="12" t="s">
        <v>28</v>
      </c>
      <c r="N860" s="12" t="s">
        <v>28</v>
      </c>
      <c r="O860" s="12" t="s">
        <v>744</v>
      </c>
      <c r="P860" s="12" t="s">
        <v>3901</v>
      </c>
      <c r="Q860" t="s">
        <v>4009</v>
      </c>
      <c r="R860" t="s">
        <v>4011</v>
      </c>
      <c r="S860" t="s">
        <v>4117</v>
      </c>
      <c r="T860" s="12" t="s">
        <v>344</v>
      </c>
      <c r="U860" s="12" t="s">
        <v>565</v>
      </c>
      <c r="W860" s="12" t="s">
        <v>40</v>
      </c>
      <c r="X860" s="12" t="s">
        <v>1826</v>
      </c>
      <c r="Y860" s="12" t="s">
        <v>1033</v>
      </c>
      <c r="Z860" s="12" t="s">
        <v>1033</v>
      </c>
      <c r="AA860" s="12" t="s">
        <v>80</v>
      </c>
      <c r="AB860" s="12" t="s">
        <v>35</v>
      </c>
      <c r="AC860" s="12" t="s">
        <v>2901</v>
      </c>
      <c r="AF860" s="12">
        <v>0</v>
      </c>
      <c r="AG860" s="12">
        <v>8</v>
      </c>
    </row>
    <row r="861" spans="1:45" s="12" customFormat="1" x14ac:dyDescent="0.25">
      <c r="A861" s="12" t="s">
        <v>525</v>
      </c>
      <c r="B861" s="12">
        <v>2020</v>
      </c>
      <c r="C861" t="str">
        <f>A861&amp;" "&amp;B861</f>
        <v>Navarro-Gonzalez et al. 2020</v>
      </c>
      <c r="D861" s="12" t="s">
        <v>35</v>
      </c>
      <c r="E861" s="12" t="s">
        <v>158</v>
      </c>
      <c r="F861" s="12" t="s">
        <v>526</v>
      </c>
      <c r="G861" s="12" t="s">
        <v>35</v>
      </c>
      <c r="H861" s="12" t="s">
        <v>3503</v>
      </c>
      <c r="I861" s="12" t="s">
        <v>1970</v>
      </c>
      <c r="J861" s="12" t="s">
        <v>2117</v>
      </c>
      <c r="K861" s="12" t="s">
        <v>28</v>
      </c>
      <c r="L861" s="12" t="s">
        <v>28</v>
      </c>
      <c r="N861" s="12" t="s">
        <v>28</v>
      </c>
      <c r="O861" s="12" t="s">
        <v>744</v>
      </c>
      <c r="P861" s="12" t="s">
        <v>3901</v>
      </c>
      <c r="Q861" t="s">
        <v>4009</v>
      </c>
      <c r="R861" t="s">
        <v>4033</v>
      </c>
      <c r="S861" t="s">
        <v>4121</v>
      </c>
      <c r="T861" s="12" t="s">
        <v>566</v>
      </c>
      <c r="U861" s="12" t="s">
        <v>567</v>
      </c>
      <c r="W861" s="12" t="s">
        <v>40</v>
      </c>
      <c r="X861" s="12" t="s">
        <v>1826</v>
      </c>
      <c r="Y861" s="12" t="s">
        <v>1033</v>
      </c>
      <c r="Z861" s="12" t="s">
        <v>1033</v>
      </c>
      <c r="AA861" s="12" t="s">
        <v>80</v>
      </c>
      <c r="AB861" s="12" t="s">
        <v>35</v>
      </c>
      <c r="AC861" s="12" t="s">
        <v>2901</v>
      </c>
      <c r="AF861" s="12">
        <v>0</v>
      </c>
      <c r="AG861" s="12">
        <v>2</v>
      </c>
    </row>
    <row r="862" spans="1:45" s="12" customFormat="1" x14ac:dyDescent="0.25">
      <c r="A862" s="12" t="s">
        <v>525</v>
      </c>
      <c r="B862" s="12">
        <v>2020</v>
      </c>
      <c r="C862" t="str">
        <f>A862&amp;" "&amp;B862</f>
        <v>Navarro-Gonzalez et al. 2020</v>
      </c>
      <c r="D862" s="12" t="s">
        <v>35</v>
      </c>
      <c r="E862" s="12" t="s">
        <v>158</v>
      </c>
      <c r="F862" s="12" t="s">
        <v>526</v>
      </c>
      <c r="G862" s="12" t="s">
        <v>35</v>
      </c>
      <c r="H862" s="12" t="s">
        <v>3503</v>
      </c>
      <c r="I862" s="12" t="s">
        <v>1970</v>
      </c>
      <c r="J862" s="12" t="s">
        <v>2117</v>
      </c>
      <c r="K862" s="12" t="s">
        <v>28</v>
      </c>
      <c r="L862" s="12" t="s">
        <v>28</v>
      </c>
      <c r="N862" s="12" t="s">
        <v>28</v>
      </c>
      <c r="O862" s="12" t="s">
        <v>744</v>
      </c>
      <c r="P862" s="12" t="s">
        <v>3901</v>
      </c>
      <c r="Q862" t="s">
        <v>4009</v>
      </c>
      <c r="R862" t="s">
        <v>3954</v>
      </c>
      <c r="S862" t="s">
        <v>4124</v>
      </c>
      <c r="T862" s="12" t="s">
        <v>568</v>
      </c>
      <c r="U862" s="12" t="s">
        <v>569</v>
      </c>
      <c r="W862" s="12" t="s">
        <v>40</v>
      </c>
      <c r="X862" s="12" t="s">
        <v>1826</v>
      </c>
      <c r="Y862" s="12" t="s">
        <v>1033</v>
      </c>
      <c r="Z862" s="12" t="s">
        <v>1033</v>
      </c>
      <c r="AA862" s="12" t="s">
        <v>80</v>
      </c>
      <c r="AB862" s="12" t="s">
        <v>35</v>
      </c>
      <c r="AC862" s="12" t="s">
        <v>2901</v>
      </c>
      <c r="AF862" s="12">
        <v>0</v>
      </c>
      <c r="AG862" s="12">
        <v>1</v>
      </c>
    </row>
    <row r="863" spans="1:45" s="12" customFormat="1" x14ac:dyDescent="0.25">
      <c r="A863" s="12" t="s">
        <v>525</v>
      </c>
      <c r="B863" s="12">
        <v>2020</v>
      </c>
      <c r="C863" t="str">
        <f>A863&amp;" "&amp;B863</f>
        <v>Navarro-Gonzalez et al. 2020</v>
      </c>
      <c r="D863" s="12" t="s">
        <v>35</v>
      </c>
      <c r="E863" s="12" t="s">
        <v>158</v>
      </c>
      <c r="F863" s="12" t="s">
        <v>526</v>
      </c>
      <c r="G863" s="12" t="s">
        <v>35</v>
      </c>
      <c r="H863" s="12" t="s">
        <v>3503</v>
      </c>
      <c r="I863" s="12" t="s">
        <v>1970</v>
      </c>
      <c r="J863" s="12" t="s">
        <v>2117</v>
      </c>
      <c r="K863" s="12" t="s">
        <v>28</v>
      </c>
      <c r="L863" s="12" t="s">
        <v>28</v>
      </c>
      <c r="N863" s="12" t="s">
        <v>28</v>
      </c>
      <c r="O863" s="12" t="s">
        <v>744</v>
      </c>
      <c r="P863" s="12" t="s">
        <v>3901</v>
      </c>
      <c r="Q863" t="s">
        <v>4009</v>
      </c>
      <c r="R863" t="s">
        <v>4011</v>
      </c>
      <c r="S863" t="s">
        <v>4010</v>
      </c>
      <c r="T863" s="12" t="s">
        <v>3655</v>
      </c>
      <c r="U863" s="12" t="s">
        <v>571</v>
      </c>
      <c r="W863" s="12" t="s">
        <v>40</v>
      </c>
      <c r="X863" s="12" t="s">
        <v>1826</v>
      </c>
      <c r="Y863" s="12" t="s">
        <v>1033</v>
      </c>
      <c r="Z863" s="12" t="s">
        <v>1033</v>
      </c>
      <c r="AA863" s="12" t="s">
        <v>80</v>
      </c>
      <c r="AB863" s="12" t="s">
        <v>35</v>
      </c>
      <c r="AC863" s="12" t="s">
        <v>2901</v>
      </c>
      <c r="AF863" s="12">
        <v>0</v>
      </c>
      <c r="AG863" s="12">
        <v>2</v>
      </c>
    </row>
    <row r="864" spans="1:45" s="12" customFormat="1" x14ac:dyDescent="0.25">
      <c r="A864" s="12" t="s">
        <v>525</v>
      </c>
      <c r="B864" s="12">
        <v>2020</v>
      </c>
      <c r="C864" t="str">
        <f>A864&amp;" "&amp;B864</f>
        <v>Navarro-Gonzalez et al. 2020</v>
      </c>
      <c r="D864" s="12" t="s">
        <v>35</v>
      </c>
      <c r="E864" s="12" t="s">
        <v>158</v>
      </c>
      <c r="F864" s="12" t="s">
        <v>526</v>
      </c>
      <c r="G864" s="12" t="s">
        <v>35</v>
      </c>
      <c r="H864" s="12" t="s">
        <v>3503</v>
      </c>
      <c r="I864" s="12" t="s">
        <v>1970</v>
      </c>
      <c r="J864" s="12" t="s">
        <v>2117</v>
      </c>
      <c r="K864" s="12" t="s">
        <v>28</v>
      </c>
      <c r="L864" s="12" t="s">
        <v>28</v>
      </c>
      <c r="N864" s="12" t="s">
        <v>28</v>
      </c>
      <c r="O864" s="12" t="s">
        <v>744</v>
      </c>
      <c r="P864" s="12" t="s">
        <v>3901</v>
      </c>
      <c r="Q864" t="s">
        <v>4009</v>
      </c>
      <c r="R864" t="s">
        <v>4040</v>
      </c>
      <c r="S864" t="s">
        <v>4125</v>
      </c>
      <c r="T864" s="12" t="s">
        <v>572</v>
      </c>
      <c r="U864" s="12" t="s">
        <v>573</v>
      </c>
      <c r="W864" s="12" t="s">
        <v>40</v>
      </c>
      <c r="X864" s="12" t="s">
        <v>1826</v>
      </c>
      <c r="Y864" s="12" t="s">
        <v>1033</v>
      </c>
      <c r="Z864" s="12" t="s">
        <v>1033</v>
      </c>
      <c r="AA864" s="12" t="s">
        <v>80</v>
      </c>
      <c r="AB864" s="12" t="s">
        <v>35</v>
      </c>
      <c r="AC864" s="12" t="s">
        <v>2901</v>
      </c>
      <c r="AF864" s="12">
        <v>0</v>
      </c>
      <c r="AG864" s="12">
        <v>1</v>
      </c>
    </row>
    <row r="865" spans="1:45" s="12" customFormat="1" x14ac:dyDescent="0.25">
      <c r="A865" s="12" t="s">
        <v>525</v>
      </c>
      <c r="B865" s="12">
        <v>2020</v>
      </c>
      <c r="C865" t="str">
        <f>A865&amp;" "&amp;B865</f>
        <v>Navarro-Gonzalez et al. 2020</v>
      </c>
      <c r="D865" s="12" t="s">
        <v>35</v>
      </c>
      <c r="E865" s="12" t="s">
        <v>158</v>
      </c>
      <c r="F865" s="12" t="s">
        <v>526</v>
      </c>
      <c r="G865" s="12" t="s">
        <v>35</v>
      </c>
      <c r="H865" s="12" t="s">
        <v>3503</v>
      </c>
      <c r="I865" s="12" t="s">
        <v>1970</v>
      </c>
      <c r="J865" s="12" t="s">
        <v>2117</v>
      </c>
      <c r="K865" s="12" t="s">
        <v>28</v>
      </c>
      <c r="L865" s="12" t="s">
        <v>28</v>
      </c>
      <c r="N865" s="12" t="s">
        <v>28</v>
      </c>
      <c r="O865" s="12" t="s">
        <v>744</v>
      </c>
      <c r="P865" s="12" t="s">
        <v>3901</v>
      </c>
      <c r="Q865" t="s">
        <v>4009</v>
      </c>
      <c r="R865" t="s">
        <v>3954</v>
      </c>
      <c r="S865" t="s">
        <v>4127</v>
      </c>
      <c r="T865" s="12" t="s">
        <v>3756</v>
      </c>
      <c r="U865" s="12" t="s">
        <v>575</v>
      </c>
      <c r="W865" s="12" t="s">
        <v>40</v>
      </c>
      <c r="X865" s="12" t="s">
        <v>1826</v>
      </c>
      <c r="Y865" s="12" t="s">
        <v>1033</v>
      </c>
      <c r="Z865" s="12" t="s">
        <v>1033</v>
      </c>
      <c r="AA865" s="12" t="s">
        <v>80</v>
      </c>
      <c r="AB865" s="12" t="s">
        <v>35</v>
      </c>
      <c r="AC865" s="12" t="s">
        <v>2901</v>
      </c>
      <c r="AF865" s="12">
        <v>0</v>
      </c>
      <c r="AG865" s="12">
        <v>14</v>
      </c>
    </row>
    <row r="866" spans="1:45" s="12" customFormat="1" x14ac:dyDescent="0.25">
      <c r="A866" s="12" t="s">
        <v>525</v>
      </c>
      <c r="B866" s="12">
        <v>2020</v>
      </c>
      <c r="C866" t="str">
        <f>A866&amp;" "&amp;B866</f>
        <v>Navarro-Gonzalez et al. 2020</v>
      </c>
      <c r="D866" s="12" t="s">
        <v>35</v>
      </c>
      <c r="E866" s="12" t="s">
        <v>158</v>
      </c>
      <c r="F866" s="12" t="s">
        <v>526</v>
      </c>
      <c r="G866" s="12" t="s">
        <v>35</v>
      </c>
      <c r="H866" s="12" t="s">
        <v>3503</v>
      </c>
      <c r="I866" s="12" t="s">
        <v>1970</v>
      </c>
      <c r="J866" s="12" t="s">
        <v>2117</v>
      </c>
      <c r="K866" s="12" t="s">
        <v>28</v>
      </c>
      <c r="L866" s="12" t="s">
        <v>28</v>
      </c>
      <c r="N866" s="12" t="s">
        <v>28</v>
      </c>
      <c r="O866" s="12" t="s">
        <v>744</v>
      </c>
      <c r="P866" s="12" t="s">
        <v>3901</v>
      </c>
      <c r="Q866" t="s">
        <v>3993</v>
      </c>
      <c r="R866" t="s">
        <v>4023</v>
      </c>
      <c r="S866" t="s">
        <v>4137</v>
      </c>
      <c r="T866" s="12" t="s">
        <v>515</v>
      </c>
      <c r="U866" s="12" t="s">
        <v>449</v>
      </c>
      <c r="W866" s="12" t="s">
        <v>40</v>
      </c>
      <c r="X866" s="12" t="s">
        <v>1826</v>
      </c>
      <c r="Y866" s="12" t="s">
        <v>1033</v>
      </c>
      <c r="Z866" s="12" t="s">
        <v>1033</v>
      </c>
      <c r="AA866" s="12" t="s">
        <v>80</v>
      </c>
      <c r="AB866" s="12" t="s">
        <v>35</v>
      </c>
      <c r="AC866" s="12" t="s">
        <v>2901</v>
      </c>
      <c r="AF866" s="12">
        <v>0</v>
      </c>
      <c r="AG866" s="12">
        <v>3</v>
      </c>
      <c r="AS866" s="12" t="s">
        <v>538</v>
      </c>
    </row>
    <row r="867" spans="1:45" s="12" customFormat="1" x14ac:dyDescent="0.25">
      <c r="A867" s="12" t="s">
        <v>525</v>
      </c>
      <c r="B867" s="12">
        <v>2020</v>
      </c>
      <c r="C867" t="str">
        <f>A867&amp;" "&amp;B867</f>
        <v>Navarro-Gonzalez et al. 2020</v>
      </c>
      <c r="D867" s="12" t="s">
        <v>35</v>
      </c>
      <c r="E867" s="12" t="s">
        <v>158</v>
      </c>
      <c r="F867" s="12" t="s">
        <v>526</v>
      </c>
      <c r="G867" s="12" t="s">
        <v>35</v>
      </c>
      <c r="H867" s="12" t="s">
        <v>3503</v>
      </c>
      <c r="I867" s="12" t="s">
        <v>1970</v>
      </c>
      <c r="J867" s="12" t="s">
        <v>2117</v>
      </c>
      <c r="K867" s="12" t="s">
        <v>28</v>
      </c>
      <c r="L867" s="12" t="s">
        <v>28</v>
      </c>
      <c r="N867" s="12" t="s">
        <v>28</v>
      </c>
      <c r="O867" s="12" t="s">
        <v>744</v>
      </c>
      <c r="P867" s="12" t="s">
        <v>3901</v>
      </c>
      <c r="Q867" t="s">
        <v>4083</v>
      </c>
      <c r="R867" t="s">
        <v>4082</v>
      </c>
      <c r="S867" t="s">
        <v>4141</v>
      </c>
      <c r="T867" s="12" t="s">
        <v>576</v>
      </c>
      <c r="U867" s="12" t="s">
        <v>577</v>
      </c>
      <c r="W867" s="12" t="s">
        <v>40</v>
      </c>
      <c r="X867" s="12" t="s">
        <v>1826</v>
      </c>
      <c r="Y867" s="12" t="s">
        <v>1033</v>
      </c>
      <c r="Z867" s="12" t="s">
        <v>1033</v>
      </c>
      <c r="AA867" s="12" t="s">
        <v>80</v>
      </c>
      <c r="AB867" s="12" t="s">
        <v>35</v>
      </c>
      <c r="AC867" s="12" t="s">
        <v>2901</v>
      </c>
      <c r="AF867" s="12">
        <v>0</v>
      </c>
      <c r="AG867" s="12">
        <v>2</v>
      </c>
      <c r="AS867" s="12" t="s">
        <v>538</v>
      </c>
    </row>
    <row r="868" spans="1:45" s="12" customFormat="1" x14ac:dyDescent="0.25">
      <c r="A868" s="12" t="s">
        <v>525</v>
      </c>
      <c r="B868" s="12">
        <v>2020</v>
      </c>
      <c r="C868" t="str">
        <f>A868&amp;" "&amp;B868</f>
        <v>Navarro-Gonzalez et al. 2020</v>
      </c>
      <c r="D868" s="12" t="s">
        <v>35</v>
      </c>
      <c r="E868" s="12" t="s">
        <v>158</v>
      </c>
      <c r="F868" s="12" t="s">
        <v>526</v>
      </c>
      <c r="G868" s="12" t="s">
        <v>35</v>
      </c>
      <c r="H868" s="12" t="s">
        <v>3503</v>
      </c>
      <c r="I868" s="12" t="s">
        <v>1970</v>
      </c>
      <c r="J868" s="12" t="s">
        <v>2117</v>
      </c>
      <c r="K868" s="12" t="s">
        <v>28</v>
      </c>
      <c r="L868" s="12" t="s">
        <v>28</v>
      </c>
      <c r="N868" s="12" t="s">
        <v>28</v>
      </c>
      <c r="O868" s="12" t="s">
        <v>744</v>
      </c>
      <c r="P868" s="12" t="s">
        <v>3901</v>
      </c>
      <c r="Q868" t="s">
        <v>4009</v>
      </c>
      <c r="R868" t="s">
        <v>4063</v>
      </c>
      <c r="S868" t="s">
        <v>4143</v>
      </c>
      <c r="T868" s="12" t="s">
        <v>578</v>
      </c>
      <c r="U868" s="12" t="s">
        <v>579</v>
      </c>
      <c r="W868" s="12" t="s">
        <v>40</v>
      </c>
      <c r="X868" s="12" t="s">
        <v>1826</v>
      </c>
      <c r="Y868" s="12" t="s">
        <v>1033</v>
      </c>
      <c r="Z868" s="12" t="s">
        <v>1033</v>
      </c>
      <c r="AA868" s="12" t="s">
        <v>80</v>
      </c>
      <c r="AB868" s="12" t="s">
        <v>35</v>
      </c>
      <c r="AC868" s="12" t="s">
        <v>2901</v>
      </c>
      <c r="AF868" s="12">
        <v>0</v>
      </c>
      <c r="AG868" s="12">
        <v>13</v>
      </c>
    </row>
    <row r="869" spans="1:45" s="12" customFormat="1" x14ac:dyDescent="0.25">
      <c r="A869" s="12" t="s">
        <v>525</v>
      </c>
      <c r="B869" s="12">
        <v>2020</v>
      </c>
      <c r="C869" t="str">
        <f>A869&amp;" "&amp;B869</f>
        <v>Navarro-Gonzalez et al. 2020</v>
      </c>
      <c r="D869" s="12" t="s">
        <v>35</v>
      </c>
      <c r="E869" s="12" t="s">
        <v>158</v>
      </c>
      <c r="F869" s="12" t="s">
        <v>526</v>
      </c>
      <c r="G869" s="12" t="s">
        <v>35</v>
      </c>
      <c r="H869" s="12" t="s">
        <v>3503</v>
      </c>
      <c r="I869" s="12" t="s">
        <v>1970</v>
      </c>
      <c r="J869" s="12" t="s">
        <v>2117</v>
      </c>
      <c r="K869" s="12" t="s">
        <v>28</v>
      </c>
      <c r="L869" s="12" t="s">
        <v>28</v>
      </c>
      <c r="N869" s="12" t="s">
        <v>28</v>
      </c>
      <c r="O869" s="12" t="s">
        <v>744</v>
      </c>
      <c r="P869" s="12" t="s">
        <v>3901</v>
      </c>
      <c r="Q869" t="s">
        <v>4009</v>
      </c>
      <c r="R869" t="s">
        <v>4028</v>
      </c>
      <c r="S869" t="s">
        <v>4144</v>
      </c>
      <c r="T869" s="12" t="s">
        <v>580</v>
      </c>
      <c r="U869" s="12" t="s">
        <v>581</v>
      </c>
      <c r="W869" s="12" t="s">
        <v>40</v>
      </c>
      <c r="X869" s="12" t="s">
        <v>1826</v>
      </c>
      <c r="Y869" s="12" t="s">
        <v>1033</v>
      </c>
      <c r="Z869" s="12" t="s">
        <v>1033</v>
      </c>
      <c r="AA869" s="12" t="s">
        <v>80</v>
      </c>
      <c r="AB869" s="12" t="s">
        <v>35</v>
      </c>
      <c r="AC869" s="12" t="s">
        <v>2901</v>
      </c>
      <c r="AF869" s="12">
        <v>0</v>
      </c>
      <c r="AG869" s="12">
        <v>3</v>
      </c>
    </row>
    <row r="870" spans="1:45" s="12" customFormat="1" x14ac:dyDescent="0.25">
      <c r="A870" s="12" t="s">
        <v>525</v>
      </c>
      <c r="B870" s="12">
        <v>2020</v>
      </c>
      <c r="C870" t="str">
        <f>A870&amp;" "&amp;B870</f>
        <v>Navarro-Gonzalez et al. 2020</v>
      </c>
      <c r="D870" s="12" t="s">
        <v>35</v>
      </c>
      <c r="E870" s="12" t="s">
        <v>158</v>
      </c>
      <c r="F870" s="12" t="s">
        <v>526</v>
      </c>
      <c r="G870" s="12" t="s">
        <v>35</v>
      </c>
      <c r="H870" s="12" t="s">
        <v>3503</v>
      </c>
      <c r="I870" s="12" t="s">
        <v>1970</v>
      </c>
      <c r="J870" s="12" t="s">
        <v>2117</v>
      </c>
      <c r="K870" s="12" t="s">
        <v>28</v>
      </c>
      <c r="L870" s="12" t="s">
        <v>28</v>
      </c>
      <c r="N870" s="12" t="s">
        <v>28</v>
      </c>
      <c r="O870" s="12" t="s">
        <v>744</v>
      </c>
      <c r="P870" s="12" t="s">
        <v>3901</v>
      </c>
      <c r="Q870" t="s">
        <v>4083</v>
      </c>
      <c r="R870" t="s">
        <v>4082</v>
      </c>
      <c r="S870" t="s">
        <v>4081</v>
      </c>
      <c r="T870" s="12" t="s">
        <v>3659</v>
      </c>
      <c r="U870" s="12" t="s">
        <v>583</v>
      </c>
      <c r="W870" s="12" t="s">
        <v>40</v>
      </c>
      <c r="X870" s="12" t="s">
        <v>1826</v>
      </c>
      <c r="Y870" s="12" t="s">
        <v>1033</v>
      </c>
      <c r="Z870" s="12" t="s">
        <v>1033</v>
      </c>
      <c r="AA870" s="12" t="s">
        <v>80</v>
      </c>
      <c r="AB870" s="12" t="s">
        <v>35</v>
      </c>
      <c r="AC870" s="12" t="s">
        <v>2901</v>
      </c>
      <c r="AF870" s="12">
        <v>0</v>
      </c>
      <c r="AG870" s="12">
        <v>3</v>
      </c>
      <c r="AS870" s="12" t="s">
        <v>538</v>
      </c>
    </row>
    <row r="871" spans="1:45" s="12" customFormat="1" x14ac:dyDescent="0.25">
      <c r="A871" s="12" t="s">
        <v>525</v>
      </c>
      <c r="B871" s="12">
        <v>2020</v>
      </c>
      <c r="C871" t="str">
        <f>A871&amp;" "&amp;B871</f>
        <v>Navarro-Gonzalez et al. 2020</v>
      </c>
      <c r="D871" s="12" t="s">
        <v>35</v>
      </c>
      <c r="E871" s="12" t="s">
        <v>158</v>
      </c>
      <c r="F871" s="12" t="s">
        <v>526</v>
      </c>
      <c r="G871" s="12" t="s">
        <v>35</v>
      </c>
      <c r="H871" s="12" t="s">
        <v>3503</v>
      </c>
      <c r="I871" s="12" t="s">
        <v>1970</v>
      </c>
      <c r="J871" s="12" t="s">
        <v>2117</v>
      </c>
      <c r="K871" s="12" t="s">
        <v>28</v>
      </c>
      <c r="L871" s="12" t="s">
        <v>28</v>
      </c>
      <c r="N871" s="12" t="s">
        <v>28</v>
      </c>
      <c r="O871" s="12" t="s">
        <v>744</v>
      </c>
      <c r="P871" s="12" t="s">
        <v>3901</v>
      </c>
      <c r="Q871" t="s">
        <v>4009</v>
      </c>
      <c r="R871" t="s">
        <v>4038</v>
      </c>
      <c r="S871" t="s">
        <v>4145</v>
      </c>
      <c r="T871" s="12" t="s">
        <v>584</v>
      </c>
      <c r="U871" s="12" t="s">
        <v>585</v>
      </c>
      <c r="W871" s="12" t="s">
        <v>40</v>
      </c>
      <c r="X871" s="12" t="s">
        <v>1826</v>
      </c>
      <c r="Y871" s="12" t="s">
        <v>1033</v>
      </c>
      <c r="Z871" s="12" t="s">
        <v>1033</v>
      </c>
      <c r="AA871" s="12" t="s">
        <v>80</v>
      </c>
      <c r="AB871" s="12" t="s">
        <v>35</v>
      </c>
      <c r="AC871" s="12" t="s">
        <v>2901</v>
      </c>
      <c r="AF871" s="12">
        <v>0</v>
      </c>
      <c r="AG871" s="12">
        <v>3</v>
      </c>
    </row>
    <row r="872" spans="1:45" s="12" customFormat="1" x14ac:dyDescent="0.25">
      <c r="A872" s="12" t="s">
        <v>525</v>
      </c>
      <c r="B872" s="12">
        <v>2020</v>
      </c>
      <c r="C872" t="str">
        <f>A872&amp;" "&amp;B872</f>
        <v>Navarro-Gonzalez et al. 2020</v>
      </c>
      <c r="D872" s="12" t="s">
        <v>35</v>
      </c>
      <c r="E872" s="12" t="s">
        <v>158</v>
      </c>
      <c r="F872" s="12" t="s">
        <v>526</v>
      </c>
      <c r="G872" s="12" t="s">
        <v>35</v>
      </c>
      <c r="H872" s="12" t="s">
        <v>3503</v>
      </c>
      <c r="I872" s="12" t="s">
        <v>1970</v>
      </c>
      <c r="J872" s="12" t="s">
        <v>2117</v>
      </c>
      <c r="K872" s="12" t="s">
        <v>28</v>
      </c>
      <c r="L872" s="12" t="s">
        <v>28</v>
      </c>
      <c r="N872" s="12" t="s">
        <v>28</v>
      </c>
      <c r="O872" s="12" t="s">
        <v>744</v>
      </c>
      <c r="P872" s="12" t="s">
        <v>3901</v>
      </c>
      <c r="Q872" t="s">
        <v>4009</v>
      </c>
      <c r="R872" t="s">
        <v>4077</v>
      </c>
      <c r="S872" t="s">
        <v>4146</v>
      </c>
      <c r="T872" s="12" t="s">
        <v>586</v>
      </c>
      <c r="U872" s="12" t="s">
        <v>587</v>
      </c>
      <c r="W872" s="12" t="s">
        <v>40</v>
      </c>
      <c r="X872" s="12" t="s">
        <v>1826</v>
      </c>
      <c r="Y872" s="12" t="s">
        <v>1033</v>
      </c>
      <c r="Z872" s="12" t="s">
        <v>1033</v>
      </c>
      <c r="AA872" s="12" t="s">
        <v>80</v>
      </c>
      <c r="AB872" s="12" t="s">
        <v>35</v>
      </c>
      <c r="AC872" s="12" t="s">
        <v>2901</v>
      </c>
      <c r="AF872" s="12">
        <v>0</v>
      </c>
      <c r="AG872" s="12">
        <v>5</v>
      </c>
      <c r="AS872" s="12" t="s">
        <v>538</v>
      </c>
    </row>
    <row r="873" spans="1:45" s="12" customFormat="1" x14ac:dyDescent="0.25">
      <c r="A873" s="12" t="s">
        <v>525</v>
      </c>
      <c r="B873" s="12">
        <v>2020</v>
      </c>
      <c r="C873" t="str">
        <f>A873&amp;" "&amp;B873</f>
        <v>Navarro-Gonzalez et al. 2020</v>
      </c>
      <c r="D873" s="12" t="s">
        <v>35</v>
      </c>
      <c r="E873" s="12" t="s">
        <v>158</v>
      </c>
      <c r="F873" s="12" t="s">
        <v>526</v>
      </c>
      <c r="G873" s="12" t="s">
        <v>35</v>
      </c>
      <c r="H873" s="12" t="s">
        <v>3503</v>
      </c>
      <c r="I873" s="12" t="s">
        <v>1970</v>
      </c>
      <c r="J873" s="12" t="s">
        <v>2117</v>
      </c>
      <c r="K873" s="12" t="s">
        <v>28</v>
      </c>
      <c r="L873" s="12" t="s">
        <v>28</v>
      </c>
      <c r="N873" s="12" t="s">
        <v>28</v>
      </c>
      <c r="O873" s="12" t="s">
        <v>744</v>
      </c>
      <c r="P873" s="12" t="s">
        <v>3901</v>
      </c>
      <c r="Q873" t="s">
        <v>4009</v>
      </c>
      <c r="R873" t="s">
        <v>4020</v>
      </c>
      <c r="S873" t="s">
        <v>2818</v>
      </c>
      <c r="T873" s="60" t="s">
        <v>4362</v>
      </c>
      <c r="U873" s="12" t="s">
        <v>588</v>
      </c>
      <c r="W873" s="12" t="s">
        <v>40</v>
      </c>
      <c r="X873" s="12" t="s">
        <v>1826</v>
      </c>
      <c r="Y873" s="12" t="s">
        <v>1033</v>
      </c>
      <c r="Z873" s="12" t="s">
        <v>1033</v>
      </c>
      <c r="AA873" s="12" t="s">
        <v>80</v>
      </c>
      <c r="AB873" s="12" t="s">
        <v>35</v>
      </c>
      <c r="AC873" s="12" t="s">
        <v>2901</v>
      </c>
      <c r="AF873" s="12">
        <v>0</v>
      </c>
      <c r="AG873" s="12">
        <v>16</v>
      </c>
    </row>
    <row r="874" spans="1:45" s="12" customFormat="1" x14ac:dyDescent="0.25">
      <c r="A874" s="12" t="s">
        <v>525</v>
      </c>
      <c r="B874" s="12">
        <v>2020</v>
      </c>
      <c r="C874" t="str">
        <f>A874&amp;" "&amp;B874</f>
        <v>Navarro-Gonzalez et al. 2020</v>
      </c>
      <c r="D874" s="12" t="s">
        <v>35</v>
      </c>
      <c r="E874" s="12" t="s">
        <v>158</v>
      </c>
      <c r="F874" s="12" t="s">
        <v>526</v>
      </c>
      <c r="G874" s="12" t="s">
        <v>35</v>
      </c>
      <c r="H874" s="12" t="s">
        <v>3503</v>
      </c>
      <c r="I874" s="12" t="s">
        <v>1970</v>
      </c>
      <c r="J874" s="12" t="s">
        <v>2117</v>
      </c>
      <c r="K874" s="12" t="s">
        <v>28</v>
      </c>
      <c r="L874" s="12" t="s">
        <v>28</v>
      </c>
      <c r="N874" s="12" t="s">
        <v>28</v>
      </c>
      <c r="O874" s="12" t="s">
        <v>744</v>
      </c>
      <c r="P874" s="12" t="s">
        <v>3901</v>
      </c>
      <c r="Q874" t="s">
        <v>4009</v>
      </c>
      <c r="R874" t="s">
        <v>4011</v>
      </c>
      <c r="S874" t="s">
        <v>4117</v>
      </c>
      <c r="T874" s="12" t="s">
        <v>348</v>
      </c>
      <c r="U874" s="12" t="s">
        <v>589</v>
      </c>
      <c r="W874" s="12" t="s">
        <v>40</v>
      </c>
      <c r="X874" s="12" t="s">
        <v>1826</v>
      </c>
      <c r="Y874" s="12" t="s">
        <v>1033</v>
      </c>
      <c r="Z874" s="12" t="s">
        <v>1033</v>
      </c>
      <c r="AA874" s="12" t="s">
        <v>80</v>
      </c>
      <c r="AB874" s="12" t="s">
        <v>35</v>
      </c>
      <c r="AC874" s="12" t="s">
        <v>2901</v>
      </c>
      <c r="AF874" s="12">
        <v>0</v>
      </c>
      <c r="AG874" s="12">
        <v>1</v>
      </c>
    </row>
    <row r="875" spans="1:45" s="12" customFormat="1" x14ac:dyDescent="0.25">
      <c r="A875" s="12" t="s">
        <v>525</v>
      </c>
      <c r="B875" s="12">
        <v>2020</v>
      </c>
      <c r="C875" t="str">
        <f>A875&amp;" "&amp;B875</f>
        <v>Navarro-Gonzalez et al. 2020</v>
      </c>
      <c r="D875" s="12" t="s">
        <v>35</v>
      </c>
      <c r="E875" s="12" t="s">
        <v>158</v>
      </c>
      <c r="F875" s="12" t="s">
        <v>526</v>
      </c>
      <c r="G875" s="12" t="s">
        <v>35</v>
      </c>
      <c r="H875" s="12" t="s">
        <v>3503</v>
      </c>
      <c r="I875" s="12" t="s">
        <v>1970</v>
      </c>
      <c r="J875" s="12" t="s">
        <v>2117</v>
      </c>
      <c r="K875" s="12" t="s">
        <v>28</v>
      </c>
      <c r="L875" s="12" t="s">
        <v>28</v>
      </c>
      <c r="N875" s="12" t="s">
        <v>28</v>
      </c>
      <c r="O875" s="12" t="s">
        <v>744</v>
      </c>
      <c r="P875" s="12" t="s">
        <v>3901</v>
      </c>
      <c r="Q875" t="s">
        <v>4009</v>
      </c>
      <c r="R875" t="s">
        <v>3938</v>
      </c>
      <c r="S875" t="s">
        <v>4152</v>
      </c>
      <c r="T875" s="12" t="s">
        <v>517</v>
      </c>
      <c r="U875" s="12" t="s">
        <v>450</v>
      </c>
      <c r="W875" s="12" t="s">
        <v>40</v>
      </c>
      <c r="X875" s="12" t="s">
        <v>1826</v>
      </c>
      <c r="Y875" s="12" t="s">
        <v>1033</v>
      </c>
      <c r="Z875" s="12" t="s">
        <v>1033</v>
      </c>
      <c r="AA875" s="12" t="s">
        <v>80</v>
      </c>
      <c r="AB875" s="12" t="s">
        <v>35</v>
      </c>
      <c r="AC875" s="12" t="s">
        <v>2901</v>
      </c>
      <c r="AF875" s="12">
        <v>1</v>
      </c>
      <c r="AG875" s="12">
        <v>30</v>
      </c>
    </row>
    <row r="876" spans="1:45" s="12" customFormat="1" x14ac:dyDescent="0.25">
      <c r="A876" s="12" t="s">
        <v>525</v>
      </c>
      <c r="B876" s="12">
        <v>2020</v>
      </c>
      <c r="C876" t="str">
        <f>A876&amp;" "&amp;B876</f>
        <v>Navarro-Gonzalez et al. 2020</v>
      </c>
      <c r="D876" s="12" t="s">
        <v>35</v>
      </c>
      <c r="E876" s="12" t="s">
        <v>158</v>
      </c>
      <c r="F876" s="12" t="s">
        <v>526</v>
      </c>
      <c r="G876" s="12" t="s">
        <v>35</v>
      </c>
      <c r="H876" s="12" t="s">
        <v>3503</v>
      </c>
      <c r="I876" s="12" t="s">
        <v>1970</v>
      </c>
      <c r="J876" s="12" t="s">
        <v>2117</v>
      </c>
      <c r="K876" s="12" t="s">
        <v>28</v>
      </c>
      <c r="L876" s="12" t="s">
        <v>28</v>
      </c>
      <c r="N876" s="12" t="s">
        <v>28</v>
      </c>
      <c r="O876" s="12" t="s">
        <v>744</v>
      </c>
      <c r="P876" s="12" t="s">
        <v>3901</v>
      </c>
      <c r="Q876" t="s">
        <v>4009</v>
      </c>
      <c r="R876" t="s">
        <v>4161</v>
      </c>
      <c r="S876" t="s">
        <v>4160</v>
      </c>
      <c r="T876" s="12" t="s">
        <v>590</v>
      </c>
      <c r="U876" s="12" t="s">
        <v>591</v>
      </c>
      <c r="W876" s="12" t="s">
        <v>40</v>
      </c>
      <c r="X876" s="12" t="s">
        <v>1826</v>
      </c>
      <c r="Y876" s="12" t="s">
        <v>1033</v>
      </c>
      <c r="Z876" s="12" t="s">
        <v>1033</v>
      </c>
      <c r="AA876" s="12" t="s">
        <v>80</v>
      </c>
      <c r="AB876" s="12" t="s">
        <v>35</v>
      </c>
      <c r="AC876" s="12" t="s">
        <v>2901</v>
      </c>
      <c r="AF876" s="12">
        <v>0</v>
      </c>
      <c r="AG876" s="12">
        <v>24</v>
      </c>
    </row>
    <row r="877" spans="1:45" s="12" customFormat="1" x14ac:dyDescent="0.25">
      <c r="A877" s="12" t="s">
        <v>525</v>
      </c>
      <c r="B877" s="12">
        <v>2020</v>
      </c>
      <c r="C877" t="str">
        <f>A877&amp;" "&amp;B877</f>
        <v>Navarro-Gonzalez et al. 2020</v>
      </c>
      <c r="D877" s="12" t="s">
        <v>35</v>
      </c>
      <c r="E877" s="12" t="s">
        <v>158</v>
      </c>
      <c r="F877" s="12" t="s">
        <v>526</v>
      </c>
      <c r="G877" s="12" t="s">
        <v>35</v>
      </c>
      <c r="H877" s="12" t="s">
        <v>3503</v>
      </c>
      <c r="I877" s="12" t="s">
        <v>1970</v>
      </c>
      <c r="J877" s="12" t="s">
        <v>2117</v>
      </c>
      <c r="K877" s="12" t="s">
        <v>28</v>
      </c>
      <c r="L877" s="12" t="s">
        <v>28</v>
      </c>
      <c r="N877" s="12" t="s">
        <v>28</v>
      </c>
      <c r="O877" s="12" t="s">
        <v>744</v>
      </c>
      <c r="P877" s="12" t="s">
        <v>3901</v>
      </c>
      <c r="Q877" t="s">
        <v>4009</v>
      </c>
      <c r="R877" t="s">
        <v>3954</v>
      </c>
      <c r="S877" t="s">
        <v>4172</v>
      </c>
      <c r="T877" s="12" t="s">
        <v>592</v>
      </c>
      <c r="U877" s="12" t="s">
        <v>452</v>
      </c>
      <c r="W877" s="12" t="s">
        <v>40</v>
      </c>
      <c r="X877" s="12" t="s">
        <v>1993</v>
      </c>
      <c r="Y877" s="12" t="s">
        <v>1033</v>
      </c>
      <c r="Z877" s="12" t="s">
        <v>1033</v>
      </c>
      <c r="AA877" s="12" t="s">
        <v>80</v>
      </c>
      <c r="AB877" s="12" t="s">
        <v>35</v>
      </c>
      <c r="AC877" s="12" t="s">
        <v>2901</v>
      </c>
      <c r="AF877" s="12">
        <v>1</v>
      </c>
      <c r="AG877" s="12">
        <v>15</v>
      </c>
    </row>
    <row r="878" spans="1:45" s="12" customFormat="1" x14ac:dyDescent="0.25">
      <c r="A878" s="12" t="s">
        <v>525</v>
      </c>
      <c r="B878" s="12">
        <v>2020</v>
      </c>
      <c r="C878" t="str">
        <f>A878&amp;" "&amp;B878</f>
        <v>Navarro-Gonzalez et al. 2020</v>
      </c>
      <c r="D878" s="12" t="s">
        <v>35</v>
      </c>
      <c r="E878" s="12" t="s">
        <v>158</v>
      </c>
      <c r="F878" s="12" t="s">
        <v>526</v>
      </c>
      <c r="G878" s="12" t="s">
        <v>35</v>
      </c>
      <c r="H878" s="12" t="s">
        <v>3503</v>
      </c>
      <c r="I878" s="12" t="s">
        <v>1970</v>
      </c>
      <c r="J878" s="12" t="s">
        <v>2117</v>
      </c>
      <c r="K878" s="12" t="s">
        <v>28</v>
      </c>
      <c r="L878" s="12" t="s">
        <v>28</v>
      </c>
      <c r="N878" s="12" t="s">
        <v>28</v>
      </c>
      <c r="O878" s="12" t="s">
        <v>744</v>
      </c>
      <c r="P878" s="12" t="s">
        <v>3901</v>
      </c>
      <c r="Q878" t="s">
        <v>4159</v>
      </c>
      <c r="R878" t="s">
        <v>4158</v>
      </c>
      <c r="S878" t="s">
        <v>4173</v>
      </c>
      <c r="T878" s="12" t="s">
        <v>593</v>
      </c>
      <c r="U878" s="12" t="s">
        <v>594</v>
      </c>
      <c r="W878" s="12" t="s">
        <v>40</v>
      </c>
      <c r="X878" s="12" t="s">
        <v>1826</v>
      </c>
      <c r="Y878" s="12" t="s">
        <v>1033</v>
      </c>
      <c r="Z878" s="12" t="s">
        <v>1033</v>
      </c>
      <c r="AA878" s="12" t="s">
        <v>80</v>
      </c>
      <c r="AB878" s="12" t="s">
        <v>35</v>
      </c>
      <c r="AC878" s="12" t="s">
        <v>2901</v>
      </c>
      <c r="AF878" s="12">
        <v>0</v>
      </c>
      <c r="AG878" s="12">
        <v>1</v>
      </c>
    </row>
    <row r="879" spans="1:45" s="12" customFormat="1" x14ac:dyDescent="0.25">
      <c r="A879" s="12" t="s">
        <v>525</v>
      </c>
      <c r="B879" s="12">
        <v>2020</v>
      </c>
      <c r="C879" t="str">
        <f>A879&amp;" "&amp;B879</f>
        <v>Navarro-Gonzalez et al. 2020</v>
      </c>
      <c r="D879" s="12" t="s">
        <v>35</v>
      </c>
      <c r="E879" s="12" t="s">
        <v>158</v>
      </c>
      <c r="F879" s="12" t="s">
        <v>526</v>
      </c>
      <c r="G879" s="12" t="s">
        <v>35</v>
      </c>
      <c r="H879" s="12" t="s">
        <v>3503</v>
      </c>
      <c r="I879" s="12" t="s">
        <v>1970</v>
      </c>
      <c r="J879" s="12" t="s">
        <v>2117</v>
      </c>
      <c r="K879" s="12" t="s">
        <v>28</v>
      </c>
      <c r="L879" s="12" t="s">
        <v>28</v>
      </c>
      <c r="N879" s="12" t="s">
        <v>28</v>
      </c>
      <c r="O879" s="12" t="s">
        <v>744</v>
      </c>
      <c r="P879" s="12" t="s">
        <v>3901</v>
      </c>
      <c r="Q879" t="s">
        <v>4009</v>
      </c>
      <c r="R879" t="s">
        <v>3954</v>
      </c>
      <c r="S879" t="s">
        <v>4127</v>
      </c>
      <c r="T879" s="12" t="s">
        <v>350</v>
      </c>
      <c r="U879" s="12" t="s">
        <v>351</v>
      </c>
      <c r="W879" s="12" t="s">
        <v>40</v>
      </c>
      <c r="X879" s="12" t="s">
        <v>1993</v>
      </c>
      <c r="Y879" s="12" t="s">
        <v>1033</v>
      </c>
      <c r="Z879" s="12" t="s">
        <v>1033</v>
      </c>
      <c r="AA879" s="12" t="s">
        <v>80</v>
      </c>
      <c r="AB879" s="12" t="s">
        <v>35</v>
      </c>
      <c r="AC879" s="12" t="s">
        <v>2901</v>
      </c>
      <c r="AF879" s="12">
        <v>1</v>
      </c>
      <c r="AG879" s="12">
        <v>41</v>
      </c>
    </row>
    <row r="880" spans="1:45" s="12" customFormat="1" x14ac:dyDescent="0.25">
      <c r="A880" s="12" t="s">
        <v>525</v>
      </c>
      <c r="B880" s="12">
        <v>2020</v>
      </c>
      <c r="C880" t="str">
        <f>A880&amp;" "&amp;B880</f>
        <v>Navarro-Gonzalez et al. 2020</v>
      </c>
      <c r="D880" s="12" t="s">
        <v>35</v>
      </c>
      <c r="E880" s="12" t="s">
        <v>158</v>
      </c>
      <c r="F880" s="12" t="s">
        <v>526</v>
      </c>
      <c r="G880" s="12" t="s">
        <v>35</v>
      </c>
      <c r="H880" s="12" t="s">
        <v>3503</v>
      </c>
      <c r="I880" s="12" t="s">
        <v>1970</v>
      </c>
      <c r="J880" s="12" t="s">
        <v>2117</v>
      </c>
      <c r="K880" s="12" t="s">
        <v>28</v>
      </c>
      <c r="L880" s="12" t="s">
        <v>28</v>
      </c>
      <c r="N880" s="12" t="s">
        <v>28</v>
      </c>
      <c r="O880" s="12" t="s">
        <v>744</v>
      </c>
      <c r="P880" s="12" t="s">
        <v>3901</v>
      </c>
      <c r="Q880" t="s">
        <v>4009</v>
      </c>
      <c r="R880" t="s">
        <v>3954</v>
      </c>
      <c r="S880" t="s">
        <v>4183</v>
      </c>
      <c r="T880" s="12" t="s">
        <v>595</v>
      </c>
      <c r="U880" s="12" t="s">
        <v>596</v>
      </c>
      <c r="W880" s="12" t="s">
        <v>40</v>
      </c>
      <c r="X880" s="12" t="s">
        <v>1826</v>
      </c>
      <c r="Y880" s="12" t="s">
        <v>1033</v>
      </c>
      <c r="Z880" s="12" t="s">
        <v>1033</v>
      </c>
      <c r="AA880" s="12" t="s">
        <v>80</v>
      </c>
      <c r="AB880" s="12" t="s">
        <v>35</v>
      </c>
      <c r="AC880" s="12" t="s">
        <v>2901</v>
      </c>
      <c r="AF880" s="12">
        <v>0</v>
      </c>
      <c r="AG880" s="12">
        <v>17</v>
      </c>
    </row>
    <row r="881" spans="1:46" s="12" customFormat="1" x14ac:dyDescent="0.25">
      <c r="A881" s="12" t="s">
        <v>525</v>
      </c>
      <c r="B881" s="12">
        <v>2020</v>
      </c>
      <c r="C881" t="str">
        <f>A881&amp;" "&amp;B881</f>
        <v>Navarro-Gonzalez et al. 2020</v>
      </c>
      <c r="D881" s="12" t="s">
        <v>35</v>
      </c>
      <c r="E881" s="12" t="s">
        <v>158</v>
      </c>
      <c r="F881" s="12" t="s">
        <v>526</v>
      </c>
      <c r="G881" s="12" t="s">
        <v>35</v>
      </c>
      <c r="H881" s="12" t="s">
        <v>3503</v>
      </c>
      <c r="I881" s="12" t="s">
        <v>1970</v>
      </c>
      <c r="J881" s="12" t="s">
        <v>2117</v>
      </c>
      <c r="K881" s="12" t="s">
        <v>28</v>
      </c>
      <c r="L881" s="12" t="s">
        <v>28</v>
      </c>
      <c r="N881" s="12" t="s">
        <v>28</v>
      </c>
      <c r="O881" s="12" t="s">
        <v>744</v>
      </c>
      <c r="P881" s="12" t="s">
        <v>3901</v>
      </c>
      <c r="Q881" t="s">
        <v>4009</v>
      </c>
      <c r="R881" t="s">
        <v>4077</v>
      </c>
      <c r="S881" t="s">
        <v>4186</v>
      </c>
      <c r="T881" s="12" t="s">
        <v>3663</v>
      </c>
      <c r="U881" s="12" t="s">
        <v>598</v>
      </c>
      <c r="W881" s="12" t="s">
        <v>40</v>
      </c>
      <c r="X881" s="12" t="s">
        <v>1826</v>
      </c>
      <c r="Y881" s="12" t="s">
        <v>1033</v>
      </c>
      <c r="Z881" s="12" t="s">
        <v>1033</v>
      </c>
      <c r="AA881" s="12" t="s">
        <v>80</v>
      </c>
      <c r="AB881" s="12" t="s">
        <v>35</v>
      </c>
      <c r="AC881" s="12" t="s">
        <v>2901</v>
      </c>
      <c r="AF881" s="12">
        <v>0</v>
      </c>
      <c r="AG881" s="12">
        <v>1</v>
      </c>
      <c r="AS881" s="12" t="s">
        <v>538</v>
      </c>
    </row>
    <row r="882" spans="1:46" s="12" customFormat="1" x14ac:dyDescent="0.25">
      <c r="A882" s="12" t="s">
        <v>525</v>
      </c>
      <c r="B882" s="12">
        <v>2020</v>
      </c>
      <c r="C882" t="str">
        <f>A882&amp;" "&amp;B882</f>
        <v>Navarro-Gonzalez et al. 2020</v>
      </c>
      <c r="D882" s="12" t="s">
        <v>35</v>
      </c>
      <c r="E882" s="12" t="s">
        <v>158</v>
      </c>
      <c r="F882" s="12" t="s">
        <v>526</v>
      </c>
      <c r="G882" s="12" t="s">
        <v>35</v>
      </c>
      <c r="H882" s="12" t="s">
        <v>3503</v>
      </c>
      <c r="I882" s="12" t="s">
        <v>1970</v>
      </c>
      <c r="J882" s="12" t="s">
        <v>2117</v>
      </c>
      <c r="K882" s="12" t="s">
        <v>28</v>
      </c>
      <c r="L882" s="12" t="s">
        <v>28</v>
      </c>
      <c r="N882" s="12" t="s">
        <v>28</v>
      </c>
      <c r="O882" s="12" t="s">
        <v>744</v>
      </c>
      <c r="P882" s="12" t="s">
        <v>3901</v>
      </c>
      <c r="Q882" t="s">
        <v>4009</v>
      </c>
      <c r="R882" t="s">
        <v>4028</v>
      </c>
      <c r="S882" t="s">
        <v>4187</v>
      </c>
      <c r="T882" s="12" t="s">
        <v>599</v>
      </c>
      <c r="U882" s="12" t="s">
        <v>600</v>
      </c>
      <c r="W882" s="12" t="s">
        <v>40</v>
      </c>
      <c r="X882" s="12" t="s">
        <v>1826</v>
      </c>
      <c r="Y882" s="12" t="s">
        <v>1033</v>
      </c>
      <c r="Z882" s="12" t="s">
        <v>1033</v>
      </c>
      <c r="AA882" s="12" t="s">
        <v>80</v>
      </c>
      <c r="AB882" s="12" t="s">
        <v>35</v>
      </c>
      <c r="AC882" s="12" t="s">
        <v>2901</v>
      </c>
      <c r="AF882" s="12">
        <v>0</v>
      </c>
      <c r="AG882" s="12">
        <v>3</v>
      </c>
    </row>
    <row r="883" spans="1:46" s="12" customFormat="1" x14ac:dyDescent="0.25">
      <c r="A883" s="12" t="s">
        <v>525</v>
      </c>
      <c r="B883" s="12">
        <v>2020</v>
      </c>
      <c r="C883" t="str">
        <f>A883&amp;" "&amp;B883</f>
        <v>Navarro-Gonzalez et al. 2020</v>
      </c>
      <c r="D883" s="12" t="s">
        <v>35</v>
      </c>
      <c r="E883" s="12" t="s">
        <v>158</v>
      </c>
      <c r="F883" s="12" t="s">
        <v>526</v>
      </c>
      <c r="G883" s="12" t="s">
        <v>35</v>
      </c>
      <c r="H883" s="12" t="s">
        <v>3503</v>
      </c>
      <c r="I883" s="12" t="s">
        <v>1970</v>
      </c>
      <c r="J883" s="12" t="s">
        <v>2117</v>
      </c>
      <c r="K883" s="12" t="s">
        <v>28</v>
      </c>
      <c r="L883" s="12" t="s">
        <v>28</v>
      </c>
      <c r="N883" s="12" t="s">
        <v>28</v>
      </c>
      <c r="O883" s="12" t="s">
        <v>744</v>
      </c>
      <c r="P883" s="12" t="s">
        <v>3901</v>
      </c>
      <c r="Q883" t="s">
        <v>4009</v>
      </c>
      <c r="R883" t="s">
        <v>4197</v>
      </c>
      <c r="S883" t="s">
        <v>4196</v>
      </c>
      <c r="T883" s="12" t="s">
        <v>601</v>
      </c>
      <c r="U883" s="12" t="s">
        <v>602</v>
      </c>
      <c r="W883" s="12" t="s">
        <v>40</v>
      </c>
      <c r="X883" s="12" t="s">
        <v>1826</v>
      </c>
      <c r="Y883" s="12" t="s">
        <v>1033</v>
      </c>
      <c r="Z883" s="12" t="s">
        <v>1033</v>
      </c>
      <c r="AA883" s="12" t="s">
        <v>80</v>
      </c>
      <c r="AB883" s="12" t="s">
        <v>35</v>
      </c>
      <c r="AC883" s="12" t="s">
        <v>2901</v>
      </c>
      <c r="AF883" s="12">
        <v>0</v>
      </c>
      <c r="AG883" s="12">
        <v>1</v>
      </c>
    </row>
    <row r="884" spans="1:46" s="12" customFormat="1" x14ac:dyDescent="0.25">
      <c r="A884" s="12" t="s">
        <v>525</v>
      </c>
      <c r="B884" s="12">
        <v>2020</v>
      </c>
      <c r="C884" t="str">
        <f>A884&amp;" "&amp;B884</f>
        <v>Navarro-Gonzalez et al. 2020</v>
      </c>
      <c r="D884" s="12" t="s">
        <v>35</v>
      </c>
      <c r="E884" s="12" t="s">
        <v>158</v>
      </c>
      <c r="F884" s="12" t="s">
        <v>526</v>
      </c>
      <c r="G884" s="12" t="s">
        <v>35</v>
      </c>
      <c r="H884" s="12" t="s">
        <v>3503</v>
      </c>
      <c r="I884" s="12" t="s">
        <v>1970</v>
      </c>
      <c r="J884" s="12" t="s">
        <v>2117</v>
      </c>
      <c r="K884" s="12" t="s">
        <v>28</v>
      </c>
      <c r="L884" s="12" t="s">
        <v>28</v>
      </c>
      <c r="N884" s="12" t="s">
        <v>28</v>
      </c>
      <c r="O884" s="12" t="s">
        <v>744</v>
      </c>
      <c r="P884" s="12" t="s">
        <v>3901</v>
      </c>
      <c r="Q884" t="s">
        <v>4009</v>
      </c>
      <c r="R884" t="s">
        <v>4020</v>
      </c>
      <c r="S884" t="s">
        <v>4202</v>
      </c>
      <c r="T884" s="12" t="s">
        <v>519</v>
      </c>
      <c r="U884" s="12" t="s">
        <v>455</v>
      </c>
      <c r="W884" s="12" t="s">
        <v>40</v>
      </c>
      <c r="X884" s="12" t="s">
        <v>1826</v>
      </c>
      <c r="Y884" s="12" t="s">
        <v>1033</v>
      </c>
      <c r="Z884" s="12" t="s">
        <v>1033</v>
      </c>
      <c r="AA884" s="12" t="s">
        <v>80</v>
      </c>
      <c r="AB884" s="12" t="s">
        <v>35</v>
      </c>
      <c r="AC884" s="12" t="s">
        <v>2901</v>
      </c>
      <c r="AF884" s="12">
        <v>0</v>
      </c>
      <c r="AG884" s="12">
        <v>1</v>
      </c>
    </row>
    <row r="885" spans="1:46" s="12" customFormat="1" x14ac:dyDescent="0.25">
      <c r="A885" s="12" t="s">
        <v>525</v>
      </c>
      <c r="B885" s="12">
        <v>2020</v>
      </c>
      <c r="C885" t="str">
        <f>A885&amp;" "&amp;B885</f>
        <v>Navarro-Gonzalez et al. 2020</v>
      </c>
      <c r="D885" s="12" t="s">
        <v>35</v>
      </c>
      <c r="E885" s="12" t="s">
        <v>158</v>
      </c>
      <c r="F885" s="12" t="s">
        <v>526</v>
      </c>
      <c r="G885" s="12" t="s">
        <v>35</v>
      </c>
      <c r="H885" s="12" t="s">
        <v>3503</v>
      </c>
      <c r="I885" s="12" t="s">
        <v>1970</v>
      </c>
      <c r="J885" s="12" t="s">
        <v>2117</v>
      </c>
      <c r="K885" s="12" t="s">
        <v>28</v>
      </c>
      <c r="L885" s="12" t="s">
        <v>28</v>
      </c>
      <c r="N885" s="12" t="s">
        <v>28</v>
      </c>
      <c r="O885" s="12" t="s">
        <v>744</v>
      </c>
      <c r="P885" s="12" t="s">
        <v>3901</v>
      </c>
      <c r="Q885" t="s">
        <v>4009</v>
      </c>
      <c r="R885" t="s">
        <v>4206</v>
      </c>
      <c r="S885" t="s">
        <v>4205</v>
      </c>
      <c r="T885" s="12" t="s">
        <v>603</v>
      </c>
      <c r="U885" s="12" t="s">
        <v>258</v>
      </c>
      <c r="W885" s="12" t="s">
        <v>40</v>
      </c>
      <c r="X885" s="12" t="s">
        <v>1826</v>
      </c>
      <c r="Y885" s="12" t="s">
        <v>1033</v>
      </c>
      <c r="Z885" s="12" t="s">
        <v>1033</v>
      </c>
      <c r="AA885" s="12" t="s">
        <v>80</v>
      </c>
      <c r="AB885" s="12" t="s">
        <v>35</v>
      </c>
      <c r="AC885" s="12" t="s">
        <v>2901</v>
      </c>
      <c r="AF885" s="12">
        <v>0</v>
      </c>
      <c r="AG885" s="12">
        <v>1</v>
      </c>
    </row>
    <row r="886" spans="1:46" s="12" customFormat="1" x14ac:dyDescent="0.25">
      <c r="A886" s="12" t="s">
        <v>525</v>
      </c>
      <c r="B886" s="12">
        <v>2020</v>
      </c>
      <c r="C886" t="str">
        <f>A886&amp;" "&amp;B886</f>
        <v>Navarro-Gonzalez et al. 2020</v>
      </c>
      <c r="D886" s="12" t="s">
        <v>35</v>
      </c>
      <c r="E886" s="12" t="s">
        <v>158</v>
      </c>
      <c r="F886" s="12" t="s">
        <v>526</v>
      </c>
      <c r="G886" s="12" t="s">
        <v>35</v>
      </c>
      <c r="H886" s="12" t="s">
        <v>3503</v>
      </c>
      <c r="I886" s="12" t="s">
        <v>1970</v>
      </c>
      <c r="J886" s="12" t="s">
        <v>2117</v>
      </c>
      <c r="K886" s="12" t="s">
        <v>28</v>
      </c>
      <c r="L886" s="12" t="s">
        <v>28</v>
      </c>
      <c r="N886" s="12" t="s">
        <v>28</v>
      </c>
      <c r="O886" s="12" t="s">
        <v>744</v>
      </c>
      <c r="P886" s="12" t="s">
        <v>3901</v>
      </c>
      <c r="Q886" t="s">
        <v>4009</v>
      </c>
      <c r="R886" t="s">
        <v>3954</v>
      </c>
      <c r="S886" t="s">
        <v>4105</v>
      </c>
      <c r="T886" s="12" t="s">
        <v>520</v>
      </c>
      <c r="U886" s="12" t="s">
        <v>456</v>
      </c>
      <c r="W886" s="12" t="s">
        <v>40</v>
      </c>
      <c r="X886" s="12" t="s">
        <v>1826</v>
      </c>
      <c r="Y886" s="12" t="s">
        <v>1033</v>
      </c>
      <c r="Z886" s="12" t="s">
        <v>1033</v>
      </c>
      <c r="AA886" s="12" t="s">
        <v>80</v>
      </c>
      <c r="AB886" s="12" t="s">
        <v>35</v>
      </c>
      <c r="AC886" s="12" t="s">
        <v>2901</v>
      </c>
      <c r="AF886" s="12">
        <v>0</v>
      </c>
      <c r="AG886" s="12">
        <v>90</v>
      </c>
    </row>
    <row r="887" spans="1:46" s="12" customFormat="1" x14ac:dyDescent="0.25">
      <c r="A887" s="12" t="s">
        <v>525</v>
      </c>
      <c r="B887" s="12">
        <v>2020</v>
      </c>
      <c r="C887" t="str">
        <f>A887&amp;" "&amp;B887</f>
        <v>Navarro-Gonzalez et al. 2020</v>
      </c>
      <c r="D887" s="12" t="s">
        <v>35</v>
      </c>
      <c r="E887" s="12" t="s">
        <v>158</v>
      </c>
      <c r="F887" s="12" t="s">
        <v>526</v>
      </c>
      <c r="G887" s="12" t="s">
        <v>35</v>
      </c>
      <c r="H887" s="12" t="s">
        <v>3503</v>
      </c>
      <c r="I887" s="12" t="s">
        <v>1970</v>
      </c>
      <c r="J887" s="12" t="s">
        <v>2117</v>
      </c>
      <c r="K887" s="12" t="s">
        <v>28</v>
      </c>
      <c r="L887" s="12" t="s">
        <v>28</v>
      </c>
      <c r="N887" s="12" t="s">
        <v>28</v>
      </c>
      <c r="O887" s="12" t="s">
        <v>744</v>
      </c>
      <c r="P887" s="12" t="s">
        <v>3901</v>
      </c>
      <c r="Q887" t="s">
        <v>4009</v>
      </c>
      <c r="R887" t="s">
        <v>4020</v>
      </c>
      <c r="S887" t="s">
        <v>2818</v>
      </c>
      <c r="T887" s="12" t="s">
        <v>604</v>
      </c>
      <c r="U887" s="12" t="s">
        <v>605</v>
      </c>
      <c r="W887" s="12" t="s">
        <v>40</v>
      </c>
      <c r="X887" s="12" t="s">
        <v>1826</v>
      </c>
      <c r="Y887" s="12" t="s">
        <v>1033</v>
      </c>
      <c r="Z887" s="12" t="s">
        <v>1033</v>
      </c>
      <c r="AA887" s="12" t="s">
        <v>80</v>
      </c>
      <c r="AB887" s="12" t="s">
        <v>35</v>
      </c>
      <c r="AC887" s="12" t="s">
        <v>2901</v>
      </c>
      <c r="AF887" s="12">
        <v>0</v>
      </c>
      <c r="AG887" s="12">
        <v>3</v>
      </c>
    </row>
    <row r="888" spans="1:46" s="12" customFormat="1" x14ac:dyDescent="0.25">
      <c r="A888" s="12" t="s">
        <v>525</v>
      </c>
      <c r="B888" s="12">
        <v>2020</v>
      </c>
      <c r="C888" t="str">
        <f>A888&amp;" "&amp;B888</f>
        <v>Navarro-Gonzalez et al. 2020</v>
      </c>
      <c r="D888" s="12" t="s">
        <v>35</v>
      </c>
      <c r="E888" s="12" t="s">
        <v>158</v>
      </c>
      <c r="F888" s="12" t="s">
        <v>526</v>
      </c>
      <c r="G888" s="12" t="s">
        <v>35</v>
      </c>
      <c r="H888" s="12" t="s">
        <v>3503</v>
      </c>
      <c r="I888" s="12" t="s">
        <v>1970</v>
      </c>
      <c r="J888" s="12" t="s">
        <v>2117</v>
      </c>
      <c r="K888" s="12" t="s">
        <v>28</v>
      </c>
      <c r="L888" s="12" t="s">
        <v>28</v>
      </c>
      <c r="N888" s="12" t="s">
        <v>28</v>
      </c>
      <c r="O888" s="12" t="s">
        <v>744</v>
      </c>
      <c r="P888" s="12" t="s">
        <v>3901</v>
      </c>
      <c r="Q888" t="s">
        <v>4009</v>
      </c>
      <c r="R888" t="s">
        <v>4077</v>
      </c>
      <c r="S888" t="s">
        <v>4208</v>
      </c>
      <c r="T888" s="12" t="s">
        <v>522</v>
      </c>
      <c r="U888" s="12" t="s">
        <v>607</v>
      </c>
      <c r="W888" s="12" t="s">
        <v>40</v>
      </c>
      <c r="X888" s="12" t="s">
        <v>1826</v>
      </c>
      <c r="Y888" s="12" t="s">
        <v>1033</v>
      </c>
      <c r="Z888" s="12" t="s">
        <v>1033</v>
      </c>
      <c r="AA888" s="12" t="s">
        <v>80</v>
      </c>
      <c r="AB888" s="12" t="s">
        <v>35</v>
      </c>
      <c r="AC888" s="12" t="s">
        <v>2901</v>
      </c>
      <c r="AF888" s="12">
        <v>0</v>
      </c>
      <c r="AG888" s="12">
        <v>1</v>
      </c>
      <c r="AS888" s="12" t="s">
        <v>538</v>
      </c>
    </row>
    <row r="889" spans="1:46" s="12" customFormat="1" x14ac:dyDescent="0.25">
      <c r="A889" s="12" t="s">
        <v>525</v>
      </c>
      <c r="B889" s="12">
        <v>2020</v>
      </c>
      <c r="C889" t="str">
        <f>A889&amp;" "&amp;B889</f>
        <v>Navarro-Gonzalez et al. 2020</v>
      </c>
      <c r="D889" s="12" t="s">
        <v>35</v>
      </c>
      <c r="E889" s="12" t="s">
        <v>158</v>
      </c>
      <c r="F889" s="12" t="s">
        <v>526</v>
      </c>
      <c r="G889" s="12" t="s">
        <v>35</v>
      </c>
      <c r="H889" s="12" t="s">
        <v>3503</v>
      </c>
      <c r="I889" s="12" t="s">
        <v>1970</v>
      </c>
      <c r="J889" s="12" t="s">
        <v>2117</v>
      </c>
      <c r="K889" s="12" t="s">
        <v>28</v>
      </c>
      <c r="L889" s="12" t="s">
        <v>28</v>
      </c>
      <c r="N889" s="12" t="s">
        <v>28</v>
      </c>
      <c r="O889" s="12" t="s">
        <v>744</v>
      </c>
      <c r="P889" s="12" t="s">
        <v>3901</v>
      </c>
      <c r="Q889" t="s">
        <v>4009</v>
      </c>
      <c r="R889" t="s">
        <v>4211</v>
      </c>
      <c r="S889" t="s">
        <v>4210</v>
      </c>
      <c r="T889" s="12" t="s">
        <v>608</v>
      </c>
      <c r="U889" s="12" t="s">
        <v>609</v>
      </c>
      <c r="W889" s="12" t="s">
        <v>40</v>
      </c>
      <c r="X889" s="12" t="s">
        <v>1826</v>
      </c>
      <c r="Y889" s="12" t="s">
        <v>1033</v>
      </c>
      <c r="Z889" s="12" t="s">
        <v>1033</v>
      </c>
      <c r="AA889" s="12" t="s">
        <v>80</v>
      </c>
      <c r="AB889" s="12" t="s">
        <v>35</v>
      </c>
      <c r="AC889" s="12" t="s">
        <v>2901</v>
      </c>
      <c r="AF889" s="12">
        <v>0</v>
      </c>
      <c r="AG889" s="12">
        <v>6</v>
      </c>
      <c r="AS889" s="12" t="s">
        <v>538</v>
      </c>
    </row>
    <row r="890" spans="1:46" s="12" customFormat="1" x14ac:dyDescent="0.25">
      <c r="A890" s="12" t="s">
        <v>525</v>
      </c>
      <c r="B890" s="12">
        <v>2020</v>
      </c>
      <c r="C890" t="str">
        <f>A890&amp;" "&amp;B890</f>
        <v>Navarro-Gonzalez et al. 2020</v>
      </c>
      <c r="D890" s="12" t="s">
        <v>35</v>
      </c>
      <c r="E890" s="12" t="s">
        <v>158</v>
      </c>
      <c r="F890" s="12" t="s">
        <v>526</v>
      </c>
      <c r="G890" s="12" t="s">
        <v>35</v>
      </c>
      <c r="H890" s="12" t="s">
        <v>3503</v>
      </c>
      <c r="I890" s="12" t="s">
        <v>1970</v>
      </c>
      <c r="J890" s="12" t="s">
        <v>2117</v>
      </c>
      <c r="K890" s="12" t="s">
        <v>28</v>
      </c>
      <c r="L890" s="12" t="s">
        <v>28</v>
      </c>
      <c r="N890" s="12" t="s">
        <v>28</v>
      </c>
      <c r="O890" s="12" t="s">
        <v>744</v>
      </c>
      <c r="P890" s="12" t="s">
        <v>3901</v>
      </c>
      <c r="Q890" t="s">
        <v>4009</v>
      </c>
      <c r="R890" t="s">
        <v>4077</v>
      </c>
      <c r="S890" t="s">
        <v>4186</v>
      </c>
      <c r="T890" s="12" t="s">
        <v>610</v>
      </c>
      <c r="U890" s="12" t="s">
        <v>611</v>
      </c>
      <c r="W890" s="12" t="s">
        <v>40</v>
      </c>
      <c r="X890" s="12" t="s">
        <v>1826</v>
      </c>
      <c r="Y890" s="12" t="s">
        <v>1033</v>
      </c>
      <c r="Z890" s="12" t="s">
        <v>1033</v>
      </c>
      <c r="AA890" s="12" t="s">
        <v>80</v>
      </c>
      <c r="AB890" s="12" t="s">
        <v>35</v>
      </c>
      <c r="AC890" s="12" t="s">
        <v>2901</v>
      </c>
      <c r="AF890" s="12">
        <v>0</v>
      </c>
      <c r="AG890" s="12">
        <v>1</v>
      </c>
      <c r="AS890" s="12" t="s">
        <v>538</v>
      </c>
    </row>
    <row r="891" spans="1:46" s="12" customFormat="1" x14ac:dyDescent="0.25">
      <c r="A891" s="12" t="s">
        <v>525</v>
      </c>
      <c r="B891" s="12">
        <v>2020</v>
      </c>
      <c r="C891" t="str">
        <f>A891&amp;" "&amp;B891</f>
        <v>Navarro-Gonzalez et al. 2020</v>
      </c>
      <c r="D891" s="12" t="s">
        <v>35</v>
      </c>
      <c r="E891" s="12" t="s">
        <v>158</v>
      </c>
      <c r="F891" s="12" t="s">
        <v>526</v>
      </c>
      <c r="G891" s="12" t="s">
        <v>35</v>
      </c>
      <c r="H891" s="12" t="s">
        <v>3503</v>
      </c>
      <c r="I891" s="12" t="s">
        <v>1970</v>
      </c>
      <c r="J891" s="12" t="s">
        <v>2117</v>
      </c>
      <c r="K891" s="12" t="s">
        <v>28</v>
      </c>
      <c r="L891" s="12" t="s">
        <v>28</v>
      </c>
      <c r="N891" s="12" t="s">
        <v>28</v>
      </c>
      <c r="O891" s="12" t="s">
        <v>744</v>
      </c>
      <c r="P891" s="12" t="s">
        <v>3901</v>
      </c>
      <c r="Q891" t="s">
        <v>4009</v>
      </c>
      <c r="R891" t="s">
        <v>4077</v>
      </c>
      <c r="S891" t="s">
        <v>4186</v>
      </c>
      <c r="T891" s="12" t="s">
        <v>524</v>
      </c>
      <c r="U891" s="12" t="s">
        <v>612</v>
      </c>
      <c r="W891" s="12" t="s">
        <v>40</v>
      </c>
      <c r="X891" s="12" t="s">
        <v>1826</v>
      </c>
      <c r="Y891" s="12" t="s">
        <v>1033</v>
      </c>
      <c r="Z891" s="12" t="s">
        <v>1033</v>
      </c>
      <c r="AA891" s="12" t="s">
        <v>80</v>
      </c>
      <c r="AB891" s="12" t="s">
        <v>35</v>
      </c>
      <c r="AC891" s="12" t="s">
        <v>2901</v>
      </c>
      <c r="AF891" s="12">
        <v>0</v>
      </c>
      <c r="AG891" s="12">
        <v>47</v>
      </c>
      <c r="AS891" s="12" t="s">
        <v>538</v>
      </c>
    </row>
    <row r="892" spans="1:46" s="12" customFormat="1" x14ac:dyDescent="0.25">
      <c r="A892" s="12" t="s">
        <v>525</v>
      </c>
      <c r="B892" s="12">
        <v>2020</v>
      </c>
      <c r="C892" t="str">
        <f>A892&amp;" "&amp;B892</f>
        <v>Navarro-Gonzalez et al. 2020</v>
      </c>
      <c r="D892" s="12" t="s">
        <v>35</v>
      </c>
      <c r="E892" s="12" t="s">
        <v>158</v>
      </c>
      <c r="F892" s="12" t="s">
        <v>526</v>
      </c>
      <c r="G892" s="12" t="s">
        <v>35</v>
      </c>
      <c r="H892" s="12" t="s">
        <v>3503</v>
      </c>
      <c r="I892" s="12" t="s">
        <v>2188</v>
      </c>
      <c r="J892" s="12" t="s">
        <v>3625</v>
      </c>
      <c r="K892" s="12" t="s">
        <v>28</v>
      </c>
      <c r="L892" s="12" t="s">
        <v>28</v>
      </c>
      <c r="N892" s="12" t="s">
        <v>28</v>
      </c>
      <c r="O892" s="12" t="s">
        <v>744</v>
      </c>
      <c r="P892" s="12" t="s">
        <v>3901</v>
      </c>
      <c r="Q892" t="s">
        <v>4009</v>
      </c>
      <c r="R892" t="s">
        <v>3954</v>
      </c>
      <c r="S892" t="s">
        <v>4172</v>
      </c>
      <c r="T892" s="12" t="s">
        <v>592</v>
      </c>
      <c r="U892" s="12" t="s">
        <v>452</v>
      </c>
      <c r="W892" s="12" t="s">
        <v>40</v>
      </c>
      <c r="X892" s="12" t="s">
        <v>2972</v>
      </c>
      <c r="Y892" s="12" t="s">
        <v>3707</v>
      </c>
      <c r="Z892" s="12" t="s">
        <v>3517</v>
      </c>
      <c r="AA892" s="12" t="s">
        <v>80</v>
      </c>
      <c r="AB892" s="12" t="s">
        <v>35</v>
      </c>
      <c r="AC892" s="12" t="s">
        <v>2901</v>
      </c>
      <c r="AF892" s="12">
        <v>1</v>
      </c>
      <c r="AG892" s="12">
        <v>15</v>
      </c>
    </row>
    <row r="893" spans="1:46" s="12" customFormat="1" x14ac:dyDescent="0.25">
      <c r="A893" s="12" t="s">
        <v>525</v>
      </c>
      <c r="B893" s="12">
        <v>2020</v>
      </c>
      <c r="C893" t="str">
        <f>A893&amp;" "&amp;B893</f>
        <v>Navarro-Gonzalez et al. 2020</v>
      </c>
      <c r="D893" s="12" t="s">
        <v>35</v>
      </c>
      <c r="E893" s="12" t="s">
        <v>158</v>
      </c>
      <c r="F893" s="12" t="s">
        <v>526</v>
      </c>
      <c r="G893" s="12" t="s">
        <v>35</v>
      </c>
      <c r="H893" s="12" t="s">
        <v>3503</v>
      </c>
      <c r="I893" s="12" t="s">
        <v>2188</v>
      </c>
      <c r="J893" s="12" t="s">
        <v>3625</v>
      </c>
      <c r="K893" s="12" t="s">
        <v>28</v>
      </c>
      <c r="L893" s="12" t="s">
        <v>28</v>
      </c>
      <c r="N893" s="12" t="s">
        <v>28</v>
      </c>
      <c r="O893" s="12" t="s">
        <v>744</v>
      </c>
      <c r="P893" s="12" t="s">
        <v>3901</v>
      </c>
      <c r="Q893" t="s">
        <v>4009</v>
      </c>
      <c r="R893" t="s">
        <v>3954</v>
      </c>
      <c r="S893" t="s">
        <v>4127</v>
      </c>
      <c r="T893" s="12" t="s">
        <v>350</v>
      </c>
      <c r="U893" s="12" t="s">
        <v>351</v>
      </c>
      <c r="W893" s="12" t="s">
        <v>40</v>
      </c>
      <c r="X893" s="12" t="s">
        <v>1771</v>
      </c>
      <c r="Y893" s="12" t="s">
        <v>3575</v>
      </c>
      <c r="Z893" s="12" t="s">
        <v>3517</v>
      </c>
      <c r="AA893" s="12" t="s">
        <v>80</v>
      </c>
      <c r="AB893" s="12" t="s">
        <v>35</v>
      </c>
      <c r="AC893" s="12" t="s">
        <v>2901</v>
      </c>
      <c r="AF893" s="12">
        <v>1</v>
      </c>
      <c r="AG893" s="12">
        <v>41</v>
      </c>
    </row>
    <row r="894" spans="1:46" s="12" customFormat="1" x14ac:dyDescent="0.25">
      <c r="A894" s="12" t="s">
        <v>525</v>
      </c>
      <c r="B894" s="12">
        <v>2020</v>
      </c>
      <c r="C894" t="str">
        <f>A894&amp;" "&amp;B894</f>
        <v>Navarro-Gonzalez et al. 2020</v>
      </c>
      <c r="D894" s="12" t="s">
        <v>35</v>
      </c>
      <c r="E894" s="12" t="s">
        <v>158</v>
      </c>
      <c r="F894" s="12" t="s">
        <v>526</v>
      </c>
      <c r="G894" s="12" t="s">
        <v>35</v>
      </c>
      <c r="H894" s="12" t="s">
        <v>3503</v>
      </c>
      <c r="I894" s="12" t="s">
        <v>2188</v>
      </c>
      <c r="J894" s="12" t="s">
        <v>3625</v>
      </c>
      <c r="K894" s="12" t="s">
        <v>28</v>
      </c>
      <c r="L894" s="12" t="s">
        <v>28</v>
      </c>
      <c r="N894" s="12" t="s">
        <v>28</v>
      </c>
      <c r="O894" s="12" t="s">
        <v>744</v>
      </c>
      <c r="P894" s="12" t="s">
        <v>3901</v>
      </c>
      <c r="Q894" t="s">
        <v>4009</v>
      </c>
      <c r="R894" t="s">
        <v>3938</v>
      </c>
      <c r="S894" t="s">
        <v>4152</v>
      </c>
      <c r="T894" s="12" t="s">
        <v>517</v>
      </c>
      <c r="U894" s="12" t="s">
        <v>450</v>
      </c>
      <c r="W894" s="12" t="s">
        <v>40</v>
      </c>
      <c r="X894" s="12" t="s">
        <v>2973</v>
      </c>
      <c r="Y894" s="12" t="s">
        <v>3582</v>
      </c>
      <c r="Z894" s="12" t="s">
        <v>3517</v>
      </c>
      <c r="AA894" s="12" t="s">
        <v>80</v>
      </c>
      <c r="AB894" s="12" t="s">
        <v>35</v>
      </c>
      <c r="AC894" s="12" t="s">
        <v>2901</v>
      </c>
      <c r="AF894" s="12">
        <v>1</v>
      </c>
      <c r="AG894" s="12">
        <v>30</v>
      </c>
    </row>
    <row r="895" spans="1:46" s="12" customFormat="1" x14ac:dyDescent="0.25">
      <c r="A895" s="12" t="s">
        <v>1292</v>
      </c>
      <c r="B895" s="12">
        <v>2012</v>
      </c>
      <c r="C895" t="str">
        <f>A895&amp;" "&amp;B895</f>
        <v>Oates et al. 2012</v>
      </c>
      <c r="D895" s="12" t="s">
        <v>35</v>
      </c>
      <c r="E895" s="12" t="s">
        <v>158</v>
      </c>
      <c r="F895" s="12" t="s">
        <v>1293</v>
      </c>
      <c r="G895" s="12" t="s">
        <v>35</v>
      </c>
      <c r="H895" s="12" t="s">
        <v>3503</v>
      </c>
      <c r="I895" s="12" t="s">
        <v>2078</v>
      </c>
      <c r="J895" s="12" t="s">
        <v>2117</v>
      </c>
      <c r="K895" s="12" t="s">
        <v>28</v>
      </c>
      <c r="L895" s="12" t="s">
        <v>28</v>
      </c>
      <c r="N895" s="12" t="s">
        <v>28</v>
      </c>
      <c r="O895" s="12" t="s">
        <v>744</v>
      </c>
      <c r="P895" s="12" t="s">
        <v>3901</v>
      </c>
      <c r="Q895" t="s">
        <v>2614</v>
      </c>
      <c r="R895" t="s">
        <v>118</v>
      </c>
      <c r="S895" t="s">
        <v>3980</v>
      </c>
      <c r="U895" s="12" t="s">
        <v>1089</v>
      </c>
      <c r="V895" s="12" t="s">
        <v>2769</v>
      </c>
      <c r="W895" s="12" t="s">
        <v>40</v>
      </c>
      <c r="X895" s="12" t="s">
        <v>1033</v>
      </c>
      <c r="Y895" s="12" t="s">
        <v>1033</v>
      </c>
      <c r="Z895" s="12" t="s">
        <v>1033</v>
      </c>
      <c r="AA895" s="12" t="s">
        <v>80</v>
      </c>
      <c r="AB895" s="12" t="s">
        <v>35</v>
      </c>
      <c r="AC895" s="12" t="s">
        <v>2901</v>
      </c>
      <c r="AF895" s="12">
        <v>10</v>
      </c>
      <c r="AG895" s="12">
        <v>149</v>
      </c>
      <c r="AH895" s="15">
        <v>6.7000000000000004E-2</v>
      </c>
      <c r="AI895" s="15"/>
      <c r="AP895" s="15"/>
      <c r="AQ895" s="15"/>
    </row>
    <row r="896" spans="1:46" s="12" customFormat="1" x14ac:dyDescent="0.25">
      <c r="A896" s="12" t="s">
        <v>3894</v>
      </c>
      <c r="B896" s="12">
        <v>1987</v>
      </c>
      <c r="C896" t="str">
        <f>A896&amp;" "&amp;B896</f>
        <v>Oosterom 1987</v>
      </c>
      <c r="D896" s="12" t="s">
        <v>93</v>
      </c>
      <c r="E896" s="12" t="s">
        <v>94</v>
      </c>
      <c r="F896" s="12" t="s">
        <v>1235</v>
      </c>
      <c r="G896" s="12" t="s">
        <v>2901</v>
      </c>
      <c r="H896" s="12" t="s">
        <v>3504</v>
      </c>
      <c r="I896" s="12" t="s">
        <v>1901</v>
      </c>
      <c r="J896" s="12" t="s">
        <v>2117</v>
      </c>
      <c r="K896" s="12" t="s">
        <v>28</v>
      </c>
      <c r="L896" s="12" t="s">
        <v>28</v>
      </c>
      <c r="N896" s="12" t="s">
        <v>28</v>
      </c>
      <c r="O896" s="12" t="s">
        <v>744</v>
      </c>
      <c r="P896" s="12" t="s">
        <v>3901</v>
      </c>
      <c r="Q896" t="s">
        <v>2614</v>
      </c>
      <c r="R896" t="s">
        <v>118</v>
      </c>
      <c r="S896" t="s">
        <v>3980</v>
      </c>
      <c r="V896" s="12" t="s">
        <v>2769</v>
      </c>
      <c r="W896" s="12" t="s">
        <v>325</v>
      </c>
      <c r="X896" s="12" t="s">
        <v>1826</v>
      </c>
      <c r="Y896" s="12" t="s">
        <v>1033</v>
      </c>
      <c r="Z896" s="12" t="s">
        <v>1033</v>
      </c>
      <c r="AA896" s="12" t="s">
        <v>80</v>
      </c>
      <c r="AB896" s="12" t="s">
        <v>35</v>
      </c>
      <c r="AC896" s="12" t="s">
        <v>2901</v>
      </c>
      <c r="AF896" s="12">
        <v>16</v>
      </c>
      <c r="AG896" s="12">
        <v>60</v>
      </c>
      <c r="AH896" s="15">
        <v>0.26700000000000002</v>
      </c>
      <c r="AI896" s="15"/>
      <c r="AS896" s="12" t="s">
        <v>1899</v>
      </c>
      <c r="AT896" s="12" t="s">
        <v>1900</v>
      </c>
    </row>
    <row r="897" spans="1:46" s="12" customFormat="1" x14ac:dyDescent="0.25">
      <c r="A897" s="12" t="s">
        <v>1307</v>
      </c>
      <c r="B897" s="12">
        <v>1997</v>
      </c>
      <c r="C897" t="str">
        <f>A897&amp;" "&amp;B897</f>
        <v>Palmgren et al. 1997</v>
      </c>
      <c r="D897" s="12" t="s">
        <v>35</v>
      </c>
      <c r="E897" s="12" t="s">
        <v>25</v>
      </c>
      <c r="F897" s="12" t="s">
        <v>1308</v>
      </c>
      <c r="G897" s="12" t="s">
        <v>2901</v>
      </c>
      <c r="H897" s="12" t="s">
        <v>3504</v>
      </c>
      <c r="I897" s="12" t="s">
        <v>1311</v>
      </c>
      <c r="J897" s="12" t="s">
        <v>2117</v>
      </c>
      <c r="K897" s="12" t="s">
        <v>28</v>
      </c>
      <c r="L897" s="12" t="s">
        <v>28</v>
      </c>
      <c r="N897" s="12" t="s">
        <v>273</v>
      </c>
      <c r="O897" s="12" t="s">
        <v>744</v>
      </c>
      <c r="P897" s="12" t="s">
        <v>3901</v>
      </c>
      <c r="Q897" t="s">
        <v>2614</v>
      </c>
      <c r="R897" t="s">
        <v>118</v>
      </c>
      <c r="S897" t="s">
        <v>3974</v>
      </c>
      <c r="T897" s="12" t="s">
        <v>1069</v>
      </c>
      <c r="U897" s="12" t="s">
        <v>265</v>
      </c>
      <c r="W897" s="12" t="s">
        <v>40</v>
      </c>
      <c r="X897" s="12" t="s">
        <v>1033</v>
      </c>
      <c r="Y897" s="12" t="s">
        <v>1033</v>
      </c>
      <c r="Z897" s="12" t="s">
        <v>1033</v>
      </c>
      <c r="AA897" s="12" t="s">
        <v>304</v>
      </c>
      <c r="AB897" s="12" t="s">
        <v>35</v>
      </c>
      <c r="AC897" s="12" t="s">
        <v>2901</v>
      </c>
      <c r="AF897" s="12" t="s">
        <v>119</v>
      </c>
      <c r="AG897" s="12">
        <v>41</v>
      </c>
    </row>
    <row r="898" spans="1:46" s="12" customFormat="1" x14ac:dyDescent="0.25">
      <c r="A898" s="12" t="s">
        <v>1307</v>
      </c>
      <c r="B898" s="12">
        <v>1997</v>
      </c>
      <c r="C898" t="str">
        <f>A898&amp;" "&amp;B898</f>
        <v>Palmgren et al. 1997</v>
      </c>
      <c r="D898" s="12" t="s">
        <v>35</v>
      </c>
      <c r="E898" s="12" t="s">
        <v>25</v>
      </c>
      <c r="F898" s="12" t="s">
        <v>1308</v>
      </c>
      <c r="G898" s="12" t="s">
        <v>2901</v>
      </c>
      <c r="H898" s="12" t="s">
        <v>3504</v>
      </c>
      <c r="I898" s="12" t="s">
        <v>1311</v>
      </c>
      <c r="J898" s="12" t="s">
        <v>2117</v>
      </c>
      <c r="K898" s="12" t="s">
        <v>28</v>
      </c>
      <c r="L898" s="12" t="s">
        <v>28</v>
      </c>
      <c r="N898" s="12" t="s">
        <v>28</v>
      </c>
      <c r="O898" s="12" t="s">
        <v>744</v>
      </c>
      <c r="P898" s="12" t="s">
        <v>3901</v>
      </c>
      <c r="Q898" t="s">
        <v>4009</v>
      </c>
      <c r="R898" t="s">
        <v>4017</v>
      </c>
      <c r="S898" t="s">
        <v>4016</v>
      </c>
      <c r="T898" s="12" t="s">
        <v>2051</v>
      </c>
      <c r="U898" s="12" t="s">
        <v>1310</v>
      </c>
      <c r="W898" s="12" t="s">
        <v>40</v>
      </c>
      <c r="X898" s="12" t="s">
        <v>1033</v>
      </c>
      <c r="Y898" s="12" t="s">
        <v>1033</v>
      </c>
      <c r="Z898" s="12" t="s">
        <v>1033</v>
      </c>
      <c r="AA898" s="12" t="s">
        <v>80</v>
      </c>
      <c r="AB898" s="12" t="s">
        <v>35</v>
      </c>
      <c r="AC898" s="12" t="s">
        <v>2901</v>
      </c>
      <c r="AF898" s="12">
        <v>2</v>
      </c>
      <c r="AG898" s="12">
        <v>32</v>
      </c>
    </row>
    <row r="899" spans="1:46" s="12" customFormat="1" x14ac:dyDescent="0.25">
      <c r="A899" s="12" t="s">
        <v>1307</v>
      </c>
      <c r="B899" s="12">
        <v>1997</v>
      </c>
      <c r="C899" t="str">
        <f>A899&amp;" "&amp;B899</f>
        <v>Palmgren et al. 1997</v>
      </c>
      <c r="D899" s="12" t="s">
        <v>35</v>
      </c>
      <c r="E899" s="12" t="s">
        <v>25</v>
      </c>
      <c r="F899" s="12" t="s">
        <v>1308</v>
      </c>
      <c r="G899" s="12" t="s">
        <v>2901</v>
      </c>
      <c r="H899" s="12" t="s">
        <v>3504</v>
      </c>
      <c r="I899" s="12" t="s">
        <v>1311</v>
      </c>
      <c r="J899" s="12" t="s">
        <v>2117</v>
      </c>
      <c r="K899" s="12" t="s">
        <v>28</v>
      </c>
      <c r="L899" s="12" t="s">
        <v>28</v>
      </c>
      <c r="N899" s="12" t="s">
        <v>28</v>
      </c>
      <c r="O899" s="12" t="s">
        <v>744</v>
      </c>
      <c r="P899" s="12" t="s">
        <v>3901</v>
      </c>
      <c r="Q899" t="s">
        <v>4009</v>
      </c>
      <c r="R899" t="s">
        <v>4097</v>
      </c>
      <c r="S899" t="s">
        <v>4096</v>
      </c>
      <c r="T899" s="12" t="s">
        <v>343</v>
      </c>
      <c r="U899" s="12" t="s">
        <v>267</v>
      </c>
      <c r="W899" s="12" t="s">
        <v>40</v>
      </c>
      <c r="X899" s="12" t="s">
        <v>1033</v>
      </c>
      <c r="Y899" s="12" t="s">
        <v>1033</v>
      </c>
      <c r="Z899" s="12" t="s">
        <v>1033</v>
      </c>
      <c r="AA899" s="12" t="s">
        <v>80</v>
      </c>
      <c r="AB899" s="12" t="s">
        <v>35</v>
      </c>
      <c r="AC899" s="12" t="s">
        <v>2901</v>
      </c>
      <c r="AF899" s="12">
        <v>1</v>
      </c>
      <c r="AG899" s="12">
        <v>31</v>
      </c>
    </row>
    <row r="900" spans="1:46" s="12" customFormat="1" x14ac:dyDescent="0.25">
      <c r="A900" s="12" t="s">
        <v>1307</v>
      </c>
      <c r="B900" s="12">
        <v>1997</v>
      </c>
      <c r="C900" t="str">
        <f>A900&amp;" "&amp;B900</f>
        <v>Palmgren et al. 1997</v>
      </c>
      <c r="D900" s="12" t="s">
        <v>35</v>
      </c>
      <c r="E900" s="12" t="s">
        <v>25</v>
      </c>
      <c r="F900" s="12" t="s">
        <v>1308</v>
      </c>
      <c r="G900" s="12" t="s">
        <v>2901</v>
      </c>
      <c r="H900" s="12" t="s">
        <v>3504</v>
      </c>
      <c r="I900" s="12" t="s">
        <v>1311</v>
      </c>
      <c r="J900" s="12" t="s">
        <v>2117</v>
      </c>
      <c r="K900" s="12" t="s">
        <v>28</v>
      </c>
      <c r="L900" s="12" t="s">
        <v>28</v>
      </c>
      <c r="N900" s="12" t="s">
        <v>28</v>
      </c>
      <c r="O900" s="12" t="s">
        <v>744</v>
      </c>
      <c r="P900" s="12" t="s">
        <v>3901</v>
      </c>
      <c r="Q900" t="s">
        <v>4009</v>
      </c>
      <c r="R900" t="s">
        <v>4017</v>
      </c>
      <c r="S900" t="s">
        <v>4016</v>
      </c>
      <c r="T900" s="12" t="s">
        <v>1313</v>
      </c>
      <c r="U900" s="12" t="s">
        <v>1314</v>
      </c>
      <c r="W900" s="12" t="s">
        <v>40</v>
      </c>
      <c r="X900" s="12" t="s">
        <v>1033</v>
      </c>
      <c r="Y900" s="12" t="s">
        <v>1033</v>
      </c>
      <c r="Z900" s="12" t="s">
        <v>1033</v>
      </c>
      <c r="AA900" s="12" t="s">
        <v>80</v>
      </c>
      <c r="AB900" s="12" t="s">
        <v>35</v>
      </c>
      <c r="AC900" s="12" t="s">
        <v>2901</v>
      </c>
      <c r="AF900" s="12" t="s">
        <v>119</v>
      </c>
      <c r="AG900" s="12">
        <v>5</v>
      </c>
    </row>
    <row r="901" spans="1:46" s="12" customFormat="1" x14ac:dyDescent="0.25">
      <c r="A901" s="12" t="s">
        <v>1307</v>
      </c>
      <c r="B901" s="12">
        <v>1997</v>
      </c>
      <c r="C901" t="str">
        <f>A901&amp;" "&amp;B901</f>
        <v>Palmgren et al. 1997</v>
      </c>
      <c r="D901" s="12" t="s">
        <v>35</v>
      </c>
      <c r="E901" s="12" t="s">
        <v>25</v>
      </c>
      <c r="F901" s="12" t="s">
        <v>1308</v>
      </c>
      <c r="G901" s="12" t="s">
        <v>2901</v>
      </c>
      <c r="H901" s="12" t="s">
        <v>3504</v>
      </c>
      <c r="I901" s="12" t="s">
        <v>1311</v>
      </c>
      <c r="J901" s="12" t="s">
        <v>2117</v>
      </c>
      <c r="K901" s="12" t="s">
        <v>28</v>
      </c>
      <c r="L901" s="12" t="s">
        <v>28</v>
      </c>
      <c r="N901" s="12" t="s">
        <v>273</v>
      </c>
      <c r="O901" s="12" t="s">
        <v>744</v>
      </c>
      <c r="P901" s="12" t="s">
        <v>3901</v>
      </c>
      <c r="Q901" t="s">
        <v>2614</v>
      </c>
      <c r="R901" t="s">
        <v>118</v>
      </c>
      <c r="S901" s="56" t="s">
        <v>3980</v>
      </c>
      <c r="T901" s="12" t="s">
        <v>1071</v>
      </c>
      <c r="U901" s="12" t="s">
        <v>106</v>
      </c>
      <c r="W901" s="12" t="s">
        <v>40</v>
      </c>
      <c r="X901" s="12" t="s">
        <v>1033</v>
      </c>
      <c r="Y901" s="12" t="s">
        <v>1033</v>
      </c>
      <c r="Z901" s="12" t="s">
        <v>1033</v>
      </c>
      <c r="AA901" s="12" t="s">
        <v>304</v>
      </c>
      <c r="AB901" s="12" t="s">
        <v>35</v>
      </c>
      <c r="AC901" s="12" t="s">
        <v>2901</v>
      </c>
      <c r="AF901" s="12" t="s">
        <v>119</v>
      </c>
      <c r="AG901" s="12">
        <v>9</v>
      </c>
    </row>
    <row r="902" spans="1:46" s="12" customFormat="1" x14ac:dyDescent="0.25">
      <c r="A902" s="12" t="s">
        <v>1307</v>
      </c>
      <c r="B902" s="12">
        <v>1997</v>
      </c>
      <c r="C902" t="str">
        <f>A902&amp;" "&amp;B902</f>
        <v>Palmgren et al. 1997</v>
      </c>
      <c r="D902" s="12" t="s">
        <v>35</v>
      </c>
      <c r="E902" s="12" t="s">
        <v>25</v>
      </c>
      <c r="F902" s="12" t="s">
        <v>1308</v>
      </c>
      <c r="G902" s="12" t="s">
        <v>2901</v>
      </c>
      <c r="H902" s="12" t="s">
        <v>3504</v>
      </c>
      <c r="I902" s="12" t="s">
        <v>1311</v>
      </c>
      <c r="J902" s="12" t="s">
        <v>2117</v>
      </c>
      <c r="K902" s="12" t="s">
        <v>28</v>
      </c>
      <c r="L902" s="12" t="s">
        <v>28</v>
      </c>
      <c r="N902" s="12" t="s">
        <v>28</v>
      </c>
      <c r="O902" s="12" t="s">
        <v>744</v>
      </c>
      <c r="P902" s="12" t="s">
        <v>3901</v>
      </c>
      <c r="Q902" t="s">
        <v>4009</v>
      </c>
      <c r="R902" t="s">
        <v>4017</v>
      </c>
      <c r="S902" t="s">
        <v>4016</v>
      </c>
      <c r="T902" s="12" t="s">
        <v>3494</v>
      </c>
      <c r="U902" s="12" t="s">
        <v>1316</v>
      </c>
      <c r="W902" s="12" t="s">
        <v>40</v>
      </c>
      <c r="X902" s="12" t="s">
        <v>1033</v>
      </c>
      <c r="Y902" s="12" t="s">
        <v>1033</v>
      </c>
      <c r="Z902" s="12" t="s">
        <v>1033</v>
      </c>
      <c r="AA902" s="12" t="s">
        <v>80</v>
      </c>
      <c r="AB902" s="12" t="s">
        <v>35</v>
      </c>
      <c r="AC902" s="12" t="s">
        <v>2901</v>
      </c>
      <c r="AF902" s="12" t="s">
        <v>119</v>
      </c>
      <c r="AG902" s="12">
        <v>4</v>
      </c>
    </row>
    <row r="903" spans="1:46" s="12" customFormat="1" x14ac:dyDescent="0.25">
      <c r="A903" s="12" t="s">
        <v>1307</v>
      </c>
      <c r="B903" s="12">
        <v>1997</v>
      </c>
      <c r="C903" t="str">
        <f>A903&amp;" "&amp;B903</f>
        <v>Palmgren et al. 1997</v>
      </c>
      <c r="D903" s="12" t="s">
        <v>35</v>
      </c>
      <c r="E903" s="12" t="s">
        <v>25</v>
      </c>
      <c r="F903" s="12" t="s">
        <v>1308</v>
      </c>
      <c r="G903" s="12" t="s">
        <v>2901</v>
      </c>
      <c r="H903" s="12" t="s">
        <v>3504</v>
      </c>
      <c r="I903" s="12" t="s">
        <v>1311</v>
      </c>
      <c r="J903" s="12" t="s">
        <v>2117</v>
      </c>
      <c r="K903" s="12" t="s">
        <v>28</v>
      </c>
      <c r="L903" s="12" t="s">
        <v>28</v>
      </c>
      <c r="N903" s="12" t="s">
        <v>28</v>
      </c>
      <c r="O903" s="12" t="s">
        <v>744</v>
      </c>
      <c r="P903" s="12" t="s">
        <v>3901</v>
      </c>
      <c r="Q903" t="s">
        <v>3919</v>
      </c>
      <c r="R903" t="s">
        <v>2600</v>
      </c>
      <c r="S903" t="s">
        <v>4377</v>
      </c>
      <c r="T903" s="12" t="s">
        <v>1317</v>
      </c>
      <c r="U903" s="12" t="s">
        <v>1318</v>
      </c>
      <c r="W903" s="12" t="s">
        <v>40</v>
      </c>
      <c r="X903" s="12" t="s">
        <v>1033</v>
      </c>
      <c r="Y903" s="12" t="s">
        <v>1033</v>
      </c>
      <c r="Z903" s="12" t="s">
        <v>1033</v>
      </c>
      <c r="AA903" s="12" t="s">
        <v>80</v>
      </c>
      <c r="AB903" s="12" t="s">
        <v>35</v>
      </c>
      <c r="AC903" s="12" t="s">
        <v>2901</v>
      </c>
      <c r="AF903" s="12" t="s">
        <v>119</v>
      </c>
      <c r="AG903" s="12">
        <v>2</v>
      </c>
    </row>
    <row r="904" spans="1:46" s="12" customFormat="1" x14ac:dyDescent="0.25">
      <c r="A904" s="12" t="s">
        <v>1307</v>
      </c>
      <c r="B904" s="12">
        <v>1997</v>
      </c>
      <c r="C904" t="str">
        <f>A904&amp;" "&amp;B904</f>
        <v>Palmgren et al. 1997</v>
      </c>
      <c r="D904" s="12" t="s">
        <v>35</v>
      </c>
      <c r="E904" s="12" t="s">
        <v>25</v>
      </c>
      <c r="F904" s="12" t="s">
        <v>1308</v>
      </c>
      <c r="G904" s="12" t="s">
        <v>2901</v>
      </c>
      <c r="H904" s="12" t="s">
        <v>3504</v>
      </c>
      <c r="I904" s="12" t="s">
        <v>1311</v>
      </c>
      <c r="J904" s="12" t="s">
        <v>2117</v>
      </c>
      <c r="K904" s="12" t="s">
        <v>28</v>
      </c>
      <c r="L904" s="12" t="s">
        <v>28</v>
      </c>
      <c r="N904" s="12" t="s">
        <v>28</v>
      </c>
      <c r="O904" s="12" t="s">
        <v>744</v>
      </c>
      <c r="P904" s="12" t="s">
        <v>3901</v>
      </c>
      <c r="Q904" t="s">
        <v>4009</v>
      </c>
      <c r="R904" t="s">
        <v>4017</v>
      </c>
      <c r="S904" t="s">
        <v>4016</v>
      </c>
      <c r="T904" s="12" t="s">
        <v>1319</v>
      </c>
      <c r="U904" s="12" t="s">
        <v>1320</v>
      </c>
      <c r="W904" s="12" t="s">
        <v>40</v>
      </c>
      <c r="X904" s="12" t="s">
        <v>1033</v>
      </c>
      <c r="Y904" s="12" t="s">
        <v>1033</v>
      </c>
      <c r="Z904" s="12" t="s">
        <v>1033</v>
      </c>
      <c r="AA904" s="12" t="s">
        <v>80</v>
      </c>
      <c r="AB904" s="12" t="s">
        <v>35</v>
      </c>
      <c r="AC904" s="12" t="s">
        <v>2901</v>
      </c>
      <c r="AF904" s="12" t="s">
        <v>119</v>
      </c>
      <c r="AG904" s="12">
        <v>27</v>
      </c>
    </row>
    <row r="905" spans="1:46" s="12" customFormat="1" x14ac:dyDescent="0.25">
      <c r="A905" s="12" t="s">
        <v>1307</v>
      </c>
      <c r="B905" s="12">
        <v>2000</v>
      </c>
      <c r="C905" t="str">
        <f>A905&amp;" "&amp;B905</f>
        <v>Palmgren et al. 2000</v>
      </c>
      <c r="D905" s="12" t="s">
        <v>35</v>
      </c>
      <c r="E905" s="12" t="s">
        <v>25</v>
      </c>
      <c r="F905" s="12" t="s">
        <v>1972</v>
      </c>
      <c r="G905" s="12" t="s">
        <v>2901</v>
      </c>
      <c r="H905" s="12" t="s">
        <v>3508</v>
      </c>
      <c r="I905" s="12" t="s">
        <v>1973</v>
      </c>
      <c r="J905" s="12" t="s">
        <v>3626</v>
      </c>
      <c r="K905" s="12" t="s">
        <v>28</v>
      </c>
      <c r="L905" s="12" t="s">
        <v>28</v>
      </c>
      <c r="N905" s="12" t="s">
        <v>438</v>
      </c>
      <c r="O905" s="12" t="s">
        <v>744</v>
      </c>
      <c r="P905" s="12" t="s">
        <v>3901</v>
      </c>
      <c r="Q905" t="s">
        <v>3985</v>
      </c>
      <c r="R905" t="s">
        <v>4243</v>
      </c>
      <c r="S905" t="s">
        <v>4242</v>
      </c>
      <c r="T905" s="12" t="s">
        <v>1974</v>
      </c>
      <c r="U905" s="12" t="s">
        <v>2683</v>
      </c>
      <c r="W905" s="12" t="s">
        <v>40</v>
      </c>
      <c r="X905" s="12" t="s">
        <v>1826</v>
      </c>
      <c r="Y905" s="12" t="s">
        <v>1033</v>
      </c>
      <c r="Z905" s="12" t="s">
        <v>1033</v>
      </c>
      <c r="AA905" s="12" t="s">
        <v>304</v>
      </c>
      <c r="AB905" s="12" t="s">
        <v>35</v>
      </c>
      <c r="AC905" s="12" t="s">
        <v>2901</v>
      </c>
      <c r="AF905" s="12" t="s">
        <v>119</v>
      </c>
      <c r="AG905" s="12">
        <v>50</v>
      </c>
    </row>
    <row r="906" spans="1:46" s="12" customFormat="1" x14ac:dyDescent="0.25">
      <c r="A906" s="12" t="s">
        <v>1307</v>
      </c>
      <c r="B906" s="12">
        <v>2000</v>
      </c>
      <c r="C906" t="str">
        <f>A906&amp;" "&amp;B906</f>
        <v>Palmgren et al. 2000</v>
      </c>
      <c r="D906" s="12" t="s">
        <v>35</v>
      </c>
      <c r="E906" s="12" t="s">
        <v>25</v>
      </c>
      <c r="F906" s="12" t="s">
        <v>1972</v>
      </c>
      <c r="G906" s="12" t="s">
        <v>2901</v>
      </c>
      <c r="H906" s="12" t="s">
        <v>3508</v>
      </c>
      <c r="I906" s="12" t="s">
        <v>1973</v>
      </c>
      <c r="J906" s="12" t="s">
        <v>3626</v>
      </c>
      <c r="K906" s="12" t="s">
        <v>28</v>
      </c>
      <c r="L906" s="12" t="s">
        <v>28</v>
      </c>
      <c r="N906" s="12" t="s">
        <v>438</v>
      </c>
      <c r="O906" s="12" t="s">
        <v>744</v>
      </c>
      <c r="P906" s="12" t="s">
        <v>3901</v>
      </c>
      <c r="Q906" t="s">
        <v>3985</v>
      </c>
      <c r="R906" t="s">
        <v>4243</v>
      </c>
      <c r="S906" t="s">
        <v>4242</v>
      </c>
      <c r="T906" s="12" t="s">
        <v>1974</v>
      </c>
      <c r="U906" s="12" t="s">
        <v>2683</v>
      </c>
      <c r="W906" s="12" t="s">
        <v>40</v>
      </c>
      <c r="X906" s="12" t="s">
        <v>1993</v>
      </c>
      <c r="Y906" s="12" t="s">
        <v>1033</v>
      </c>
      <c r="Z906" s="12" t="s">
        <v>1033</v>
      </c>
      <c r="AA906" s="12" t="s">
        <v>304</v>
      </c>
      <c r="AB906" s="12" t="s">
        <v>35</v>
      </c>
      <c r="AC906" s="12" t="s">
        <v>2901</v>
      </c>
      <c r="AF906" s="12">
        <v>1</v>
      </c>
      <c r="AG906" s="12">
        <v>40</v>
      </c>
      <c r="AT906" s="12" t="s">
        <v>2923</v>
      </c>
    </row>
    <row r="907" spans="1:46" s="12" customFormat="1" x14ac:dyDescent="0.25">
      <c r="A907" s="12" t="s">
        <v>1307</v>
      </c>
      <c r="B907" s="12">
        <v>2000</v>
      </c>
      <c r="C907" t="str">
        <f>A907&amp;" "&amp;B907</f>
        <v>Palmgren et al. 2000</v>
      </c>
      <c r="D907" s="12" t="s">
        <v>35</v>
      </c>
      <c r="E907" s="12" t="s">
        <v>25</v>
      </c>
      <c r="F907" s="12" t="s">
        <v>1972</v>
      </c>
      <c r="G907" s="12" t="s">
        <v>2901</v>
      </c>
      <c r="H907" s="12" t="s">
        <v>3508</v>
      </c>
      <c r="I907" s="12" t="s">
        <v>1973</v>
      </c>
      <c r="J907" s="12" t="s">
        <v>3626</v>
      </c>
      <c r="K907" s="12" t="s">
        <v>28</v>
      </c>
      <c r="L907" s="12" t="s">
        <v>28</v>
      </c>
      <c r="N907" s="12" t="s">
        <v>438</v>
      </c>
      <c r="O907" s="12" t="s">
        <v>744</v>
      </c>
      <c r="P907" s="12" t="s">
        <v>3901</v>
      </c>
      <c r="Q907" t="s">
        <v>3985</v>
      </c>
      <c r="R907" t="s">
        <v>4243</v>
      </c>
      <c r="S907" t="s">
        <v>4242</v>
      </c>
      <c r="T907" s="12" t="s">
        <v>1975</v>
      </c>
      <c r="U907" s="12" t="s">
        <v>1976</v>
      </c>
      <c r="W907" s="12" t="s">
        <v>40</v>
      </c>
      <c r="X907" s="12" t="s">
        <v>1826</v>
      </c>
      <c r="Y907" s="12" t="s">
        <v>1033</v>
      </c>
      <c r="Z907" s="12" t="s">
        <v>1033</v>
      </c>
      <c r="AA907" s="12" t="s">
        <v>304</v>
      </c>
      <c r="AB907" s="12" t="s">
        <v>35</v>
      </c>
      <c r="AC907" s="12" t="s">
        <v>2901</v>
      </c>
      <c r="AF907" s="12" t="s">
        <v>119</v>
      </c>
      <c r="AG907" s="12">
        <v>50</v>
      </c>
    </row>
    <row r="908" spans="1:46" s="12" customFormat="1" x14ac:dyDescent="0.25">
      <c r="A908" s="12" t="s">
        <v>1307</v>
      </c>
      <c r="B908" s="12">
        <v>2000</v>
      </c>
      <c r="C908" t="str">
        <f>A908&amp;" "&amp;B908</f>
        <v>Palmgren et al. 2000</v>
      </c>
      <c r="D908" s="12" t="s">
        <v>35</v>
      </c>
      <c r="E908" s="12" t="s">
        <v>25</v>
      </c>
      <c r="F908" s="12" t="s">
        <v>1972</v>
      </c>
      <c r="G908" s="12" t="s">
        <v>2901</v>
      </c>
      <c r="H908" s="12" t="s">
        <v>3508</v>
      </c>
      <c r="I908" s="12" t="s">
        <v>1973</v>
      </c>
      <c r="J908" s="12" t="s">
        <v>3626</v>
      </c>
      <c r="K908" s="12" t="s">
        <v>28</v>
      </c>
      <c r="L908" s="12" t="s">
        <v>28</v>
      </c>
      <c r="N908" s="12" t="s">
        <v>438</v>
      </c>
      <c r="O908" s="12" t="s">
        <v>744</v>
      </c>
      <c r="P908" s="12" t="s">
        <v>3901</v>
      </c>
      <c r="Q908" t="s">
        <v>3985</v>
      </c>
      <c r="R908" t="s">
        <v>4243</v>
      </c>
      <c r="S908" t="s">
        <v>4242</v>
      </c>
      <c r="T908" s="12" t="s">
        <v>1975</v>
      </c>
      <c r="U908" s="12" t="s">
        <v>1976</v>
      </c>
      <c r="W908" s="12" t="s">
        <v>40</v>
      </c>
      <c r="X908" s="12" t="s">
        <v>1826</v>
      </c>
      <c r="Y908" s="12" t="s">
        <v>1033</v>
      </c>
      <c r="Z908" s="12" t="s">
        <v>1033</v>
      </c>
      <c r="AA908" s="12" t="s">
        <v>304</v>
      </c>
      <c r="AB908" s="12" t="s">
        <v>35</v>
      </c>
      <c r="AC908" s="12" t="s">
        <v>2901</v>
      </c>
      <c r="AF908" s="12" t="s">
        <v>119</v>
      </c>
      <c r="AG908" s="12">
        <v>100</v>
      </c>
    </row>
    <row r="909" spans="1:46" s="12" customFormat="1" x14ac:dyDescent="0.25">
      <c r="A909" s="12" t="s">
        <v>1307</v>
      </c>
      <c r="B909" s="12">
        <v>2000</v>
      </c>
      <c r="C909" t="str">
        <f>A909&amp;" "&amp;B909</f>
        <v>Palmgren et al. 2000</v>
      </c>
      <c r="D909" s="12" t="s">
        <v>35</v>
      </c>
      <c r="E909" s="12" t="s">
        <v>25</v>
      </c>
      <c r="F909" s="12" t="s">
        <v>1972</v>
      </c>
      <c r="G909" s="12" t="s">
        <v>2901</v>
      </c>
      <c r="H909" s="12" t="s">
        <v>3508</v>
      </c>
      <c r="I909" s="12" t="s">
        <v>1973</v>
      </c>
      <c r="J909" s="12" t="s">
        <v>3626</v>
      </c>
      <c r="K909" s="12" t="s">
        <v>28</v>
      </c>
      <c r="L909" s="12" t="s">
        <v>28</v>
      </c>
      <c r="N909" s="12" t="s">
        <v>438</v>
      </c>
      <c r="O909" s="12" t="s">
        <v>744</v>
      </c>
      <c r="P909" s="12" t="s">
        <v>3901</v>
      </c>
      <c r="Q909" t="s">
        <v>3985</v>
      </c>
      <c r="R909" t="s">
        <v>4243</v>
      </c>
      <c r="S909" t="s">
        <v>4242</v>
      </c>
      <c r="T909" s="12" t="s">
        <v>1974</v>
      </c>
      <c r="U909" s="12" t="s">
        <v>2683</v>
      </c>
      <c r="W909" s="12" t="s">
        <v>40</v>
      </c>
      <c r="X909" s="12" t="s">
        <v>1771</v>
      </c>
      <c r="Y909" s="12" t="s">
        <v>3575</v>
      </c>
      <c r="Z909" s="12" t="s">
        <v>3517</v>
      </c>
      <c r="AA909" s="12" t="s">
        <v>304</v>
      </c>
      <c r="AB909" s="12" t="s">
        <v>35</v>
      </c>
      <c r="AC909" s="12" t="s">
        <v>2901</v>
      </c>
      <c r="AF909" s="12">
        <v>1</v>
      </c>
      <c r="AG909" s="12">
        <v>40</v>
      </c>
    </row>
    <row r="910" spans="1:46" s="12" customFormat="1" x14ac:dyDescent="0.25">
      <c r="A910" s="12" t="s">
        <v>1307</v>
      </c>
      <c r="B910" s="12">
        <v>2004</v>
      </c>
      <c r="C910" t="str">
        <f>A910&amp;" "&amp;B910</f>
        <v>Palmgren et al. 2004</v>
      </c>
      <c r="D910" s="12" t="s">
        <v>35</v>
      </c>
      <c r="E910" s="12" t="s">
        <v>25</v>
      </c>
      <c r="F910" s="12" t="s">
        <v>1537</v>
      </c>
      <c r="G910" s="12" t="s">
        <v>2901</v>
      </c>
      <c r="H910" s="12" t="s">
        <v>3504</v>
      </c>
      <c r="I910" s="12" t="s">
        <v>1538</v>
      </c>
      <c r="J910" s="12" t="s">
        <v>2117</v>
      </c>
      <c r="K910" s="12" t="s">
        <v>28</v>
      </c>
      <c r="L910" s="12" t="s">
        <v>28</v>
      </c>
      <c r="N910" s="12" t="s">
        <v>28</v>
      </c>
      <c r="O910" s="12" t="s">
        <v>744</v>
      </c>
      <c r="P910" s="12" t="s">
        <v>3901</v>
      </c>
      <c r="Q910" t="s">
        <v>4013</v>
      </c>
      <c r="R910" t="s">
        <v>4012</v>
      </c>
      <c r="S910" t="s">
        <v>3953</v>
      </c>
      <c r="T910" s="12" t="s">
        <v>3660</v>
      </c>
      <c r="U910" s="12" t="s">
        <v>1413</v>
      </c>
      <c r="W910" s="12" t="s">
        <v>40</v>
      </c>
      <c r="X910" s="12" t="s">
        <v>1033</v>
      </c>
      <c r="Y910" s="12" t="s">
        <v>1033</v>
      </c>
      <c r="Z910" s="12" t="s">
        <v>1033</v>
      </c>
      <c r="AA910" s="12" t="s">
        <v>304</v>
      </c>
      <c r="AB910" s="12" t="s">
        <v>35</v>
      </c>
      <c r="AC910" s="12" t="s">
        <v>2901</v>
      </c>
      <c r="AF910" s="12">
        <v>2</v>
      </c>
      <c r="AG910" s="12">
        <v>69</v>
      </c>
    </row>
    <row r="911" spans="1:46" s="12" customFormat="1" x14ac:dyDescent="0.25">
      <c r="A911" s="12" t="s">
        <v>1307</v>
      </c>
      <c r="B911" s="12">
        <v>2004</v>
      </c>
      <c r="C911" t="str">
        <f>A911&amp;" "&amp;B911</f>
        <v>Palmgren et al. 2004</v>
      </c>
      <c r="D911" s="12" t="s">
        <v>35</v>
      </c>
      <c r="E911" s="12" t="s">
        <v>25</v>
      </c>
      <c r="F911" s="12" t="s">
        <v>1537</v>
      </c>
      <c r="G911" s="12" t="s">
        <v>2901</v>
      </c>
      <c r="H911" s="12" t="s">
        <v>3504</v>
      </c>
      <c r="I911" s="12" t="s">
        <v>2134</v>
      </c>
      <c r="J911" s="12" t="s">
        <v>3626</v>
      </c>
      <c r="K911" s="12" t="s">
        <v>28</v>
      </c>
      <c r="L911" s="12" t="s">
        <v>28</v>
      </c>
      <c r="N911" s="12" t="s">
        <v>28</v>
      </c>
      <c r="O911" s="12" t="s">
        <v>744</v>
      </c>
      <c r="P911" s="12" t="s">
        <v>3901</v>
      </c>
      <c r="Q911" t="s">
        <v>4013</v>
      </c>
      <c r="R911" t="s">
        <v>4012</v>
      </c>
      <c r="S911" t="s">
        <v>3953</v>
      </c>
      <c r="T911" s="12" t="s">
        <v>3660</v>
      </c>
      <c r="U911" s="12" t="s">
        <v>1413</v>
      </c>
      <c r="W911" s="12" t="s">
        <v>40</v>
      </c>
      <c r="X911" s="12" t="s">
        <v>2936</v>
      </c>
      <c r="Y911" s="12" t="s">
        <v>3694</v>
      </c>
      <c r="Z911" s="12" t="s">
        <v>3517</v>
      </c>
      <c r="AA911" s="12" t="s">
        <v>304</v>
      </c>
      <c r="AB911" s="12" t="s">
        <v>35</v>
      </c>
      <c r="AC911" s="12" t="s">
        <v>2901</v>
      </c>
      <c r="AF911" s="12">
        <v>2</v>
      </c>
      <c r="AG911" s="12">
        <v>69</v>
      </c>
    </row>
    <row r="912" spans="1:46" s="12" customFormat="1" x14ac:dyDescent="0.25">
      <c r="A912" s="12" t="s">
        <v>1307</v>
      </c>
      <c r="B912" s="12">
        <v>2006</v>
      </c>
      <c r="C912" t="str">
        <f>A912&amp;" "&amp;B912</f>
        <v>Palmgren et al. 2006</v>
      </c>
      <c r="D912" s="12" t="s">
        <v>35</v>
      </c>
      <c r="E912" s="12" t="s">
        <v>25</v>
      </c>
      <c r="F912" s="12" t="s">
        <v>1321</v>
      </c>
      <c r="G912" s="12" t="s">
        <v>2901</v>
      </c>
      <c r="H912" s="12" t="s">
        <v>3504</v>
      </c>
      <c r="I912" s="12" t="s">
        <v>1322</v>
      </c>
      <c r="J912" s="12" t="s">
        <v>2117</v>
      </c>
      <c r="K912" s="12" t="s">
        <v>28</v>
      </c>
      <c r="L912" s="12" t="s">
        <v>28</v>
      </c>
      <c r="N912" s="12" t="s">
        <v>28</v>
      </c>
      <c r="O912" s="12" t="s">
        <v>744</v>
      </c>
      <c r="P912" s="12" t="s">
        <v>3901</v>
      </c>
      <c r="Q912" t="s">
        <v>2614</v>
      </c>
      <c r="R912" t="s">
        <v>118</v>
      </c>
      <c r="S912" t="s">
        <v>3974</v>
      </c>
      <c r="T912" s="12" t="s">
        <v>1069</v>
      </c>
      <c r="U912" s="12" t="s">
        <v>265</v>
      </c>
      <c r="W912" s="12" t="s">
        <v>40</v>
      </c>
      <c r="X912" s="12" t="s">
        <v>1033</v>
      </c>
      <c r="Y912" s="12" t="s">
        <v>1033</v>
      </c>
      <c r="Z912" s="12" t="s">
        <v>1033</v>
      </c>
      <c r="AA912" s="12" t="s">
        <v>403</v>
      </c>
      <c r="AB912" s="12" t="s">
        <v>35</v>
      </c>
      <c r="AC912" s="12" t="s">
        <v>2901</v>
      </c>
      <c r="AF912" s="12">
        <v>28</v>
      </c>
      <c r="AG912" s="12">
        <v>1047</v>
      </c>
    </row>
    <row r="913" spans="1:33" s="12" customFormat="1" x14ac:dyDescent="0.25">
      <c r="A913" s="12" t="s">
        <v>1307</v>
      </c>
      <c r="B913" s="12">
        <v>2006</v>
      </c>
      <c r="C913" t="str">
        <f>A913&amp;" "&amp;B913</f>
        <v>Palmgren et al. 2006</v>
      </c>
      <c r="D913" s="12" t="s">
        <v>35</v>
      </c>
      <c r="E913" s="12" t="s">
        <v>25</v>
      </c>
      <c r="F913" s="12" t="s">
        <v>1321</v>
      </c>
      <c r="G913" s="12" t="s">
        <v>2901</v>
      </c>
      <c r="H913" s="12" t="s">
        <v>3504</v>
      </c>
      <c r="I913" s="12" t="s">
        <v>1724</v>
      </c>
      <c r="J913" s="12" t="s">
        <v>3625</v>
      </c>
      <c r="K913" s="12" t="s">
        <v>28</v>
      </c>
      <c r="L913" s="12" t="s">
        <v>28</v>
      </c>
      <c r="N913" s="12" t="s">
        <v>28</v>
      </c>
      <c r="O913" s="12" t="s">
        <v>744</v>
      </c>
      <c r="P913" s="12" t="s">
        <v>3901</v>
      </c>
      <c r="Q913" t="s">
        <v>2614</v>
      </c>
      <c r="R913" t="s">
        <v>118</v>
      </c>
      <c r="S913" t="s">
        <v>3974</v>
      </c>
      <c r="T913" s="12" t="s">
        <v>1069</v>
      </c>
      <c r="U913" s="12" t="s">
        <v>265</v>
      </c>
      <c r="W913" s="12" t="s">
        <v>40</v>
      </c>
      <c r="X913" s="12" t="s">
        <v>1752</v>
      </c>
      <c r="Y913" s="12" t="s">
        <v>3680</v>
      </c>
      <c r="Z913" s="12" t="s">
        <v>3517</v>
      </c>
      <c r="AA913" s="12" t="s">
        <v>403</v>
      </c>
      <c r="AB913" s="12" t="s">
        <v>35</v>
      </c>
      <c r="AC913" s="12" t="s">
        <v>2901</v>
      </c>
      <c r="AF913" s="12">
        <v>1</v>
      </c>
      <c r="AG913" s="12">
        <v>1047</v>
      </c>
    </row>
    <row r="914" spans="1:33" s="12" customFormat="1" x14ac:dyDescent="0.25">
      <c r="A914" s="12" t="s">
        <v>1307</v>
      </c>
      <c r="B914" s="12">
        <v>2006</v>
      </c>
      <c r="C914" t="str">
        <f>A914&amp;" "&amp;B914</f>
        <v>Palmgren et al. 2006</v>
      </c>
      <c r="D914" s="12" t="s">
        <v>35</v>
      </c>
      <c r="E914" s="12" t="s">
        <v>25</v>
      </c>
      <c r="F914" s="12" t="s">
        <v>1321</v>
      </c>
      <c r="G914" s="12" t="s">
        <v>2901</v>
      </c>
      <c r="H914" s="12" t="s">
        <v>3504</v>
      </c>
      <c r="I914" s="12" t="s">
        <v>1724</v>
      </c>
      <c r="J914" s="12" t="s">
        <v>3625</v>
      </c>
      <c r="K914" s="12" t="s">
        <v>28</v>
      </c>
      <c r="L914" s="12" t="s">
        <v>28</v>
      </c>
      <c r="N914" s="12" t="s">
        <v>28</v>
      </c>
      <c r="O914" s="12" t="s">
        <v>744</v>
      </c>
      <c r="P914" s="12" t="s">
        <v>3901</v>
      </c>
      <c r="Q914" t="s">
        <v>2614</v>
      </c>
      <c r="R914" t="s">
        <v>118</v>
      </c>
      <c r="S914" t="s">
        <v>3974</v>
      </c>
      <c r="T914" s="12" t="s">
        <v>1069</v>
      </c>
      <c r="U914" s="12" t="s">
        <v>265</v>
      </c>
      <c r="W914" s="12" t="s">
        <v>40</v>
      </c>
      <c r="X914" s="12" t="s">
        <v>1756</v>
      </c>
      <c r="Y914" s="12" t="s">
        <v>3681</v>
      </c>
      <c r="Z914" s="12" t="s">
        <v>3517</v>
      </c>
      <c r="AA914" s="12" t="s">
        <v>403</v>
      </c>
      <c r="AB914" s="12" t="s">
        <v>35</v>
      </c>
      <c r="AC914" s="12" t="s">
        <v>2901</v>
      </c>
      <c r="AF914" s="12">
        <v>1</v>
      </c>
      <c r="AG914" s="12">
        <v>1047</v>
      </c>
    </row>
    <row r="915" spans="1:33" s="12" customFormat="1" x14ac:dyDescent="0.25">
      <c r="A915" s="12" t="s">
        <v>1307</v>
      </c>
      <c r="B915" s="12">
        <v>2006</v>
      </c>
      <c r="C915" t="str">
        <f>A915&amp;" "&amp;B915</f>
        <v>Palmgren et al. 2006</v>
      </c>
      <c r="D915" s="12" t="s">
        <v>35</v>
      </c>
      <c r="E915" s="12" t="s">
        <v>25</v>
      </c>
      <c r="F915" s="12" t="s">
        <v>1321</v>
      </c>
      <c r="G915" s="12" t="s">
        <v>2901</v>
      </c>
      <c r="H915" s="12" t="s">
        <v>3504</v>
      </c>
      <c r="I915" s="12" t="s">
        <v>1724</v>
      </c>
      <c r="J915" s="12" t="s">
        <v>3625</v>
      </c>
      <c r="K915" s="12" t="s">
        <v>28</v>
      </c>
      <c r="L915" s="12" t="s">
        <v>28</v>
      </c>
      <c r="N915" s="12" t="s">
        <v>28</v>
      </c>
      <c r="O915" s="12" t="s">
        <v>744</v>
      </c>
      <c r="P915" s="12" t="s">
        <v>3901</v>
      </c>
      <c r="Q915" t="s">
        <v>2614</v>
      </c>
      <c r="R915" t="s">
        <v>118</v>
      </c>
      <c r="S915" t="s">
        <v>3974</v>
      </c>
      <c r="T915" s="12" t="s">
        <v>1069</v>
      </c>
      <c r="U915" s="12" t="s">
        <v>265</v>
      </c>
      <c r="W915" s="12" t="s">
        <v>40</v>
      </c>
      <c r="X915" s="12" t="s">
        <v>1771</v>
      </c>
      <c r="Y915" s="12" t="s">
        <v>3575</v>
      </c>
      <c r="Z915" s="12" t="s">
        <v>3517</v>
      </c>
      <c r="AA915" s="12" t="s">
        <v>403</v>
      </c>
      <c r="AB915" s="12" t="s">
        <v>35</v>
      </c>
      <c r="AC915" s="12" t="s">
        <v>2901</v>
      </c>
      <c r="AF915" s="12">
        <v>2</v>
      </c>
      <c r="AG915" s="12">
        <v>1047</v>
      </c>
    </row>
    <row r="916" spans="1:33" s="12" customFormat="1" x14ac:dyDescent="0.25">
      <c r="A916" s="12" t="s">
        <v>1307</v>
      </c>
      <c r="B916" s="12">
        <v>2006</v>
      </c>
      <c r="C916" t="str">
        <f>A916&amp;" "&amp;B916</f>
        <v>Palmgren et al. 2006</v>
      </c>
      <c r="D916" s="12" t="s">
        <v>35</v>
      </c>
      <c r="E916" s="12" t="s">
        <v>25</v>
      </c>
      <c r="F916" s="12" t="s">
        <v>1321</v>
      </c>
      <c r="G916" s="12" t="s">
        <v>2901</v>
      </c>
      <c r="H916" s="12" t="s">
        <v>3504</v>
      </c>
      <c r="I916" s="12" t="s">
        <v>1724</v>
      </c>
      <c r="J916" s="12" t="s">
        <v>3625</v>
      </c>
      <c r="K916" s="12" t="s">
        <v>28</v>
      </c>
      <c r="L916" s="12" t="s">
        <v>28</v>
      </c>
      <c r="N916" s="12" t="s">
        <v>28</v>
      </c>
      <c r="O916" s="12" t="s">
        <v>744</v>
      </c>
      <c r="P916" s="12" t="s">
        <v>3901</v>
      </c>
      <c r="Q916" t="s">
        <v>2614</v>
      </c>
      <c r="R916" t="s">
        <v>118</v>
      </c>
      <c r="S916" t="s">
        <v>3974</v>
      </c>
      <c r="T916" s="12" t="s">
        <v>1069</v>
      </c>
      <c r="U916" s="12" t="s">
        <v>265</v>
      </c>
      <c r="W916" s="12" t="s">
        <v>40</v>
      </c>
      <c r="X916" s="12" t="s">
        <v>2031</v>
      </c>
      <c r="Y916" s="12" t="s">
        <v>3518</v>
      </c>
      <c r="Z916" s="12" t="s">
        <v>3608</v>
      </c>
      <c r="AA916" s="12" t="s">
        <v>403</v>
      </c>
      <c r="AB916" s="12" t="s">
        <v>35</v>
      </c>
      <c r="AC916" s="12" t="s">
        <v>2901</v>
      </c>
      <c r="AF916" s="12">
        <v>23</v>
      </c>
      <c r="AG916" s="12">
        <v>1047</v>
      </c>
    </row>
    <row r="917" spans="1:33" s="12" customFormat="1" x14ac:dyDescent="0.25">
      <c r="A917" s="12" t="s">
        <v>1307</v>
      </c>
      <c r="B917" s="12">
        <v>2006</v>
      </c>
      <c r="C917" t="str">
        <f>A917&amp;" "&amp;B917</f>
        <v>Palmgren et al. 2006</v>
      </c>
      <c r="D917" s="12" t="s">
        <v>35</v>
      </c>
      <c r="E917" s="12" t="s">
        <v>25</v>
      </c>
      <c r="F917" s="12" t="s">
        <v>1321</v>
      </c>
      <c r="G917" s="12" t="s">
        <v>2901</v>
      </c>
      <c r="H917" s="12" t="s">
        <v>3504</v>
      </c>
      <c r="I917" s="12" t="s">
        <v>1724</v>
      </c>
      <c r="J917" s="12" t="s">
        <v>3625</v>
      </c>
      <c r="K917" s="12" t="s">
        <v>28</v>
      </c>
      <c r="L917" s="12" t="s">
        <v>28</v>
      </c>
      <c r="N917" s="12" t="s">
        <v>28</v>
      </c>
      <c r="O917" s="12" t="s">
        <v>744</v>
      </c>
      <c r="P917" s="12" t="s">
        <v>3901</v>
      </c>
      <c r="Q917" t="s">
        <v>2614</v>
      </c>
      <c r="R917" t="s">
        <v>118</v>
      </c>
      <c r="S917" t="s">
        <v>3974</v>
      </c>
      <c r="T917" s="12" t="s">
        <v>1069</v>
      </c>
      <c r="U917" s="12" t="s">
        <v>265</v>
      </c>
      <c r="W917" s="12" t="s">
        <v>40</v>
      </c>
      <c r="X917" s="12" t="s">
        <v>3555</v>
      </c>
      <c r="Y917" s="12" t="s">
        <v>3702</v>
      </c>
      <c r="Z917" s="12" t="s">
        <v>3517</v>
      </c>
      <c r="AA917" s="12" t="s">
        <v>403</v>
      </c>
      <c r="AB917" s="12" t="s">
        <v>35</v>
      </c>
      <c r="AC917" s="12" t="s">
        <v>2901</v>
      </c>
      <c r="AF917" s="12">
        <v>1</v>
      </c>
      <c r="AG917" s="12">
        <v>1047</v>
      </c>
    </row>
    <row r="918" spans="1:33" s="12" customFormat="1" x14ac:dyDescent="0.25">
      <c r="A918" s="12" t="s">
        <v>1323</v>
      </c>
      <c r="B918" s="12">
        <v>2014</v>
      </c>
      <c r="C918" t="str">
        <f>A918&amp;" "&amp;B918</f>
        <v>Pao et al. 2014</v>
      </c>
      <c r="D918" s="12" t="s">
        <v>35</v>
      </c>
      <c r="E918" s="12" t="s">
        <v>226</v>
      </c>
      <c r="F918" s="12" t="s">
        <v>1324</v>
      </c>
      <c r="G918" s="12" t="s">
        <v>35</v>
      </c>
      <c r="H918" s="12" t="s">
        <v>3503</v>
      </c>
      <c r="I918" s="12" t="s">
        <v>1325</v>
      </c>
      <c r="J918" s="12" t="s">
        <v>2117</v>
      </c>
      <c r="K918" s="12" t="s">
        <v>28</v>
      </c>
      <c r="L918" s="12" t="s">
        <v>28</v>
      </c>
      <c r="N918" s="12" t="s">
        <v>1326</v>
      </c>
      <c r="O918" s="12" t="s">
        <v>744</v>
      </c>
      <c r="P918" s="12" t="s">
        <v>3901</v>
      </c>
      <c r="Q918" t="s">
        <v>4009</v>
      </c>
      <c r="R918" t="s">
        <v>3938</v>
      </c>
      <c r="S918" t="s">
        <v>4049</v>
      </c>
      <c r="T918" s="12" t="s">
        <v>368</v>
      </c>
      <c r="U918" s="12" t="s">
        <v>369</v>
      </c>
      <c r="W918" s="12" t="s">
        <v>40</v>
      </c>
      <c r="X918" s="12" t="s">
        <v>1033</v>
      </c>
      <c r="Y918" s="12" t="s">
        <v>1033</v>
      </c>
      <c r="Z918" s="12" t="s">
        <v>1033</v>
      </c>
      <c r="AA918" s="12" t="s">
        <v>80</v>
      </c>
      <c r="AB918" s="12" t="s">
        <v>35</v>
      </c>
      <c r="AC918" s="12" t="s">
        <v>2901</v>
      </c>
      <c r="AF918" s="12" t="s">
        <v>119</v>
      </c>
      <c r="AG918" s="12">
        <v>16</v>
      </c>
    </row>
    <row r="919" spans="1:33" s="12" customFormat="1" x14ac:dyDescent="0.25">
      <c r="A919" s="12" t="s">
        <v>1323</v>
      </c>
      <c r="B919" s="12">
        <v>2014</v>
      </c>
      <c r="C919" t="str">
        <f>A919&amp;" "&amp;B919</f>
        <v>Pao et al. 2014</v>
      </c>
      <c r="D919" s="12" t="s">
        <v>35</v>
      </c>
      <c r="E919" s="12" t="s">
        <v>226</v>
      </c>
      <c r="F919" s="12" t="s">
        <v>1324</v>
      </c>
      <c r="G919" s="12" t="s">
        <v>35</v>
      </c>
      <c r="H919" s="12" t="s">
        <v>3503</v>
      </c>
      <c r="I919" s="12" t="s">
        <v>1325</v>
      </c>
      <c r="J919" s="12" t="s">
        <v>2117</v>
      </c>
      <c r="K919" s="12" t="s">
        <v>28</v>
      </c>
      <c r="L919" s="12" t="s">
        <v>28</v>
      </c>
      <c r="N919" s="12" t="s">
        <v>1326</v>
      </c>
      <c r="O919" s="12" t="s">
        <v>744</v>
      </c>
      <c r="P919" s="12" t="s">
        <v>3901</v>
      </c>
      <c r="Q919" t="s">
        <v>4009</v>
      </c>
      <c r="R919" t="s">
        <v>3954</v>
      </c>
      <c r="S919" t="s">
        <v>4046</v>
      </c>
      <c r="T919" s="12" t="s">
        <v>505</v>
      </c>
      <c r="U919" s="12" t="s">
        <v>2692</v>
      </c>
      <c r="W919" s="12" t="s">
        <v>40</v>
      </c>
      <c r="X919" s="12" t="s">
        <v>1033</v>
      </c>
      <c r="Y919" s="12" t="s">
        <v>1033</v>
      </c>
      <c r="Z919" s="12" t="s">
        <v>1033</v>
      </c>
      <c r="AA919" s="12" t="s">
        <v>80</v>
      </c>
      <c r="AB919" s="12" t="s">
        <v>35</v>
      </c>
      <c r="AC919" s="12" t="s">
        <v>2901</v>
      </c>
      <c r="AF919" s="12" t="s">
        <v>119</v>
      </c>
      <c r="AG919" s="12">
        <v>1</v>
      </c>
    </row>
    <row r="920" spans="1:33" s="12" customFormat="1" x14ac:dyDescent="0.25">
      <c r="A920" s="12" t="s">
        <v>1323</v>
      </c>
      <c r="B920" s="12">
        <v>2014</v>
      </c>
      <c r="C920" t="str">
        <f>A920&amp;" "&amp;B920</f>
        <v>Pao et al. 2014</v>
      </c>
      <c r="D920" s="12" t="s">
        <v>35</v>
      </c>
      <c r="E920" s="12" t="s">
        <v>226</v>
      </c>
      <c r="F920" s="12" t="s">
        <v>1324</v>
      </c>
      <c r="G920" s="12" t="s">
        <v>35</v>
      </c>
      <c r="H920" s="12" t="s">
        <v>3503</v>
      </c>
      <c r="I920" s="12" t="s">
        <v>1325</v>
      </c>
      <c r="J920" s="12" t="s">
        <v>2117</v>
      </c>
      <c r="K920" s="12" t="s">
        <v>28</v>
      </c>
      <c r="L920" s="12" t="s">
        <v>28</v>
      </c>
      <c r="N920" s="12" t="s">
        <v>1326</v>
      </c>
      <c r="O920" s="12" t="s">
        <v>744</v>
      </c>
      <c r="P920" s="12" t="s">
        <v>3901</v>
      </c>
      <c r="Q920" t="s">
        <v>4009</v>
      </c>
      <c r="R920" t="s">
        <v>3954</v>
      </c>
      <c r="S920" t="s">
        <v>3940</v>
      </c>
      <c r="T920" s="12" t="s">
        <v>1327</v>
      </c>
      <c r="U920" s="12" t="s">
        <v>257</v>
      </c>
      <c r="W920" s="12" t="s">
        <v>40</v>
      </c>
      <c r="X920" s="12" t="s">
        <v>1033</v>
      </c>
      <c r="Y920" s="12" t="s">
        <v>1033</v>
      </c>
      <c r="Z920" s="12" t="s">
        <v>1033</v>
      </c>
      <c r="AA920" s="12" t="s">
        <v>80</v>
      </c>
      <c r="AB920" s="12" t="s">
        <v>35</v>
      </c>
      <c r="AC920" s="12" t="s">
        <v>2901</v>
      </c>
      <c r="AF920" s="12" t="s">
        <v>119</v>
      </c>
      <c r="AG920" s="12">
        <v>1</v>
      </c>
    </row>
    <row r="921" spans="1:33" s="12" customFormat="1" x14ac:dyDescent="0.25">
      <c r="A921" s="12" t="s">
        <v>1323</v>
      </c>
      <c r="B921" s="12">
        <v>2014</v>
      </c>
      <c r="C921" t="str">
        <f>A921&amp;" "&amp;B921</f>
        <v>Pao et al. 2014</v>
      </c>
      <c r="D921" s="12" t="s">
        <v>35</v>
      </c>
      <c r="E921" s="12" t="s">
        <v>226</v>
      </c>
      <c r="F921" s="12" t="s">
        <v>1324</v>
      </c>
      <c r="G921" s="12" t="s">
        <v>35</v>
      </c>
      <c r="H921" s="12" t="s">
        <v>3503</v>
      </c>
      <c r="I921" s="12" t="s">
        <v>1325</v>
      </c>
      <c r="J921" s="12" t="s">
        <v>2117</v>
      </c>
      <c r="K921" s="12" t="s">
        <v>28</v>
      </c>
      <c r="L921" s="12" t="s">
        <v>28</v>
      </c>
      <c r="N921" s="12" t="s">
        <v>1326</v>
      </c>
      <c r="O921" s="12" t="s">
        <v>744</v>
      </c>
      <c r="P921" s="12" t="s">
        <v>3901</v>
      </c>
      <c r="Q921" t="s">
        <v>4009</v>
      </c>
      <c r="R921" t="s">
        <v>4097</v>
      </c>
      <c r="S921" t="s">
        <v>4096</v>
      </c>
      <c r="T921" s="12" t="s">
        <v>343</v>
      </c>
      <c r="U921" s="12" t="s">
        <v>267</v>
      </c>
      <c r="W921" s="12" t="s">
        <v>40</v>
      </c>
      <c r="X921" s="12" t="s">
        <v>1033</v>
      </c>
      <c r="Y921" s="12" t="s">
        <v>1033</v>
      </c>
      <c r="Z921" s="12" t="s">
        <v>1033</v>
      </c>
      <c r="AA921" s="12" t="s">
        <v>80</v>
      </c>
      <c r="AB921" s="12" t="s">
        <v>35</v>
      </c>
      <c r="AC921" s="12" t="s">
        <v>2901</v>
      </c>
      <c r="AF921" s="12">
        <v>1</v>
      </c>
      <c r="AG921" s="12">
        <v>174</v>
      </c>
    </row>
    <row r="922" spans="1:33" s="12" customFormat="1" x14ac:dyDescent="0.25">
      <c r="A922" s="12" t="s">
        <v>1323</v>
      </c>
      <c r="B922" s="12">
        <v>2014</v>
      </c>
      <c r="C922" t="str">
        <f>A922&amp;" "&amp;B922</f>
        <v>Pao et al. 2014</v>
      </c>
      <c r="D922" s="12" t="s">
        <v>35</v>
      </c>
      <c r="E922" s="12" t="s">
        <v>226</v>
      </c>
      <c r="F922" s="12" t="s">
        <v>1324</v>
      </c>
      <c r="G922" s="12" t="s">
        <v>35</v>
      </c>
      <c r="H922" s="12" t="s">
        <v>3503</v>
      </c>
      <c r="I922" s="12" t="s">
        <v>1325</v>
      </c>
      <c r="J922" s="12" t="s">
        <v>2117</v>
      </c>
      <c r="K922" s="12" t="s">
        <v>28</v>
      </c>
      <c r="L922" s="12" t="s">
        <v>28</v>
      </c>
      <c r="N922" s="12" t="s">
        <v>1326</v>
      </c>
      <c r="O922" s="12" t="s">
        <v>744</v>
      </c>
      <c r="P922" s="12" t="s">
        <v>3901</v>
      </c>
      <c r="Q922" t="s">
        <v>4009</v>
      </c>
      <c r="R922" t="s">
        <v>4120</v>
      </c>
      <c r="S922" t="s">
        <v>4119</v>
      </c>
      <c r="T922" s="12" t="s">
        <v>346</v>
      </c>
      <c r="U922" s="12" t="s">
        <v>347</v>
      </c>
      <c r="W922" s="12" t="s">
        <v>40</v>
      </c>
      <c r="X922" s="12" t="s">
        <v>1033</v>
      </c>
      <c r="Y922" s="12" t="s">
        <v>1033</v>
      </c>
      <c r="Z922" s="12" t="s">
        <v>1033</v>
      </c>
      <c r="AA922" s="12" t="s">
        <v>80</v>
      </c>
      <c r="AB922" s="12" t="s">
        <v>35</v>
      </c>
      <c r="AC922" s="12" t="s">
        <v>2901</v>
      </c>
      <c r="AF922" s="12" t="s">
        <v>119</v>
      </c>
      <c r="AG922" s="12">
        <v>40</v>
      </c>
    </row>
    <row r="923" spans="1:33" s="12" customFormat="1" x14ac:dyDescent="0.25">
      <c r="A923" s="12" t="s">
        <v>1323</v>
      </c>
      <c r="B923" s="12">
        <v>2014</v>
      </c>
      <c r="C923" t="str">
        <f>A923&amp;" "&amp;B923</f>
        <v>Pao et al. 2014</v>
      </c>
      <c r="D923" s="12" t="s">
        <v>35</v>
      </c>
      <c r="E923" s="12" t="s">
        <v>226</v>
      </c>
      <c r="F923" s="12" t="s">
        <v>1324</v>
      </c>
      <c r="G923" s="12" t="s">
        <v>35</v>
      </c>
      <c r="H923" s="12" t="s">
        <v>3503</v>
      </c>
      <c r="I923" s="12" t="s">
        <v>1325</v>
      </c>
      <c r="J923" s="12" t="s">
        <v>2117</v>
      </c>
      <c r="K923" s="12" t="s">
        <v>28</v>
      </c>
      <c r="L923" s="12" t="s">
        <v>28</v>
      </c>
      <c r="N923" s="12" t="s">
        <v>1326</v>
      </c>
      <c r="O923" s="12" t="s">
        <v>744</v>
      </c>
      <c r="P923" s="12" t="s">
        <v>3901</v>
      </c>
      <c r="Q923" t="s">
        <v>3993</v>
      </c>
      <c r="R923" t="s">
        <v>4023</v>
      </c>
      <c r="S923" t="s">
        <v>4137</v>
      </c>
      <c r="T923" s="12" t="s">
        <v>515</v>
      </c>
      <c r="U923" s="12" t="s">
        <v>449</v>
      </c>
      <c r="W923" s="12" t="s">
        <v>40</v>
      </c>
      <c r="X923" s="12" t="s">
        <v>1033</v>
      </c>
      <c r="Y923" s="12" t="s">
        <v>1033</v>
      </c>
      <c r="Z923" s="12" t="s">
        <v>1033</v>
      </c>
      <c r="AA923" s="12" t="s">
        <v>80</v>
      </c>
      <c r="AB923" s="12" t="s">
        <v>35</v>
      </c>
      <c r="AC923" s="12" t="s">
        <v>2901</v>
      </c>
      <c r="AF923" s="12" t="s">
        <v>119</v>
      </c>
      <c r="AG923" s="12">
        <v>39</v>
      </c>
    </row>
    <row r="924" spans="1:33" s="12" customFormat="1" x14ac:dyDescent="0.25">
      <c r="A924" s="12" t="s">
        <v>1323</v>
      </c>
      <c r="B924" s="12">
        <v>2014</v>
      </c>
      <c r="C924" t="str">
        <f>A924&amp;" "&amp;B924</f>
        <v>Pao et al. 2014</v>
      </c>
      <c r="D924" s="12" t="s">
        <v>35</v>
      </c>
      <c r="E924" s="12" t="s">
        <v>226</v>
      </c>
      <c r="F924" s="12" t="s">
        <v>1324</v>
      </c>
      <c r="G924" s="12" t="s">
        <v>35</v>
      </c>
      <c r="H924" s="12" t="s">
        <v>3503</v>
      </c>
      <c r="I924" s="12" t="s">
        <v>1325</v>
      </c>
      <c r="J924" s="12" t="s">
        <v>2117</v>
      </c>
      <c r="K924" s="12" t="s">
        <v>28</v>
      </c>
      <c r="L924" s="12" t="s">
        <v>28</v>
      </c>
      <c r="N924" s="12" t="s">
        <v>1326</v>
      </c>
      <c r="O924" s="12" t="s">
        <v>744</v>
      </c>
      <c r="P924" s="12" t="s">
        <v>3901</v>
      </c>
      <c r="Q924" t="s">
        <v>4009</v>
      </c>
      <c r="R924" t="s">
        <v>4077</v>
      </c>
      <c r="S924" t="s">
        <v>4186</v>
      </c>
      <c r="T924" s="12" t="s">
        <v>1328</v>
      </c>
      <c r="U924" s="12" t="s">
        <v>1329</v>
      </c>
      <c r="W924" s="12" t="s">
        <v>40</v>
      </c>
      <c r="X924" s="12" t="s">
        <v>1033</v>
      </c>
      <c r="Y924" s="12" t="s">
        <v>1033</v>
      </c>
      <c r="Z924" s="12" t="s">
        <v>1033</v>
      </c>
      <c r="AA924" s="12" t="s">
        <v>80</v>
      </c>
      <c r="AB924" s="12" t="s">
        <v>35</v>
      </c>
      <c r="AC924" s="12" t="s">
        <v>2901</v>
      </c>
      <c r="AF924" s="12" t="s">
        <v>119</v>
      </c>
      <c r="AG924" s="12">
        <v>1</v>
      </c>
    </row>
    <row r="925" spans="1:33" s="12" customFormat="1" x14ac:dyDescent="0.25">
      <c r="A925" s="12" t="s">
        <v>1323</v>
      </c>
      <c r="B925" s="12">
        <v>2014</v>
      </c>
      <c r="C925" t="str">
        <f>A925&amp;" "&amp;B925</f>
        <v>Pao et al. 2014</v>
      </c>
      <c r="D925" s="12" t="s">
        <v>35</v>
      </c>
      <c r="E925" s="12" t="s">
        <v>226</v>
      </c>
      <c r="F925" s="12" t="s">
        <v>1324</v>
      </c>
      <c r="G925" s="12" t="s">
        <v>35</v>
      </c>
      <c r="H925" s="12" t="s">
        <v>3503</v>
      </c>
      <c r="I925" s="12" t="s">
        <v>1325</v>
      </c>
      <c r="J925" s="12" t="s">
        <v>2117</v>
      </c>
      <c r="K925" s="12" t="s">
        <v>28</v>
      </c>
      <c r="L925" s="12" t="s">
        <v>28</v>
      </c>
      <c r="N925" s="12" t="s">
        <v>1326</v>
      </c>
      <c r="O925" s="12" t="s">
        <v>744</v>
      </c>
      <c r="P925" s="12" t="s">
        <v>3901</v>
      </c>
      <c r="Q925" t="s">
        <v>4009</v>
      </c>
      <c r="R925" t="s">
        <v>4040</v>
      </c>
      <c r="S925" t="s">
        <v>4140</v>
      </c>
      <c r="T925" s="12" t="s">
        <v>3104</v>
      </c>
      <c r="U925" s="12" t="s">
        <v>1330</v>
      </c>
      <c r="W925" s="12" t="s">
        <v>40</v>
      </c>
      <c r="X925" s="12" t="s">
        <v>1033</v>
      </c>
      <c r="Y925" s="12" t="s">
        <v>1033</v>
      </c>
      <c r="Z925" s="12" t="s">
        <v>1033</v>
      </c>
      <c r="AA925" s="12" t="s">
        <v>80</v>
      </c>
      <c r="AB925" s="12" t="s">
        <v>35</v>
      </c>
      <c r="AC925" s="12" t="s">
        <v>2901</v>
      </c>
      <c r="AF925" s="12" t="s">
        <v>119</v>
      </c>
      <c r="AG925" s="12">
        <v>2</v>
      </c>
    </row>
    <row r="926" spans="1:33" s="12" customFormat="1" x14ac:dyDescent="0.25">
      <c r="A926" s="12" t="s">
        <v>1323</v>
      </c>
      <c r="B926" s="12">
        <v>2014</v>
      </c>
      <c r="C926" t="str">
        <f>A926&amp;" "&amp;B926</f>
        <v>Pao et al. 2014</v>
      </c>
      <c r="D926" s="12" t="s">
        <v>35</v>
      </c>
      <c r="E926" s="12" t="s">
        <v>226</v>
      </c>
      <c r="F926" s="12" t="s">
        <v>1324</v>
      </c>
      <c r="G926" s="12" t="s">
        <v>35</v>
      </c>
      <c r="H926" s="12" t="s">
        <v>3503</v>
      </c>
      <c r="I926" s="12" t="s">
        <v>1325</v>
      </c>
      <c r="J926" s="12" t="s">
        <v>2117</v>
      </c>
      <c r="K926" s="12" t="s">
        <v>28</v>
      </c>
      <c r="L926" s="12" t="s">
        <v>28</v>
      </c>
      <c r="N926" s="12" t="s">
        <v>1326</v>
      </c>
      <c r="O926" s="12" t="s">
        <v>744</v>
      </c>
      <c r="P926" s="12" t="s">
        <v>3901</v>
      </c>
      <c r="Q926" t="s">
        <v>4009</v>
      </c>
      <c r="R926" t="s">
        <v>4063</v>
      </c>
      <c r="S926" t="s">
        <v>4143</v>
      </c>
      <c r="T926" s="12" t="s">
        <v>578</v>
      </c>
      <c r="U926" s="12" t="s">
        <v>579</v>
      </c>
      <c r="W926" s="12" t="s">
        <v>40</v>
      </c>
      <c r="X926" s="12" t="s">
        <v>1033</v>
      </c>
      <c r="Y926" s="12" t="s">
        <v>1033</v>
      </c>
      <c r="Z926" s="12" t="s">
        <v>1033</v>
      </c>
      <c r="AA926" s="12" t="s">
        <v>80</v>
      </c>
      <c r="AB926" s="12" t="s">
        <v>35</v>
      </c>
      <c r="AC926" s="12" t="s">
        <v>2901</v>
      </c>
      <c r="AF926" s="12" t="s">
        <v>119</v>
      </c>
      <c r="AG926" s="12">
        <v>1</v>
      </c>
    </row>
    <row r="927" spans="1:33" s="12" customFormat="1" x14ac:dyDescent="0.25">
      <c r="A927" s="12" t="s">
        <v>1323</v>
      </c>
      <c r="B927" s="12">
        <v>2014</v>
      </c>
      <c r="C927" t="str">
        <f>A927&amp;" "&amp;B927</f>
        <v>Pao et al. 2014</v>
      </c>
      <c r="D927" s="12" t="s">
        <v>35</v>
      </c>
      <c r="E927" s="12" t="s">
        <v>226</v>
      </c>
      <c r="F927" s="12" t="s">
        <v>1324</v>
      </c>
      <c r="G927" s="12" t="s">
        <v>35</v>
      </c>
      <c r="H927" s="12" t="s">
        <v>3503</v>
      </c>
      <c r="I927" s="12" t="s">
        <v>1325</v>
      </c>
      <c r="J927" s="12" t="s">
        <v>2117</v>
      </c>
      <c r="K927" s="12" t="s">
        <v>28</v>
      </c>
      <c r="L927" s="12" t="s">
        <v>28</v>
      </c>
      <c r="N927" s="12" t="s">
        <v>1326</v>
      </c>
      <c r="O927" s="12" t="s">
        <v>744</v>
      </c>
      <c r="P927" s="12" t="s">
        <v>3901</v>
      </c>
      <c r="Q927" t="s">
        <v>4009</v>
      </c>
      <c r="R927" t="s">
        <v>4077</v>
      </c>
      <c r="S927" t="s">
        <v>4186</v>
      </c>
      <c r="T927" s="12" t="s">
        <v>2820</v>
      </c>
      <c r="U927" s="12" t="s">
        <v>1334</v>
      </c>
      <c r="W927" s="12" t="s">
        <v>40</v>
      </c>
      <c r="X927" s="12" t="s">
        <v>1033</v>
      </c>
      <c r="Y927" s="12" t="s">
        <v>1033</v>
      </c>
      <c r="Z927" s="12" t="s">
        <v>1033</v>
      </c>
      <c r="AA927" s="12" t="s">
        <v>80</v>
      </c>
      <c r="AB927" s="12" t="s">
        <v>35</v>
      </c>
      <c r="AC927" s="12" t="s">
        <v>2901</v>
      </c>
      <c r="AF927" s="12" t="s">
        <v>119</v>
      </c>
      <c r="AG927" s="12">
        <v>1</v>
      </c>
    </row>
    <row r="928" spans="1:33" s="12" customFormat="1" x14ac:dyDescent="0.25">
      <c r="A928" s="12" t="s">
        <v>1323</v>
      </c>
      <c r="B928" s="12">
        <v>2014</v>
      </c>
      <c r="C928" t="str">
        <f>A928&amp;" "&amp;B928</f>
        <v>Pao et al. 2014</v>
      </c>
      <c r="D928" s="12" t="s">
        <v>35</v>
      </c>
      <c r="E928" s="12" t="s">
        <v>226</v>
      </c>
      <c r="F928" s="12" t="s">
        <v>1324</v>
      </c>
      <c r="G928" s="12" t="s">
        <v>35</v>
      </c>
      <c r="H928" s="12" t="s">
        <v>3503</v>
      </c>
      <c r="I928" s="12" t="s">
        <v>1325</v>
      </c>
      <c r="J928" s="12" t="s">
        <v>2117</v>
      </c>
      <c r="K928" s="12" t="s">
        <v>28</v>
      </c>
      <c r="L928" s="12" t="s">
        <v>28</v>
      </c>
      <c r="N928" s="12" t="s">
        <v>1326</v>
      </c>
      <c r="O928" s="12" t="s">
        <v>744</v>
      </c>
      <c r="P928" s="12" t="s">
        <v>3901</v>
      </c>
      <c r="Q928" t="s">
        <v>3993</v>
      </c>
      <c r="R928" t="s">
        <v>4023</v>
      </c>
      <c r="S928" t="s">
        <v>3983</v>
      </c>
      <c r="T928" s="12" t="s">
        <v>625</v>
      </c>
      <c r="U928" s="12" t="s">
        <v>1331</v>
      </c>
      <c r="W928" s="12" t="s">
        <v>40</v>
      </c>
      <c r="X928" s="12" t="s">
        <v>1033</v>
      </c>
      <c r="Y928" s="12" t="s">
        <v>1033</v>
      </c>
      <c r="Z928" s="12" t="s">
        <v>1033</v>
      </c>
      <c r="AA928" s="12" t="s">
        <v>80</v>
      </c>
      <c r="AB928" s="12" t="s">
        <v>35</v>
      </c>
      <c r="AC928" s="12" t="s">
        <v>2901</v>
      </c>
      <c r="AF928" s="12" t="s">
        <v>119</v>
      </c>
      <c r="AG928" s="12">
        <v>144</v>
      </c>
    </row>
    <row r="929" spans="1:33" s="12" customFormat="1" x14ac:dyDescent="0.25">
      <c r="A929" s="12" t="s">
        <v>1323</v>
      </c>
      <c r="B929" s="12">
        <v>2014</v>
      </c>
      <c r="C929" t="str">
        <f>A929&amp;" "&amp;B929</f>
        <v>Pao et al. 2014</v>
      </c>
      <c r="D929" s="12" t="s">
        <v>35</v>
      </c>
      <c r="E929" s="12" t="s">
        <v>226</v>
      </c>
      <c r="F929" s="12" t="s">
        <v>1324</v>
      </c>
      <c r="G929" s="12" t="s">
        <v>35</v>
      </c>
      <c r="H929" s="12" t="s">
        <v>3503</v>
      </c>
      <c r="I929" s="12" t="s">
        <v>1325</v>
      </c>
      <c r="J929" s="12" t="s">
        <v>2117</v>
      </c>
      <c r="K929" s="12" t="s">
        <v>28</v>
      </c>
      <c r="L929" s="12" t="s">
        <v>28</v>
      </c>
      <c r="N929" s="12" t="s">
        <v>1326</v>
      </c>
      <c r="O929" s="12" t="s">
        <v>744</v>
      </c>
      <c r="P929" s="12" t="s">
        <v>3901</v>
      </c>
      <c r="Q929" t="s">
        <v>4009</v>
      </c>
      <c r="R929" t="s">
        <v>3954</v>
      </c>
      <c r="S929" t="s">
        <v>4172</v>
      </c>
      <c r="T929" s="12" t="s">
        <v>592</v>
      </c>
      <c r="U929" s="12" t="s">
        <v>452</v>
      </c>
      <c r="W929" s="12" t="s">
        <v>40</v>
      </c>
      <c r="X929" s="12" t="s">
        <v>1033</v>
      </c>
      <c r="Y929" s="12" t="s">
        <v>1033</v>
      </c>
      <c r="Z929" s="12" t="s">
        <v>1033</v>
      </c>
      <c r="AA929" s="12" t="s">
        <v>80</v>
      </c>
      <c r="AB929" s="12" t="s">
        <v>35</v>
      </c>
      <c r="AC929" s="12" t="s">
        <v>2901</v>
      </c>
      <c r="AF929" s="12" t="s">
        <v>119</v>
      </c>
      <c r="AG929" s="12">
        <v>8</v>
      </c>
    </row>
    <row r="930" spans="1:33" s="12" customFormat="1" x14ac:dyDescent="0.25">
      <c r="A930" s="12" t="s">
        <v>1323</v>
      </c>
      <c r="B930" s="12">
        <v>2014</v>
      </c>
      <c r="C930" t="str">
        <f>A930&amp;" "&amp;B930</f>
        <v>Pao et al. 2014</v>
      </c>
      <c r="D930" s="12" t="s">
        <v>35</v>
      </c>
      <c r="E930" s="12" t="s">
        <v>226</v>
      </c>
      <c r="F930" s="12" t="s">
        <v>1324</v>
      </c>
      <c r="G930" s="12" t="s">
        <v>35</v>
      </c>
      <c r="H930" s="12" t="s">
        <v>3503</v>
      </c>
      <c r="I930" s="12" t="s">
        <v>1325</v>
      </c>
      <c r="J930" s="12" t="s">
        <v>2117</v>
      </c>
      <c r="K930" s="12" t="s">
        <v>28</v>
      </c>
      <c r="L930" s="12" t="s">
        <v>28</v>
      </c>
      <c r="N930" s="12" t="s">
        <v>1326</v>
      </c>
      <c r="O930" s="12" t="s">
        <v>744</v>
      </c>
      <c r="P930" s="12" t="s">
        <v>3901</v>
      </c>
      <c r="Q930" t="s">
        <v>4009</v>
      </c>
      <c r="R930" t="s">
        <v>3954</v>
      </c>
      <c r="S930" t="s">
        <v>4127</v>
      </c>
      <c r="T930" s="12" t="s">
        <v>350</v>
      </c>
      <c r="U930" s="12" t="s">
        <v>351</v>
      </c>
      <c r="W930" s="12" t="s">
        <v>40</v>
      </c>
      <c r="X930" s="12" t="s">
        <v>1033</v>
      </c>
      <c r="Y930" s="12" t="s">
        <v>1033</v>
      </c>
      <c r="Z930" s="12" t="s">
        <v>1033</v>
      </c>
      <c r="AA930" s="12" t="s">
        <v>80</v>
      </c>
      <c r="AB930" s="12" t="s">
        <v>35</v>
      </c>
      <c r="AC930" s="12" t="s">
        <v>2901</v>
      </c>
      <c r="AF930" s="12" t="s">
        <v>119</v>
      </c>
      <c r="AG930" s="12">
        <v>14</v>
      </c>
    </row>
    <row r="931" spans="1:33" s="12" customFormat="1" x14ac:dyDescent="0.25">
      <c r="A931" s="12" t="s">
        <v>1323</v>
      </c>
      <c r="B931" s="12">
        <v>2014</v>
      </c>
      <c r="C931" t="str">
        <f>A931&amp;" "&amp;B931</f>
        <v>Pao et al. 2014</v>
      </c>
      <c r="D931" s="12" t="s">
        <v>35</v>
      </c>
      <c r="E931" s="12" t="s">
        <v>226</v>
      </c>
      <c r="F931" s="12" t="s">
        <v>1324</v>
      </c>
      <c r="G931" s="12" t="s">
        <v>35</v>
      </c>
      <c r="H931" s="12" t="s">
        <v>3503</v>
      </c>
      <c r="I931" s="12" t="s">
        <v>1325</v>
      </c>
      <c r="J931" s="12" t="s">
        <v>2117</v>
      </c>
      <c r="K931" s="12" t="s">
        <v>28</v>
      </c>
      <c r="L931" s="12" t="s">
        <v>28</v>
      </c>
      <c r="N931" s="12" t="s">
        <v>1326</v>
      </c>
      <c r="O931" s="12" t="s">
        <v>744</v>
      </c>
      <c r="P931" s="12" t="s">
        <v>3901</v>
      </c>
      <c r="Q931" t="s">
        <v>4009</v>
      </c>
      <c r="R931" t="s">
        <v>3954</v>
      </c>
      <c r="S931" t="s">
        <v>4127</v>
      </c>
      <c r="T931" s="12" t="s">
        <v>1332</v>
      </c>
      <c r="U931" s="12" t="s">
        <v>1333</v>
      </c>
      <c r="W931" s="12" t="s">
        <v>40</v>
      </c>
      <c r="X931" s="12" t="s">
        <v>1033</v>
      </c>
      <c r="Y931" s="12" t="s">
        <v>1033</v>
      </c>
      <c r="Z931" s="12" t="s">
        <v>1033</v>
      </c>
      <c r="AA931" s="12" t="s">
        <v>80</v>
      </c>
      <c r="AB931" s="12" t="s">
        <v>35</v>
      </c>
      <c r="AC931" s="12" t="s">
        <v>2901</v>
      </c>
      <c r="AF931" s="12" t="s">
        <v>119</v>
      </c>
      <c r="AG931" s="12">
        <v>3</v>
      </c>
    </row>
    <row r="932" spans="1:33" s="12" customFormat="1" x14ac:dyDescent="0.25">
      <c r="A932" s="12" t="s">
        <v>1323</v>
      </c>
      <c r="B932" s="12">
        <v>2014</v>
      </c>
      <c r="C932" t="str">
        <f>A932&amp;" "&amp;B932</f>
        <v>Pao et al. 2014</v>
      </c>
      <c r="D932" s="12" t="s">
        <v>35</v>
      </c>
      <c r="E932" s="12" t="s">
        <v>226</v>
      </c>
      <c r="F932" s="12" t="s">
        <v>1324</v>
      </c>
      <c r="G932" s="12" t="s">
        <v>35</v>
      </c>
      <c r="H932" s="12" t="s">
        <v>3503</v>
      </c>
      <c r="I932" s="12" t="s">
        <v>1325</v>
      </c>
      <c r="J932" s="12" t="s">
        <v>2117</v>
      </c>
      <c r="K932" s="12" t="s">
        <v>28</v>
      </c>
      <c r="L932" s="12" t="s">
        <v>28</v>
      </c>
      <c r="N932" s="12" t="s">
        <v>1326</v>
      </c>
      <c r="O932" s="12" t="s">
        <v>744</v>
      </c>
      <c r="P932" s="12" t="s">
        <v>3901</v>
      </c>
      <c r="Q932" t="s">
        <v>4009</v>
      </c>
      <c r="R932" t="s">
        <v>3954</v>
      </c>
      <c r="S932" t="s">
        <v>4105</v>
      </c>
      <c r="T932" s="12" t="s">
        <v>1335</v>
      </c>
      <c r="U932" s="12" t="s">
        <v>2824</v>
      </c>
      <c r="W932" s="12" t="s">
        <v>40</v>
      </c>
      <c r="X932" s="12" t="s">
        <v>1033</v>
      </c>
      <c r="Y932" s="12" t="s">
        <v>1033</v>
      </c>
      <c r="Z932" s="12" t="s">
        <v>1033</v>
      </c>
      <c r="AA932" s="12" t="s">
        <v>80</v>
      </c>
      <c r="AB932" s="12" t="s">
        <v>35</v>
      </c>
      <c r="AC932" s="12" t="s">
        <v>2901</v>
      </c>
      <c r="AF932" s="12" t="s">
        <v>119</v>
      </c>
      <c r="AG932" s="12">
        <v>1</v>
      </c>
    </row>
    <row r="933" spans="1:33" s="12" customFormat="1" x14ac:dyDescent="0.25">
      <c r="A933" s="12" t="s">
        <v>357</v>
      </c>
      <c r="B933" s="12">
        <v>2016</v>
      </c>
      <c r="C933" t="str">
        <f>A933&amp;" "&amp;B933</f>
        <v>Pearson et al. 2016</v>
      </c>
      <c r="D933" s="12" t="s">
        <v>35</v>
      </c>
      <c r="E933" s="12" t="s">
        <v>226</v>
      </c>
      <c r="F933" s="12" t="s">
        <v>358</v>
      </c>
      <c r="G933" s="12" t="s">
        <v>2901</v>
      </c>
      <c r="H933" s="12" t="s">
        <v>3501</v>
      </c>
      <c r="I933" s="12" t="s">
        <v>251</v>
      </c>
      <c r="J933" s="12" t="s">
        <v>2117</v>
      </c>
      <c r="K933" s="12" t="s">
        <v>28</v>
      </c>
      <c r="L933" s="12" t="s">
        <v>28</v>
      </c>
      <c r="N933" s="12" t="s">
        <v>277</v>
      </c>
      <c r="O933" s="12" t="s">
        <v>744</v>
      </c>
      <c r="P933" s="12" t="s">
        <v>3901</v>
      </c>
      <c r="Q933" t="s">
        <v>4009</v>
      </c>
      <c r="R933" t="s">
        <v>4097</v>
      </c>
      <c r="S933" t="s">
        <v>4096</v>
      </c>
      <c r="T933" s="12" t="s">
        <v>343</v>
      </c>
      <c r="U933" s="12" t="s">
        <v>267</v>
      </c>
      <c r="W933" s="12" t="s">
        <v>40</v>
      </c>
      <c r="X933" s="12" t="s">
        <v>1826</v>
      </c>
      <c r="Y933" s="12" t="s">
        <v>1033</v>
      </c>
      <c r="Z933" s="12" t="s">
        <v>1033</v>
      </c>
      <c r="AA933" s="12" t="s">
        <v>304</v>
      </c>
      <c r="AB933" s="12" t="s">
        <v>35</v>
      </c>
      <c r="AC933" s="12" t="s">
        <v>2901</v>
      </c>
      <c r="AF933" s="12">
        <v>6</v>
      </c>
      <c r="AG933" s="12">
        <v>473</v>
      </c>
    </row>
    <row r="934" spans="1:33" s="12" customFormat="1" x14ac:dyDescent="0.25">
      <c r="A934" s="12" t="s">
        <v>641</v>
      </c>
      <c r="B934" s="12">
        <v>1998</v>
      </c>
      <c r="C934" t="str">
        <f>A934&amp;" "&amp;B934</f>
        <v>Pennycott et al. 1998</v>
      </c>
      <c r="D934" s="12" t="s">
        <v>35</v>
      </c>
      <c r="E934" s="12" t="s">
        <v>25</v>
      </c>
      <c r="F934" s="12" t="s">
        <v>647</v>
      </c>
      <c r="G934" s="12" t="s">
        <v>2901</v>
      </c>
      <c r="H934" s="12" t="s">
        <v>3504</v>
      </c>
      <c r="I934" s="12" t="s">
        <v>643</v>
      </c>
      <c r="J934" s="12" t="s">
        <v>2117</v>
      </c>
      <c r="K934" s="12" t="s">
        <v>28</v>
      </c>
      <c r="L934" s="12" t="s">
        <v>28</v>
      </c>
      <c r="N934" s="12" t="s">
        <v>28</v>
      </c>
      <c r="O934" s="12" t="s">
        <v>744</v>
      </c>
      <c r="P934" s="12" t="s">
        <v>3901</v>
      </c>
      <c r="Q934" t="s">
        <v>4009</v>
      </c>
      <c r="R934" t="s">
        <v>4011</v>
      </c>
      <c r="S934" t="s">
        <v>4072</v>
      </c>
      <c r="T934" s="12" t="s">
        <v>2599</v>
      </c>
      <c r="U934" s="12" t="s">
        <v>649</v>
      </c>
      <c r="W934" s="12" t="s">
        <v>40</v>
      </c>
      <c r="X934" s="12" t="s">
        <v>2062</v>
      </c>
      <c r="Y934" s="12" t="s">
        <v>3589</v>
      </c>
      <c r="Z934" s="12" t="s">
        <v>3608</v>
      </c>
      <c r="AA934" s="12" t="s">
        <v>646</v>
      </c>
      <c r="AB934" s="12" t="s">
        <v>35</v>
      </c>
      <c r="AC934" s="12" t="s">
        <v>2901</v>
      </c>
      <c r="AF934" s="12">
        <v>1</v>
      </c>
      <c r="AG934" s="12">
        <v>2</v>
      </c>
    </row>
    <row r="935" spans="1:33" s="12" customFormat="1" x14ac:dyDescent="0.25">
      <c r="A935" s="12" t="s">
        <v>641</v>
      </c>
      <c r="B935" s="12">
        <v>1998</v>
      </c>
      <c r="C935" t="str">
        <f>A935&amp;" "&amp;B935</f>
        <v>Pennycott et al. 1998</v>
      </c>
      <c r="D935" s="12" t="s">
        <v>35</v>
      </c>
      <c r="E935" s="12" t="s">
        <v>25</v>
      </c>
      <c r="F935" s="12" t="s">
        <v>647</v>
      </c>
      <c r="G935" s="12" t="s">
        <v>2901</v>
      </c>
      <c r="H935" s="12" t="s">
        <v>3504</v>
      </c>
      <c r="I935" s="12" t="s">
        <v>643</v>
      </c>
      <c r="J935" s="12" t="s">
        <v>2117</v>
      </c>
      <c r="K935" s="12" t="s">
        <v>28</v>
      </c>
      <c r="L935" s="12" t="s">
        <v>28</v>
      </c>
      <c r="N935" s="12" t="s">
        <v>28</v>
      </c>
      <c r="O935" s="12" t="s">
        <v>744</v>
      </c>
      <c r="P935" s="12" t="s">
        <v>3901</v>
      </c>
      <c r="Q935" t="s">
        <v>4009</v>
      </c>
      <c r="R935" t="s">
        <v>4011</v>
      </c>
      <c r="S935" t="s">
        <v>4086</v>
      </c>
      <c r="T935" s="12" t="s">
        <v>2687</v>
      </c>
      <c r="U935" s="12" t="s">
        <v>644</v>
      </c>
      <c r="W935" s="12" t="s">
        <v>40</v>
      </c>
      <c r="X935" s="12" t="s">
        <v>2062</v>
      </c>
      <c r="Y935" s="12" t="s">
        <v>3590</v>
      </c>
      <c r="Z935" s="12" t="s">
        <v>3608</v>
      </c>
      <c r="AA935" s="12" t="s">
        <v>646</v>
      </c>
      <c r="AB935" s="12" t="s">
        <v>35</v>
      </c>
      <c r="AC935" s="12" t="s">
        <v>2901</v>
      </c>
      <c r="AF935" s="12" t="s">
        <v>119</v>
      </c>
      <c r="AG935" s="12">
        <v>2</v>
      </c>
    </row>
    <row r="936" spans="1:33" s="12" customFormat="1" x14ac:dyDescent="0.25">
      <c r="A936" s="12" t="s">
        <v>641</v>
      </c>
      <c r="B936" s="12">
        <v>1998</v>
      </c>
      <c r="C936" t="str">
        <f>A936&amp;" "&amp;B936</f>
        <v>Pennycott et al. 1998</v>
      </c>
      <c r="D936" s="12" t="s">
        <v>35</v>
      </c>
      <c r="E936" s="12" t="s">
        <v>25</v>
      </c>
      <c r="F936" s="12" t="s">
        <v>647</v>
      </c>
      <c r="G936" s="12" t="s">
        <v>2901</v>
      </c>
      <c r="H936" s="12" t="s">
        <v>3504</v>
      </c>
      <c r="I936" s="12" t="s">
        <v>643</v>
      </c>
      <c r="J936" s="12" t="s">
        <v>2117</v>
      </c>
      <c r="K936" s="12" t="s">
        <v>28</v>
      </c>
      <c r="L936" s="12" t="s">
        <v>28</v>
      </c>
      <c r="N936" s="12" t="s">
        <v>28</v>
      </c>
      <c r="O936" s="12" t="s">
        <v>744</v>
      </c>
      <c r="P936" s="12" t="s">
        <v>3901</v>
      </c>
      <c r="Q936" t="s">
        <v>4009</v>
      </c>
      <c r="R936" t="s">
        <v>4011</v>
      </c>
      <c r="S936" t="s">
        <v>4095</v>
      </c>
      <c r="T936" s="12" t="s">
        <v>1788</v>
      </c>
      <c r="U936" s="12" t="s">
        <v>651</v>
      </c>
      <c r="W936" s="12" t="s">
        <v>40</v>
      </c>
      <c r="X936" s="12" t="s">
        <v>2062</v>
      </c>
      <c r="Y936" s="12" t="s">
        <v>3591</v>
      </c>
      <c r="Z936" s="12" t="s">
        <v>3608</v>
      </c>
      <c r="AA936" s="12" t="s">
        <v>646</v>
      </c>
      <c r="AB936" s="12" t="s">
        <v>35</v>
      </c>
      <c r="AC936" s="12" t="s">
        <v>2901</v>
      </c>
      <c r="AF936" s="12">
        <v>49</v>
      </c>
      <c r="AG936" s="12">
        <v>71</v>
      </c>
    </row>
    <row r="937" spans="1:33" s="12" customFormat="1" x14ac:dyDescent="0.25">
      <c r="A937" s="12" t="s">
        <v>641</v>
      </c>
      <c r="B937" s="12">
        <v>1998</v>
      </c>
      <c r="C937" t="str">
        <f>A937&amp;" "&amp;B937</f>
        <v>Pennycott et al. 1998</v>
      </c>
      <c r="D937" s="12" t="s">
        <v>35</v>
      </c>
      <c r="E937" s="12" t="s">
        <v>25</v>
      </c>
      <c r="F937" s="12" t="s">
        <v>648</v>
      </c>
      <c r="G937" s="12" t="s">
        <v>2901</v>
      </c>
      <c r="H937" s="12" t="s">
        <v>3504</v>
      </c>
      <c r="I937" s="12" t="s">
        <v>643</v>
      </c>
      <c r="J937" s="12" t="s">
        <v>2117</v>
      </c>
      <c r="K937" s="12" t="s">
        <v>28</v>
      </c>
      <c r="L937" s="12" t="s">
        <v>28</v>
      </c>
      <c r="N937" s="12" t="s">
        <v>28</v>
      </c>
      <c r="O937" s="12" t="s">
        <v>744</v>
      </c>
      <c r="P937" s="12" t="s">
        <v>3901</v>
      </c>
      <c r="Q937" t="s">
        <v>4009</v>
      </c>
      <c r="R937" t="s">
        <v>4011</v>
      </c>
      <c r="S937" t="s">
        <v>4072</v>
      </c>
      <c r="T937" s="12" t="s">
        <v>2599</v>
      </c>
      <c r="U937" s="12" t="s">
        <v>649</v>
      </c>
      <c r="W937" s="12" t="s">
        <v>40</v>
      </c>
      <c r="X937" s="12" t="s">
        <v>2062</v>
      </c>
      <c r="Y937" s="12" t="s">
        <v>3592</v>
      </c>
      <c r="Z937" s="12" t="s">
        <v>3608</v>
      </c>
      <c r="AA937" s="12" t="s">
        <v>646</v>
      </c>
      <c r="AB937" s="12" t="s">
        <v>35</v>
      </c>
      <c r="AC937" s="12" t="s">
        <v>2901</v>
      </c>
      <c r="AF937" s="12" t="s">
        <v>119</v>
      </c>
      <c r="AG937" s="12">
        <v>1</v>
      </c>
    </row>
    <row r="938" spans="1:33" s="12" customFormat="1" x14ac:dyDescent="0.25">
      <c r="A938" s="12" t="s">
        <v>641</v>
      </c>
      <c r="B938" s="12">
        <v>1998</v>
      </c>
      <c r="C938" t="str">
        <f>A938&amp;" "&amp;B938</f>
        <v>Pennycott et al. 1998</v>
      </c>
      <c r="D938" s="12" t="s">
        <v>35</v>
      </c>
      <c r="E938" s="12" t="s">
        <v>25</v>
      </c>
      <c r="F938" s="12" t="s">
        <v>648</v>
      </c>
      <c r="G938" s="12" t="s">
        <v>2901</v>
      </c>
      <c r="H938" s="12" t="s">
        <v>3504</v>
      </c>
      <c r="I938" s="12" t="s">
        <v>643</v>
      </c>
      <c r="J938" s="12" t="s">
        <v>2117</v>
      </c>
      <c r="K938" s="12" t="s">
        <v>28</v>
      </c>
      <c r="L938" s="12" t="s">
        <v>28</v>
      </c>
      <c r="N938" s="12" t="s">
        <v>28</v>
      </c>
      <c r="O938" s="12" t="s">
        <v>744</v>
      </c>
      <c r="P938" s="12" t="s">
        <v>3901</v>
      </c>
      <c r="Q938" t="s">
        <v>4009</v>
      </c>
      <c r="R938" t="s">
        <v>4011</v>
      </c>
      <c r="S938" t="s">
        <v>4095</v>
      </c>
      <c r="T938" s="12" t="s">
        <v>1788</v>
      </c>
      <c r="U938" s="12" t="s">
        <v>651</v>
      </c>
      <c r="W938" s="12" t="s">
        <v>40</v>
      </c>
      <c r="X938" s="12" t="s">
        <v>2062</v>
      </c>
      <c r="Y938" s="12" t="s">
        <v>3593</v>
      </c>
      <c r="Z938" s="12" t="s">
        <v>3608</v>
      </c>
      <c r="AA938" s="12" t="s">
        <v>646</v>
      </c>
      <c r="AB938" s="12" t="s">
        <v>35</v>
      </c>
      <c r="AC938" s="12" t="s">
        <v>2901</v>
      </c>
      <c r="AF938" s="12" t="s">
        <v>119</v>
      </c>
      <c r="AG938" s="12">
        <v>2</v>
      </c>
    </row>
    <row r="939" spans="1:33" s="12" customFormat="1" x14ac:dyDescent="0.25">
      <c r="A939" s="12" t="s">
        <v>641</v>
      </c>
      <c r="B939" s="12">
        <v>1998</v>
      </c>
      <c r="C939" t="str">
        <f>A939&amp;" "&amp;B939</f>
        <v>Pennycott et al. 1998</v>
      </c>
      <c r="D939" s="12" t="s">
        <v>35</v>
      </c>
      <c r="E939" s="12" t="s">
        <v>25</v>
      </c>
      <c r="F939" s="12" t="s">
        <v>648</v>
      </c>
      <c r="G939" s="12" t="s">
        <v>2901</v>
      </c>
      <c r="H939" s="12" t="s">
        <v>3504</v>
      </c>
      <c r="I939" s="12" t="s">
        <v>643</v>
      </c>
      <c r="J939" s="12" t="s">
        <v>2117</v>
      </c>
      <c r="K939" s="12" t="s">
        <v>28</v>
      </c>
      <c r="L939" s="12" t="s">
        <v>28</v>
      </c>
      <c r="N939" s="12" t="s">
        <v>28</v>
      </c>
      <c r="O939" s="12" t="s">
        <v>744</v>
      </c>
      <c r="P939" s="12" t="s">
        <v>3901</v>
      </c>
      <c r="Q939" t="s">
        <v>4009</v>
      </c>
      <c r="R939" t="s">
        <v>4011</v>
      </c>
      <c r="S939" t="s">
        <v>4072</v>
      </c>
      <c r="T939" s="12" t="s">
        <v>2599</v>
      </c>
      <c r="U939" s="12" t="s">
        <v>649</v>
      </c>
      <c r="W939" s="12" t="s">
        <v>40</v>
      </c>
      <c r="X939" s="12" t="s">
        <v>2062</v>
      </c>
      <c r="Y939" s="12" t="s">
        <v>3594</v>
      </c>
      <c r="Z939" s="12" t="s">
        <v>3608</v>
      </c>
      <c r="AA939" s="12" t="s">
        <v>646</v>
      </c>
      <c r="AB939" s="12" t="s">
        <v>35</v>
      </c>
      <c r="AC939" s="12" t="s">
        <v>2901</v>
      </c>
      <c r="AF939" s="12" t="s">
        <v>119</v>
      </c>
      <c r="AG939" s="12">
        <v>4</v>
      </c>
    </row>
    <row r="940" spans="1:33" s="12" customFormat="1" x14ac:dyDescent="0.25">
      <c r="A940" s="12" t="s">
        <v>641</v>
      </c>
      <c r="B940" s="12">
        <v>1998</v>
      </c>
      <c r="C940" t="str">
        <f>A940&amp;" "&amp;B940</f>
        <v>Pennycott et al. 1998</v>
      </c>
      <c r="D940" s="12" t="s">
        <v>35</v>
      </c>
      <c r="E940" s="12" t="s">
        <v>25</v>
      </c>
      <c r="F940" s="12" t="s">
        <v>648</v>
      </c>
      <c r="G940" s="12" t="s">
        <v>2901</v>
      </c>
      <c r="H940" s="12" t="s">
        <v>3504</v>
      </c>
      <c r="I940" s="12" t="s">
        <v>643</v>
      </c>
      <c r="J940" s="12" t="s">
        <v>2117</v>
      </c>
      <c r="K940" s="12" t="s">
        <v>28</v>
      </c>
      <c r="L940" s="12" t="s">
        <v>28</v>
      </c>
      <c r="N940" s="12" t="s">
        <v>28</v>
      </c>
      <c r="O940" s="12" t="s">
        <v>744</v>
      </c>
      <c r="P940" s="12" t="s">
        <v>3901</v>
      </c>
      <c r="Q940" t="s">
        <v>4009</v>
      </c>
      <c r="R940" t="s">
        <v>4011</v>
      </c>
      <c r="S940" t="s">
        <v>4095</v>
      </c>
      <c r="T940" s="12" t="s">
        <v>1788</v>
      </c>
      <c r="U940" s="12" t="s">
        <v>651</v>
      </c>
      <c r="W940" s="12" t="s">
        <v>40</v>
      </c>
      <c r="X940" s="12" t="s">
        <v>2062</v>
      </c>
      <c r="Y940" s="12" t="s">
        <v>3595</v>
      </c>
      <c r="Z940" s="12" t="s">
        <v>3608</v>
      </c>
      <c r="AA940" s="12" t="s">
        <v>646</v>
      </c>
      <c r="AB940" s="12" t="s">
        <v>35</v>
      </c>
      <c r="AC940" s="12" t="s">
        <v>2901</v>
      </c>
      <c r="AF940" s="12" t="s">
        <v>119</v>
      </c>
      <c r="AG940" s="12">
        <v>12</v>
      </c>
    </row>
    <row r="941" spans="1:33" s="12" customFormat="1" x14ac:dyDescent="0.25">
      <c r="A941" s="12" t="s">
        <v>641</v>
      </c>
      <c r="B941" s="12">
        <v>1998</v>
      </c>
      <c r="C941" t="str">
        <f>A941&amp;" "&amp;B941</f>
        <v>Pennycott et al. 1998</v>
      </c>
      <c r="D941" s="12" t="s">
        <v>35</v>
      </c>
      <c r="E941" s="12" t="s">
        <v>25</v>
      </c>
      <c r="F941" s="12" t="s">
        <v>648</v>
      </c>
      <c r="G941" s="12" t="s">
        <v>2901</v>
      </c>
      <c r="H941" s="12" t="s">
        <v>3504</v>
      </c>
      <c r="I941" s="12" t="s">
        <v>643</v>
      </c>
      <c r="J941" s="12" t="s">
        <v>2117</v>
      </c>
      <c r="K941" s="12" t="s">
        <v>28</v>
      </c>
      <c r="L941" s="12" t="s">
        <v>28</v>
      </c>
      <c r="N941" s="12" t="s">
        <v>28</v>
      </c>
      <c r="O941" s="12" t="s">
        <v>744</v>
      </c>
      <c r="P941" s="12" t="s">
        <v>3901</v>
      </c>
      <c r="Q941" t="s">
        <v>4009</v>
      </c>
      <c r="R941" t="s">
        <v>4011</v>
      </c>
      <c r="S941" t="s">
        <v>4010</v>
      </c>
      <c r="T941" s="12" t="s">
        <v>1681</v>
      </c>
      <c r="U941" s="12" t="s">
        <v>652</v>
      </c>
      <c r="W941" s="12" t="s">
        <v>40</v>
      </c>
      <c r="X941" s="12" t="s">
        <v>2062</v>
      </c>
      <c r="Y941" s="12" t="s">
        <v>3596</v>
      </c>
      <c r="Z941" s="12" t="s">
        <v>3608</v>
      </c>
      <c r="AA941" s="12" t="s">
        <v>646</v>
      </c>
      <c r="AB941" s="12" t="s">
        <v>35</v>
      </c>
      <c r="AC941" s="12" t="s">
        <v>2901</v>
      </c>
      <c r="AF941" s="12" t="s">
        <v>119</v>
      </c>
      <c r="AG941" s="12">
        <v>12</v>
      </c>
    </row>
    <row r="942" spans="1:33" s="12" customFormat="1" x14ac:dyDescent="0.25">
      <c r="A942" s="12" t="s">
        <v>641</v>
      </c>
      <c r="B942" s="12">
        <v>1998</v>
      </c>
      <c r="C942" t="str">
        <f>A942&amp;" "&amp;B942</f>
        <v>Pennycott et al. 1998</v>
      </c>
      <c r="D942" s="12" t="s">
        <v>35</v>
      </c>
      <c r="E942" s="12" t="s">
        <v>25</v>
      </c>
      <c r="F942" s="12" t="s">
        <v>648</v>
      </c>
      <c r="G942" s="12" t="s">
        <v>2901</v>
      </c>
      <c r="H942" s="12" t="s">
        <v>3504</v>
      </c>
      <c r="I942" s="12" t="s">
        <v>643</v>
      </c>
      <c r="J942" s="12" t="s">
        <v>2117</v>
      </c>
      <c r="K942" s="12" t="s">
        <v>28</v>
      </c>
      <c r="L942" s="12" t="s">
        <v>28</v>
      </c>
      <c r="N942" s="12" t="s">
        <v>28</v>
      </c>
      <c r="O942" s="12" t="s">
        <v>744</v>
      </c>
      <c r="P942" s="12" t="s">
        <v>3901</v>
      </c>
      <c r="Q942" t="s">
        <v>4009</v>
      </c>
      <c r="R942" t="s">
        <v>4011</v>
      </c>
      <c r="S942" t="s">
        <v>4010</v>
      </c>
      <c r="T942" s="12" t="s">
        <v>1681</v>
      </c>
      <c r="U942" s="12" t="s">
        <v>652</v>
      </c>
      <c r="W942" s="12" t="s">
        <v>40</v>
      </c>
      <c r="X942" s="12" t="s">
        <v>2062</v>
      </c>
      <c r="Y942" s="12" t="s">
        <v>3597</v>
      </c>
      <c r="Z942" s="12" t="s">
        <v>3608</v>
      </c>
      <c r="AA942" s="12" t="s">
        <v>646</v>
      </c>
      <c r="AB942" s="12" t="s">
        <v>35</v>
      </c>
      <c r="AC942" s="12" t="s">
        <v>2901</v>
      </c>
      <c r="AF942" s="12" t="s">
        <v>119</v>
      </c>
      <c r="AG942" s="12">
        <v>18</v>
      </c>
    </row>
    <row r="943" spans="1:33" s="12" customFormat="1" x14ac:dyDescent="0.25">
      <c r="A943" s="12" t="s">
        <v>641</v>
      </c>
      <c r="B943" s="12">
        <v>1998</v>
      </c>
      <c r="C943" t="str">
        <f>A943&amp;" "&amp;B943</f>
        <v>Pennycott et al. 1998</v>
      </c>
      <c r="D943" s="12" t="s">
        <v>35</v>
      </c>
      <c r="E943" s="12" t="s">
        <v>25</v>
      </c>
      <c r="F943" s="12" t="s">
        <v>642</v>
      </c>
      <c r="G943" s="12" t="s">
        <v>2901</v>
      </c>
      <c r="H943" s="12" t="s">
        <v>3504</v>
      </c>
      <c r="I943" s="12" t="s">
        <v>643</v>
      </c>
      <c r="J943" s="12" t="s">
        <v>2117</v>
      </c>
      <c r="K943" s="12" t="s">
        <v>28</v>
      </c>
      <c r="L943" s="12" t="s">
        <v>28</v>
      </c>
      <c r="N943" s="12" t="s">
        <v>28</v>
      </c>
      <c r="O943" s="12" t="s">
        <v>744</v>
      </c>
      <c r="P943" s="12" t="s">
        <v>3901</v>
      </c>
      <c r="Q943" t="s">
        <v>4009</v>
      </c>
      <c r="R943" t="s">
        <v>4011</v>
      </c>
      <c r="S943" t="s">
        <v>4086</v>
      </c>
      <c r="T943" s="12" t="s">
        <v>2687</v>
      </c>
      <c r="U943" s="12" t="s">
        <v>644</v>
      </c>
      <c r="W943" s="12" t="s">
        <v>40</v>
      </c>
      <c r="X943" s="12" t="s">
        <v>2062</v>
      </c>
      <c r="Y943" s="12" t="s">
        <v>3598</v>
      </c>
      <c r="Z943" s="12" t="s">
        <v>3608</v>
      </c>
      <c r="AA943" s="12" t="s">
        <v>646</v>
      </c>
      <c r="AB943" s="12" t="s">
        <v>35</v>
      </c>
      <c r="AC943" s="12" t="s">
        <v>2901</v>
      </c>
      <c r="AF943" s="12" t="s">
        <v>119</v>
      </c>
      <c r="AG943" s="12">
        <v>2</v>
      </c>
    </row>
    <row r="944" spans="1:33" s="12" customFormat="1" x14ac:dyDescent="0.25">
      <c r="A944" s="12" t="s">
        <v>641</v>
      </c>
      <c r="B944" s="12">
        <v>1998</v>
      </c>
      <c r="C944" t="str">
        <f>A944&amp;" "&amp;B944</f>
        <v>Pennycott et al. 1998</v>
      </c>
      <c r="D944" s="12" t="s">
        <v>35</v>
      </c>
      <c r="E944" s="12" t="s">
        <v>25</v>
      </c>
      <c r="F944" s="12" t="s">
        <v>642</v>
      </c>
      <c r="G944" s="12" t="s">
        <v>2901</v>
      </c>
      <c r="H944" s="12" t="s">
        <v>3504</v>
      </c>
      <c r="I944" s="12" t="s">
        <v>643</v>
      </c>
      <c r="J944" s="12" t="s">
        <v>2117</v>
      </c>
      <c r="K944" s="12" t="s">
        <v>28</v>
      </c>
      <c r="L944" s="12" t="s">
        <v>28</v>
      </c>
      <c r="N944" s="12" t="s">
        <v>28</v>
      </c>
      <c r="O944" s="12" t="s">
        <v>744</v>
      </c>
      <c r="P944" s="12" t="s">
        <v>3901</v>
      </c>
      <c r="Q944" t="s">
        <v>4009</v>
      </c>
      <c r="R944" t="s">
        <v>4011</v>
      </c>
      <c r="S944" t="s">
        <v>4094</v>
      </c>
      <c r="T944" t="s">
        <v>4316</v>
      </c>
      <c r="U944" s="12" t="s">
        <v>650</v>
      </c>
      <c r="W944" s="12" t="s">
        <v>40</v>
      </c>
      <c r="X944" s="12" t="s">
        <v>2062</v>
      </c>
      <c r="Y944" s="12" t="s">
        <v>3599</v>
      </c>
      <c r="Z944" s="12" t="s">
        <v>3608</v>
      </c>
      <c r="AA944" s="12" t="s">
        <v>646</v>
      </c>
      <c r="AB944" s="12" t="s">
        <v>35</v>
      </c>
      <c r="AC944" s="12" t="s">
        <v>2901</v>
      </c>
      <c r="AF944" s="12" t="s">
        <v>119</v>
      </c>
      <c r="AG944" s="12">
        <v>4</v>
      </c>
    </row>
    <row r="945" spans="1:46" s="12" customFormat="1" x14ac:dyDescent="0.25">
      <c r="A945" s="12" t="s">
        <v>641</v>
      </c>
      <c r="B945" s="12">
        <v>1998</v>
      </c>
      <c r="C945" t="str">
        <f>A945&amp;" "&amp;B945</f>
        <v>Pennycott et al. 1998</v>
      </c>
      <c r="D945" s="12" t="s">
        <v>35</v>
      </c>
      <c r="E945" s="12" t="s">
        <v>25</v>
      </c>
      <c r="F945" s="12" t="s">
        <v>642</v>
      </c>
      <c r="G945" s="12" t="s">
        <v>2901</v>
      </c>
      <c r="H945" s="12" t="s">
        <v>3504</v>
      </c>
      <c r="I945" s="12" t="s">
        <v>643</v>
      </c>
      <c r="J945" s="12" t="s">
        <v>2117</v>
      </c>
      <c r="K945" s="12" t="s">
        <v>28</v>
      </c>
      <c r="L945" s="12" t="s">
        <v>28</v>
      </c>
      <c r="N945" s="12" t="s">
        <v>28</v>
      </c>
      <c r="O945" s="12" t="s">
        <v>744</v>
      </c>
      <c r="P945" s="12" t="s">
        <v>3901</v>
      </c>
      <c r="Q945" t="s">
        <v>4009</v>
      </c>
      <c r="R945" t="s">
        <v>4011</v>
      </c>
      <c r="S945" t="s">
        <v>4072</v>
      </c>
      <c r="T945" s="12" t="s">
        <v>2599</v>
      </c>
      <c r="U945" s="12" t="s">
        <v>649</v>
      </c>
      <c r="W945" s="12" t="s">
        <v>40</v>
      </c>
      <c r="X945" s="12" t="s">
        <v>2062</v>
      </c>
      <c r="Y945" s="12" t="s">
        <v>3600</v>
      </c>
      <c r="Z945" s="12" t="s">
        <v>3608</v>
      </c>
      <c r="AA945" s="12" t="s">
        <v>646</v>
      </c>
      <c r="AB945" s="12" t="s">
        <v>35</v>
      </c>
      <c r="AC945" s="12" t="s">
        <v>2901</v>
      </c>
      <c r="AF945" s="12" t="s">
        <v>119</v>
      </c>
      <c r="AG945" s="12">
        <v>6</v>
      </c>
    </row>
    <row r="946" spans="1:46" s="12" customFormat="1" x14ac:dyDescent="0.25">
      <c r="A946" s="12" t="s">
        <v>641</v>
      </c>
      <c r="B946" s="12">
        <v>1998</v>
      </c>
      <c r="C946" t="str">
        <f>A946&amp;" "&amp;B946</f>
        <v>Pennycott et al. 1998</v>
      </c>
      <c r="D946" s="12" t="s">
        <v>35</v>
      </c>
      <c r="E946" s="12" t="s">
        <v>25</v>
      </c>
      <c r="F946" s="12" t="s">
        <v>642</v>
      </c>
      <c r="G946" s="12" t="s">
        <v>2901</v>
      </c>
      <c r="H946" s="12" t="s">
        <v>3504</v>
      </c>
      <c r="I946" s="12" t="s">
        <v>643</v>
      </c>
      <c r="J946" s="12" t="s">
        <v>2117</v>
      </c>
      <c r="K946" s="12" t="s">
        <v>28</v>
      </c>
      <c r="L946" s="12" t="s">
        <v>28</v>
      </c>
      <c r="N946" s="12" t="s">
        <v>28</v>
      </c>
      <c r="O946" s="12" t="s">
        <v>744</v>
      </c>
      <c r="P946" s="12" t="s">
        <v>3901</v>
      </c>
      <c r="Q946" t="s">
        <v>4009</v>
      </c>
      <c r="R946" t="s">
        <v>4011</v>
      </c>
      <c r="S946" t="s">
        <v>4095</v>
      </c>
      <c r="T946" s="12" t="s">
        <v>1788</v>
      </c>
      <c r="U946" s="12" t="s">
        <v>651</v>
      </c>
      <c r="W946" s="12" t="s">
        <v>40</v>
      </c>
      <c r="X946" s="12" t="s">
        <v>2062</v>
      </c>
      <c r="Y946" s="12" t="s">
        <v>3601</v>
      </c>
      <c r="Z946" s="12" t="s">
        <v>3608</v>
      </c>
      <c r="AA946" s="12" t="s">
        <v>646</v>
      </c>
      <c r="AB946" s="12" t="s">
        <v>35</v>
      </c>
      <c r="AC946" s="12" t="s">
        <v>2901</v>
      </c>
      <c r="AF946" s="12" t="s">
        <v>119</v>
      </c>
      <c r="AG946" s="12">
        <v>7</v>
      </c>
    </row>
    <row r="947" spans="1:46" s="12" customFormat="1" x14ac:dyDescent="0.25">
      <c r="A947" s="12" t="s">
        <v>4532</v>
      </c>
      <c r="B947" s="12">
        <v>2010</v>
      </c>
      <c r="C947" t="str">
        <f>A947&amp;" "&amp;B947</f>
        <v>Phalen et al. 2010</v>
      </c>
      <c r="D947" s="12" t="s">
        <v>35</v>
      </c>
      <c r="E947" s="12" t="s">
        <v>25</v>
      </c>
      <c r="F947" s="12" t="s">
        <v>1485</v>
      </c>
      <c r="G947" s="12" t="s">
        <v>35</v>
      </c>
      <c r="H947" s="12" t="s">
        <v>3503</v>
      </c>
      <c r="I947" s="12" t="s">
        <v>1480</v>
      </c>
      <c r="J947" s="12" t="s">
        <v>3626</v>
      </c>
      <c r="K947" s="12" t="s">
        <v>28</v>
      </c>
      <c r="L947" s="12" t="s">
        <v>28</v>
      </c>
      <c r="N947" s="12" t="s">
        <v>277</v>
      </c>
      <c r="O947" s="12" t="s">
        <v>744</v>
      </c>
      <c r="P947" s="12" t="s">
        <v>3901</v>
      </c>
      <c r="Q947" t="s">
        <v>4041</v>
      </c>
      <c r="R947" t="s">
        <v>4066</v>
      </c>
      <c r="S947" t="s">
        <v>4065</v>
      </c>
      <c r="T947" s="12" t="s">
        <v>429</v>
      </c>
      <c r="U947" s="12" t="s">
        <v>1481</v>
      </c>
      <c r="W947" s="12" t="s">
        <v>40</v>
      </c>
      <c r="X947" s="12" t="s">
        <v>1470</v>
      </c>
      <c r="Y947" s="12" t="s">
        <v>1033</v>
      </c>
      <c r="Z947" s="12" t="s">
        <v>1033</v>
      </c>
      <c r="AA947" s="12" t="s">
        <v>1486</v>
      </c>
      <c r="AB947" s="12" t="s">
        <v>35</v>
      </c>
      <c r="AC947" s="12" t="s">
        <v>2901</v>
      </c>
      <c r="AF947" s="12" t="s">
        <v>119</v>
      </c>
      <c r="AG947" s="12">
        <v>10</v>
      </c>
      <c r="AN947" s="16"/>
      <c r="AO947" s="16"/>
      <c r="AS947" s="12" t="s">
        <v>1487</v>
      </c>
      <c r="AT947" s="12" t="s">
        <v>1484</v>
      </c>
    </row>
    <row r="948" spans="1:46" s="12" customFormat="1" x14ac:dyDescent="0.25">
      <c r="A948" s="12" t="s">
        <v>4532</v>
      </c>
      <c r="B948" s="12">
        <v>2010</v>
      </c>
      <c r="C948" t="str">
        <f>A948&amp;" "&amp;B948</f>
        <v>Phalen et al. 2010</v>
      </c>
      <c r="D948" s="12" t="s">
        <v>35</v>
      </c>
      <c r="E948" s="12" t="s">
        <v>25</v>
      </c>
      <c r="F948" s="12" t="s">
        <v>1485</v>
      </c>
      <c r="G948" s="12" t="s">
        <v>35</v>
      </c>
      <c r="H948" s="12" t="s">
        <v>3503</v>
      </c>
      <c r="I948" s="12" t="s">
        <v>1480</v>
      </c>
      <c r="J948" s="12" t="s">
        <v>3626</v>
      </c>
      <c r="K948" s="12" t="s">
        <v>28</v>
      </c>
      <c r="L948" s="12" t="s">
        <v>28</v>
      </c>
      <c r="N948" s="12" t="s">
        <v>277</v>
      </c>
      <c r="O948" s="12" t="s">
        <v>744</v>
      </c>
      <c r="P948" s="12" t="s">
        <v>3901</v>
      </c>
      <c r="Q948" t="s">
        <v>4041</v>
      </c>
      <c r="R948" t="s">
        <v>4066</v>
      </c>
      <c r="S948" t="s">
        <v>4065</v>
      </c>
      <c r="T948" s="12" t="s">
        <v>429</v>
      </c>
      <c r="U948" s="12" t="s">
        <v>1481</v>
      </c>
      <c r="W948" s="12" t="s">
        <v>40</v>
      </c>
      <c r="X948" s="12" t="s">
        <v>1470</v>
      </c>
      <c r="Y948" s="12" t="s">
        <v>1033</v>
      </c>
      <c r="Z948" s="12" t="s">
        <v>1033</v>
      </c>
      <c r="AA948" s="12" t="s">
        <v>1486</v>
      </c>
      <c r="AB948" s="12" t="s">
        <v>35</v>
      </c>
      <c r="AC948" s="12" t="s">
        <v>2901</v>
      </c>
      <c r="AF948" s="12">
        <v>22</v>
      </c>
      <c r="AG948" s="12">
        <v>49</v>
      </c>
      <c r="AN948" s="16"/>
      <c r="AO948" s="16"/>
      <c r="AS948" s="12" t="s">
        <v>1483</v>
      </c>
      <c r="AT948" s="12" t="s">
        <v>1484</v>
      </c>
    </row>
    <row r="949" spans="1:46" s="12" customFormat="1" x14ac:dyDescent="0.25">
      <c r="A949" s="12" t="s">
        <v>4532</v>
      </c>
      <c r="B949" s="12">
        <v>2010</v>
      </c>
      <c r="C949" t="str">
        <f>A949&amp;" "&amp;B949</f>
        <v>Phalen et al. 2010</v>
      </c>
      <c r="D949" s="12" t="s">
        <v>35</v>
      </c>
      <c r="E949" s="12" t="s">
        <v>25</v>
      </c>
      <c r="F949" s="12" t="s">
        <v>1488</v>
      </c>
      <c r="G949" s="12" t="s">
        <v>35</v>
      </c>
      <c r="H949" s="12" t="s">
        <v>3503</v>
      </c>
      <c r="I949" s="12" t="s">
        <v>1480</v>
      </c>
      <c r="J949" s="12" t="s">
        <v>3626</v>
      </c>
      <c r="K949" s="12" t="s">
        <v>28</v>
      </c>
      <c r="L949" s="12" t="s">
        <v>28</v>
      </c>
      <c r="N949" s="12" t="s">
        <v>277</v>
      </c>
      <c r="O949" s="12" t="s">
        <v>744</v>
      </c>
      <c r="P949" s="12" t="s">
        <v>3901</v>
      </c>
      <c r="Q949" t="s">
        <v>4041</v>
      </c>
      <c r="R949" t="s">
        <v>4066</v>
      </c>
      <c r="S949" t="s">
        <v>4065</v>
      </c>
      <c r="T949" s="12" t="s">
        <v>429</v>
      </c>
      <c r="U949" s="12" t="s">
        <v>1481</v>
      </c>
      <c r="W949" s="12" t="s">
        <v>40</v>
      </c>
      <c r="X949" s="12" t="s">
        <v>1470</v>
      </c>
      <c r="Y949" s="12" t="s">
        <v>1033</v>
      </c>
      <c r="Z949" s="12" t="s">
        <v>1033</v>
      </c>
      <c r="AA949" s="12" t="s">
        <v>1486</v>
      </c>
      <c r="AB949" s="12" t="s">
        <v>35</v>
      </c>
      <c r="AC949" s="12" t="s">
        <v>2901</v>
      </c>
      <c r="AF949" s="12">
        <v>4</v>
      </c>
      <c r="AG949" s="12">
        <v>14</v>
      </c>
      <c r="AN949" s="16"/>
      <c r="AO949" s="16"/>
      <c r="AS949" s="12" t="s">
        <v>1483</v>
      </c>
      <c r="AT949" s="12" t="s">
        <v>1484</v>
      </c>
    </row>
    <row r="950" spans="1:46" s="12" customFormat="1" x14ac:dyDescent="0.25">
      <c r="A950" s="12" t="s">
        <v>4532</v>
      </c>
      <c r="B950" s="12">
        <v>2010</v>
      </c>
      <c r="C950" t="str">
        <f>A950&amp;" "&amp;B950</f>
        <v>Phalen et al. 2010</v>
      </c>
      <c r="D950" s="12" t="s">
        <v>35</v>
      </c>
      <c r="E950" s="12" t="s">
        <v>25</v>
      </c>
      <c r="F950" s="12" t="s">
        <v>1489</v>
      </c>
      <c r="G950" s="12" t="s">
        <v>35</v>
      </c>
      <c r="H950" s="12" t="s">
        <v>3503</v>
      </c>
      <c r="I950" s="12" t="s">
        <v>1480</v>
      </c>
      <c r="J950" s="12" t="s">
        <v>3626</v>
      </c>
      <c r="K950" s="12" t="s">
        <v>28</v>
      </c>
      <c r="L950" s="12" t="s">
        <v>28</v>
      </c>
      <c r="N950" s="12" t="s">
        <v>277</v>
      </c>
      <c r="O950" s="12" t="s">
        <v>744</v>
      </c>
      <c r="P950" s="12" t="s">
        <v>3901</v>
      </c>
      <c r="Q950" t="s">
        <v>4041</v>
      </c>
      <c r="R950" t="s">
        <v>4066</v>
      </c>
      <c r="S950" t="s">
        <v>4065</v>
      </c>
      <c r="T950" s="12" t="s">
        <v>429</v>
      </c>
      <c r="U950" s="12" t="s">
        <v>1481</v>
      </c>
      <c r="W950" s="12" t="s">
        <v>40</v>
      </c>
      <c r="X950" s="12" t="s">
        <v>1470</v>
      </c>
      <c r="Y950" s="12" t="s">
        <v>1033</v>
      </c>
      <c r="Z950" s="12" t="s">
        <v>1033</v>
      </c>
      <c r="AA950" s="12" t="s">
        <v>1486</v>
      </c>
      <c r="AB950" s="12" t="s">
        <v>35</v>
      </c>
      <c r="AC950" s="12" t="s">
        <v>2901</v>
      </c>
      <c r="AF950" s="12">
        <v>10</v>
      </c>
      <c r="AG950" s="12">
        <v>21</v>
      </c>
      <c r="AN950" s="16"/>
      <c r="AO950" s="16"/>
      <c r="AS950" s="12" t="s">
        <v>1483</v>
      </c>
      <c r="AT950" s="12" t="s">
        <v>1484</v>
      </c>
    </row>
    <row r="951" spans="1:46" s="12" customFormat="1" x14ac:dyDescent="0.25">
      <c r="A951" s="12" t="s">
        <v>4532</v>
      </c>
      <c r="B951" s="12">
        <v>2010</v>
      </c>
      <c r="C951" t="str">
        <f>A951&amp;" "&amp;B951</f>
        <v>Phalen et al. 2010</v>
      </c>
      <c r="D951" s="12" t="s">
        <v>35</v>
      </c>
      <c r="E951" s="12" t="s">
        <v>25</v>
      </c>
      <c r="F951" s="12" t="s">
        <v>1490</v>
      </c>
      <c r="G951" s="12" t="s">
        <v>35</v>
      </c>
      <c r="H951" s="12" t="s">
        <v>3503</v>
      </c>
      <c r="I951" s="12" t="s">
        <v>1480</v>
      </c>
      <c r="J951" s="12" t="s">
        <v>3626</v>
      </c>
      <c r="K951" s="12" t="s">
        <v>28</v>
      </c>
      <c r="L951" s="12" t="s">
        <v>28</v>
      </c>
      <c r="N951" s="12" t="s">
        <v>277</v>
      </c>
      <c r="O951" s="12" t="s">
        <v>744</v>
      </c>
      <c r="P951" s="12" t="s">
        <v>3901</v>
      </c>
      <c r="Q951" t="s">
        <v>4041</v>
      </c>
      <c r="R951" t="s">
        <v>4066</v>
      </c>
      <c r="S951" t="s">
        <v>4065</v>
      </c>
      <c r="T951" s="12" t="s">
        <v>429</v>
      </c>
      <c r="U951" s="12" t="s">
        <v>1481</v>
      </c>
      <c r="W951" s="12" t="s">
        <v>40</v>
      </c>
      <c r="X951" s="12" t="s">
        <v>1470</v>
      </c>
      <c r="Y951" s="12" t="s">
        <v>1033</v>
      </c>
      <c r="Z951" s="12" t="s">
        <v>1033</v>
      </c>
      <c r="AA951" s="12" t="s">
        <v>1486</v>
      </c>
      <c r="AB951" s="12" t="s">
        <v>35</v>
      </c>
      <c r="AC951" s="12" t="s">
        <v>2901</v>
      </c>
      <c r="AF951" s="12">
        <v>20</v>
      </c>
      <c r="AG951" s="12">
        <v>22</v>
      </c>
      <c r="AN951" s="16"/>
      <c r="AO951" s="16"/>
      <c r="AS951" s="12" t="s">
        <v>1483</v>
      </c>
      <c r="AT951" s="12" t="s">
        <v>1484</v>
      </c>
    </row>
    <row r="952" spans="1:46" s="12" customFormat="1" x14ac:dyDescent="0.25">
      <c r="A952" s="12" t="s">
        <v>4532</v>
      </c>
      <c r="B952" s="12">
        <v>2010</v>
      </c>
      <c r="C952" t="str">
        <f>A952&amp;" "&amp;B952</f>
        <v>Phalen et al. 2010</v>
      </c>
      <c r="D952" s="12" t="s">
        <v>35</v>
      </c>
      <c r="E952" s="12" t="s">
        <v>25</v>
      </c>
      <c r="F952" s="12" t="s">
        <v>1479</v>
      </c>
      <c r="G952" s="12" t="s">
        <v>35</v>
      </c>
      <c r="H952" s="12" t="s">
        <v>3503</v>
      </c>
      <c r="I952" s="12" t="s">
        <v>2114</v>
      </c>
      <c r="J952" s="12" t="s">
        <v>3626</v>
      </c>
      <c r="K952" s="12" t="s">
        <v>28</v>
      </c>
      <c r="L952" s="12" t="s">
        <v>28</v>
      </c>
      <c r="N952" s="12" t="s">
        <v>277</v>
      </c>
      <c r="O952" s="12" t="s">
        <v>744</v>
      </c>
      <c r="P952" s="12" t="s">
        <v>3901</v>
      </c>
      <c r="Q952" t="s">
        <v>4041</v>
      </c>
      <c r="R952" t="s">
        <v>4066</v>
      </c>
      <c r="S952" t="s">
        <v>4065</v>
      </c>
      <c r="T952" s="12" t="s">
        <v>429</v>
      </c>
      <c r="U952" s="12" t="s">
        <v>1481</v>
      </c>
      <c r="W952" s="12" t="s">
        <v>40</v>
      </c>
      <c r="X952" s="12" t="s">
        <v>1470</v>
      </c>
      <c r="Y952" s="12" t="s">
        <v>1033</v>
      </c>
      <c r="Z952" s="12" t="s">
        <v>1033</v>
      </c>
      <c r="AA952" s="12" t="s">
        <v>1482</v>
      </c>
      <c r="AB952" s="12" t="s">
        <v>35</v>
      </c>
      <c r="AC952" s="12" t="s">
        <v>2901</v>
      </c>
      <c r="AF952" s="12">
        <v>24</v>
      </c>
      <c r="AG952" s="12">
        <v>34</v>
      </c>
      <c r="AN952" s="16"/>
      <c r="AO952" s="16"/>
      <c r="AS952" s="12" t="s">
        <v>1483</v>
      </c>
      <c r="AT952" s="12" t="s">
        <v>1484</v>
      </c>
    </row>
    <row r="953" spans="1:46" s="12" customFormat="1" x14ac:dyDescent="0.25">
      <c r="A953" s="12" t="s">
        <v>1337</v>
      </c>
      <c r="B953" s="12">
        <v>1978</v>
      </c>
      <c r="C953" t="str">
        <f>A953&amp;" "&amp;B953</f>
        <v>Plant, C. W. 1978</v>
      </c>
      <c r="D953" s="12" t="s">
        <v>1338</v>
      </c>
      <c r="E953" s="12" t="s">
        <v>25</v>
      </c>
      <c r="F953" s="12" t="s">
        <v>1339</v>
      </c>
      <c r="G953" s="12" t="s">
        <v>2901</v>
      </c>
      <c r="H953" s="12" t="s">
        <v>3504</v>
      </c>
      <c r="I953" s="12" t="s">
        <v>1340</v>
      </c>
      <c r="J953" s="12" t="s">
        <v>2117</v>
      </c>
      <c r="K953" s="12" t="s">
        <v>28</v>
      </c>
      <c r="L953" s="12" t="s">
        <v>28</v>
      </c>
      <c r="N953" s="12" t="s">
        <v>28</v>
      </c>
      <c r="O953" s="12" t="s">
        <v>744</v>
      </c>
      <c r="P953" s="12" t="s">
        <v>3901</v>
      </c>
      <c r="Q953" t="s">
        <v>4009</v>
      </c>
      <c r="R953" t="s">
        <v>4028</v>
      </c>
      <c r="S953" t="s">
        <v>4027</v>
      </c>
      <c r="T953" s="12" t="s">
        <v>2660</v>
      </c>
      <c r="U953" s="12" t="s">
        <v>402</v>
      </c>
      <c r="W953" s="12" t="s">
        <v>40</v>
      </c>
      <c r="X953" s="12" t="s">
        <v>1033</v>
      </c>
      <c r="Y953" s="12" t="s">
        <v>1033</v>
      </c>
      <c r="Z953" s="12" t="s">
        <v>1033</v>
      </c>
      <c r="AA953" s="12" t="s">
        <v>80</v>
      </c>
      <c r="AB953" s="12" t="s">
        <v>35</v>
      </c>
      <c r="AC953" s="12" t="s">
        <v>2901</v>
      </c>
      <c r="AF953" s="12">
        <v>0</v>
      </c>
      <c r="AG953" s="12">
        <v>1</v>
      </c>
    </row>
    <row r="954" spans="1:46" s="12" customFormat="1" x14ac:dyDescent="0.25">
      <c r="A954" s="12" t="s">
        <v>1337</v>
      </c>
      <c r="B954" s="12">
        <v>1978</v>
      </c>
      <c r="C954" t="str">
        <f>A954&amp;" "&amp;B954</f>
        <v>Plant, C. W. 1978</v>
      </c>
      <c r="D954" s="12" t="s">
        <v>1338</v>
      </c>
      <c r="E954" s="12" t="s">
        <v>25</v>
      </c>
      <c r="F954" s="12" t="s">
        <v>1339</v>
      </c>
      <c r="G954" s="12" t="s">
        <v>2901</v>
      </c>
      <c r="H954" s="12" t="s">
        <v>3504</v>
      </c>
      <c r="I954" s="12" t="s">
        <v>1340</v>
      </c>
      <c r="J954" s="12" t="s">
        <v>2117</v>
      </c>
      <c r="K954" s="12" t="s">
        <v>28</v>
      </c>
      <c r="L954" s="12" t="s">
        <v>28</v>
      </c>
      <c r="N954" s="12" t="s">
        <v>28</v>
      </c>
      <c r="O954" s="12" t="s">
        <v>744</v>
      </c>
      <c r="P954" s="12" t="s">
        <v>3901</v>
      </c>
      <c r="Q954" t="s">
        <v>4009</v>
      </c>
      <c r="R954" t="s">
        <v>4038</v>
      </c>
      <c r="S954" t="s">
        <v>4249</v>
      </c>
      <c r="T954" s="12" t="s">
        <v>1784</v>
      </c>
      <c r="U954" s="12" t="s">
        <v>1672</v>
      </c>
      <c r="W954" s="12" t="s">
        <v>40</v>
      </c>
      <c r="X954" s="12" t="s">
        <v>1033</v>
      </c>
      <c r="Y954" s="12" t="s">
        <v>1033</v>
      </c>
      <c r="Z954" s="12" t="s">
        <v>1033</v>
      </c>
      <c r="AA954" s="12" t="s">
        <v>80</v>
      </c>
      <c r="AB954" s="12" t="s">
        <v>35</v>
      </c>
      <c r="AC954" s="12" t="s">
        <v>2901</v>
      </c>
      <c r="AF954" s="12">
        <v>0</v>
      </c>
      <c r="AG954" s="12">
        <v>26</v>
      </c>
    </row>
    <row r="955" spans="1:46" s="12" customFormat="1" x14ac:dyDescent="0.25">
      <c r="A955" s="12" t="s">
        <v>1337</v>
      </c>
      <c r="B955" s="12">
        <v>1978</v>
      </c>
      <c r="C955" t="str">
        <f>A955&amp;" "&amp;B955</f>
        <v>Plant, C. W. 1978</v>
      </c>
      <c r="D955" s="12" t="s">
        <v>1338</v>
      </c>
      <c r="E955" s="12" t="s">
        <v>25</v>
      </c>
      <c r="F955" s="12" t="s">
        <v>1339</v>
      </c>
      <c r="G955" s="12" t="s">
        <v>2901</v>
      </c>
      <c r="H955" s="12" t="s">
        <v>3504</v>
      </c>
      <c r="I955" s="12" t="s">
        <v>1340</v>
      </c>
      <c r="J955" s="12" t="s">
        <v>2117</v>
      </c>
      <c r="K955" s="12" t="s">
        <v>28</v>
      </c>
      <c r="L955" s="12" t="s">
        <v>28</v>
      </c>
      <c r="N955" s="12" t="s">
        <v>28</v>
      </c>
      <c r="O955" s="12" t="s">
        <v>744</v>
      </c>
      <c r="P955" s="12" t="s">
        <v>3901</v>
      </c>
      <c r="Q955" t="s">
        <v>4009</v>
      </c>
      <c r="R955" t="s">
        <v>4038</v>
      </c>
      <c r="S955" t="s">
        <v>4268</v>
      </c>
      <c r="T955" s="12" t="s">
        <v>1943</v>
      </c>
      <c r="U955" s="12" t="s">
        <v>1342</v>
      </c>
      <c r="W955" s="12" t="s">
        <v>40</v>
      </c>
      <c r="X955" s="12" t="s">
        <v>1033</v>
      </c>
      <c r="Y955" s="12" t="s">
        <v>1033</v>
      </c>
      <c r="Z955" s="12" t="s">
        <v>1033</v>
      </c>
      <c r="AA955" s="12" t="s">
        <v>80</v>
      </c>
      <c r="AB955" s="12" t="s">
        <v>35</v>
      </c>
      <c r="AC955" s="12" t="s">
        <v>2901</v>
      </c>
      <c r="AF955" s="12">
        <v>0</v>
      </c>
      <c r="AG955" s="12">
        <v>1</v>
      </c>
    </row>
    <row r="956" spans="1:46" s="12" customFormat="1" x14ac:dyDescent="0.25">
      <c r="A956" s="12" t="s">
        <v>1337</v>
      </c>
      <c r="B956" s="12">
        <v>1978</v>
      </c>
      <c r="C956" t="str">
        <f>A956&amp;" "&amp;B956</f>
        <v>Plant, C. W. 1978</v>
      </c>
      <c r="D956" s="12" t="s">
        <v>1338</v>
      </c>
      <c r="E956" s="12" t="s">
        <v>25</v>
      </c>
      <c r="F956" s="12" t="s">
        <v>1339</v>
      </c>
      <c r="G956" s="12" t="s">
        <v>2901</v>
      </c>
      <c r="H956" s="12" t="s">
        <v>3504</v>
      </c>
      <c r="I956" s="12" t="s">
        <v>1340</v>
      </c>
      <c r="J956" s="12" t="s">
        <v>2117</v>
      </c>
      <c r="K956" s="12" t="s">
        <v>28</v>
      </c>
      <c r="L956" s="12" t="s">
        <v>28</v>
      </c>
      <c r="N956" s="12" t="s">
        <v>28</v>
      </c>
      <c r="O956" s="12" t="s">
        <v>744</v>
      </c>
      <c r="P956" s="12" t="s">
        <v>3901</v>
      </c>
      <c r="Q956" t="s">
        <v>4009</v>
      </c>
      <c r="R956" t="s">
        <v>4017</v>
      </c>
      <c r="S956" t="s">
        <v>4016</v>
      </c>
      <c r="T956" s="12" t="s">
        <v>2051</v>
      </c>
      <c r="U956" s="12" t="s">
        <v>1310</v>
      </c>
      <c r="W956" s="12" t="s">
        <v>40</v>
      </c>
      <c r="X956" s="12" t="s">
        <v>1033</v>
      </c>
      <c r="Y956" s="12" t="s">
        <v>1033</v>
      </c>
      <c r="Z956" s="12" t="s">
        <v>1033</v>
      </c>
      <c r="AA956" s="12" t="s">
        <v>80</v>
      </c>
      <c r="AB956" s="12" t="s">
        <v>35</v>
      </c>
      <c r="AC956" s="12" t="s">
        <v>2901</v>
      </c>
      <c r="AF956" s="12">
        <v>0</v>
      </c>
      <c r="AG956" s="12">
        <v>41</v>
      </c>
    </row>
    <row r="957" spans="1:46" s="12" customFormat="1" x14ac:dyDescent="0.25">
      <c r="A957" s="12" t="s">
        <v>1337</v>
      </c>
      <c r="B957" s="12">
        <v>1978</v>
      </c>
      <c r="C957" t="str">
        <f>A957&amp;" "&amp;B957</f>
        <v>Plant, C. W. 1978</v>
      </c>
      <c r="D957" s="12" t="s">
        <v>1338</v>
      </c>
      <c r="E957" s="12" t="s">
        <v>25</v>
      </c>
      <c r="F957" s="12" t="s">
        <v>1339</v>
      </c>
      <c r="G957" s="12" t="s">
        <v>2901</v>
      </c>
      <c r="H957" s="12" t="s">
        <v>3504</v>
      </c>
      <c r="I957" s="12" t="s">
        <v>1340</v>
      </c>
      <c r="J957" s="12" t="s">
        <v>2117</v>
      </c>
      <c r="K957" s="12" t="s">
        <v>28</v>
      </c>
      <c r="L957" s="12" t="s">
        <v>28</v>
      </c>
      <c r="N957" s="12" t="s">
        <v>28</v>
      </c>
      <c r="O957" s="12" t="s">
        <v>744</v>
      </c>
      <c r="P957" s="12" t="s">
        <v>3901</v>
      </c>
      <c r="Q957" t="s">
        <v>4009</v>
      </c>
      <c r="R957" t="s">
        <v>4011</v>
      </c>
      <c r="S957" t="s">
        <v>4072</v>
      </c>
      <c r="T957" s="12" t="s">
        <v>2599</v>
      </c>
      <c r="U957" s="12" t="s">
        <v>649</v>
      </c>
      <c r="W957" s="12" t="s">
        <v>40</v>
      </c>
      <c r="X957" s="12" t="s">
        <v>1033</v>
      </c>
      <c r="Y957" s="12" t="s">
        <v>1033</v>
      </c>
      <c r="Z957" s="12" t="s">
        <v>1033</v>
      </c>
      <c r="AA957" s="12" t="s">
        <v>80</v>
      </c>
      <c r="AB957" s="12" t="s">
        <v>35</v>
      </c>
      <c r="AC957" s="12" t="s">
        <v>2901</v>
      </c>
      <c r="AF957" s="12">
        <v>0</v>
      </c>
      <c r="AG957" s="12">
        <v>16</v>
      </c>
    </row>
    <row r="958" spans="1:46" s="12" customFormat="1" x14ac:dyDescent="0.25">
      <c r="A958" s="12" t="s">
        <v>1337</v>
      </c>
      <c r="B958" s="12">
        <v>1978</v>
      </c>
      <c r="C958" t="str">
        <f>A958&amp;" "&amp;B958</f>
        <v>Plant, C. W. 1978</v>
      </c>
      <c r="D958" s="12" t="s">
        <v>1338</v>
      </c>
      <c r="E958" s="12" t="s">
        <v>25</v>
      </c>
      <c r="F958" s="12" t="s">
        <v>1339</v>
      </c>
      <c r="G958" s="12" t="s">
        <v>2901</v>
      </c>
      <c r="H958" s="12" t="s">
        <v>3504</v>
      </c>
      <c r="I958" s="12" t="s">
        <v>1340</v>
      </c>
      <c r="J958" s="12" t="s">
        <v>2117</v>
      </c>
      <c r="K958" s="12" t="s">
        <v>28</v>
      </c>
      <c r="L958" s="12" t="s">
        <v>28</v>
      </c>
      <c r="N958" s="12" t="s">
        <v>28</v>
      </c>
      <c r="O958" s="12" t="s">
        <v>744</v>
      </c>
      <c r="P958" s="12" t="s">
        <v>3901</v>
      </c>
      <c r="Q958" t="s">
        <v>4009</v>
      </c>
      <c r="R958" t="s">
        <v>4028</v>
      </c>
      <c r="S958" t="s">
        <v>4286</v>
      </c>
      <c r="T958" s="12" t="s">
        <v>2777</v>
      </c>
      <c r="U958" s="12" t="s">
        <v>1371</v>
      </c>
      <c r="W958" s="12" t="s">
        <v>40</v>
      </c>
      <c r="X958" s="12" t="s">
        <v>1033</v>
      </c>
      <c r="Y958" s="12" t="s">
        <v>1033</v>
      </c>
      <c r="Z958" s="12" t="s">
        <v>1033</v>
      </c>
      <c r="AA958" s="12" t="s">
        <v>80</v>
      </c>
      <c r="AB958" s="12" t="s">
        <v>35</v>
      </c>
      <c r="AC958" s="12" t="s">
        <v>2901</v>
      </c>
      <c r="AF958" s="12">
        <v>0</v>
      </c>
      <c r="AG958" s="12">
        <v>14</v>
      </c>
    </row>
    <row r="959" spans="1:46" s="12" customFormat="1" x14ac:dyDescent="0.25">
      <c r="A959" s="12" t="s">
        <v>1337</v>
      </c>
      <c r="B959" s="12">
        <v>1978</v>
      </c>
      <c r="C959" t="str">
        <f>A959&amp;" "&amp;B959</f>
        <v>Plant, C. W. 1978</v>
      </c>
      <c r="D959" s="12" t="s">
        <v>1338</v>
      </c>
      <c r="E959" s="12" t="s">
        <v>25</v>
      </c>
      <c r="F959" s="12" t="s">
        <v>1339</v>
      </c>
      <c r="G959" s="12" t="s">
        <v>2901</v>
      </c>
      <c r="H959" s="12" t="s">
        <v>3504</v>
      </c>
      <c r="I959" s="12" t="s">
        <v>1340</v>
      </c>
      <c r="J959" s="12" t="s">
        <v>2117</v>
      </c>
      <c r="K959" s="12" t="s">
        <v>28</v>
      </c>
      <c r="L959" s="12" t="s">
        <v>28</v>
      </c>
      <c r="N959" s="12" t="s">
        <v>28</v>
      </c>
      <c r="O959" s="12" t="s">
        <v>744</v>
      </c>
      <c r="P959" s="12" t="s">
        <v>3901</v>
      </c>
      <c r="Q959" t="s">
        <v>4013</v>
      </c>
      <c r="R959" t="s">
        <v>4012</v>
      </c>
      <c r="S959" t="s">
        <v>3953</v>
      </c>
      <c r="T959" s="12" t="s">
        <v>2785</v>
      </c>
      <c r="U959" s="12" t="s">
        <v>1347</v>
      </c>
      <c r="W959" s="12" t="s">
        <v>40</v>
      </c>
      <c r="X959" s="12" t="s">
        <v>1033</v>
      </c>
      <c r="Y959" s="12" t="s">
        <v>1033</v>
      </c>
      <c r="Z959" s="12" t="s">
        <v>1033</v>
      </c>
      <c r="AA959" s="12" t="s">
        <v>80</v>
      </c>
      <c r="AB959" s="12" t="s">
        <v>35</v>
      </c>
      <c r="AC959" s="12" t="s">
        <v>2901</v>
      </c>
      <c r="AF959" s="12">
        <v>0</v>
      </c>
      <c r="AG959" s="12">
        <v>1</v>
      </c>
    </row>
    <row r="960" spans="1:46" s="12" customFormat="1" x14ac:dyDescent="0.25">
      <c r="A960" s="12" t="s">
        <v>1337</v>
      </c>
      <c r="B960" s="12">
        <v>1978</v>
      </c>
      <c r="C960" t="str">
        <f>A960&amp;" "&amp;B960</f>
        <v>Plant, C. W. 1978</v>
      </c>
      <c r="D960" s="12" t="s">
        <v>1338</v>
      </c>
      <c r="E960" s="12" t="s">
        <v>25</v>
      </c>
      <c r="F960" s="12" t="s">
        <v>1339</v>
      </c>
      <c r="G960" s="12" t="s">
        <v>2901</v>
      </c>
      <c r="H960" s="12" t="s">
        <v>3504</v>
      </c>
      <c r="I960" s="12" t="s">
        <v>1340</v>
      </c>
      <c r="J960" s="12" t="s">
        <v>2117</v>
      </c>
      <c r="K960" s="12" t="s">
        <v>28</v>
      </c>
      <c r="L960" s="12" t="s">
        <v>28</v>
      </c>
      <c r="N960" s="12" t="s">
        <v>28</v>
      </c>
      <c r="O960" s="12" t="s">
        <v>744</v>
      </c>
      <c r="P960" s="12" t="s">
        <v>3901</v>
      </c>
      <c r="Q960" t="s">
        <v>4009</v>
      </c>
      <c r="R960" t="s">
        <v>4011</v>
      </c>
      <c r="S960" t="s">
        <v>4288</v>
      </c>
      <c r="T960" s="12" t="s">
        <v>2836</v>
      </c>
      <c r="U960" s="12" t="s">
        <v>1352</v>
      </c>
      <c r="W960" s="12" t="s">
        <v>40</v>
      </c>
      <c r="X960" s="12" t="s">
        <v>1033</v>
      </c>
      <c r="Y960" s="12" t="s">
        <v>1033</v>
      </c>
      <c r="Z960" s="12" t="s">
        <v>1033</v>
      </c>
      <c r="AA960" s="12" t="s">
        <v>80</v>
      </c>
      <c r="AB960" s="12" t="s">
        <v>35</v>
      </c>
      <c r="AC960" s="12" t="s">
        <v>2901</v>
      </c>
      <c r="AF960" s="12">
        <v>0</v>
      </c>
      <c r="AG960" s="12">
        <v>3</v>
      </c>
    </row>
    <row r="961" spans="1:33" s="12" customFormat="1" x14ac:dyDescent="0.25">
      <c r="A961" s="12" t="s">
        <v>1337</v>
      </c>
      <c r="B961" s="12">
        <v>1978</v>
      </c>
      <c r="C961" t="str">
        <f>A961&amp;" "&amp;B961</f>
        <v>Plant, C. W. 1978</v>
      </c>
      <c r="D961" s="12" t="s">
        <v>1338</v>
      </c>
      <c r="E961" s="12" t="s">
        <v>25</v>
      </c>
      <c r="F961" s="12" t="s">
        <v>1339</v>
      </c>
      <c r="G961" s="12" t="s">
        <v>2901</v>
      </c>
      <c r="H961" s="12" t="s">
        <v>3504</v>
      </c>
      <c r="I961" s="12" t="s">
        <v>1340</v>
      </c>
      <c r="J961" s="12" t="s">
        <v>2117</v>
      </c>
      <c r="K961" s="12" t="s">
        <v>28</v>
      </c>
      <c r="L961" s="12" t="s">
        <v>28</v>
      </c>
      <c r="N961" s="12" t="s">
        <v>28</v>
      </c>
      <c r="O961" s="12" t="s">
        <v>744</v>
      </c>
      <c r="P961" s="12" t="s">
        <v>3901</v>
      </c>
      <c r="Q961" t="s">
        <v>4009</v>
      </c>
      <c r="R961" t="s">
        <v>4011</v>
      </c>
      <c r="S961" t="s">
        <v>4293</v>
      </c>
      <c r="T961" s="12" t="s">
        <v>2056</v>
      </c>
      <c r="U961" s="12" t="s">
        <v>1357</v>
      </c>
      <c r="W961" s="12" t="s">
        <v>40</v>
      </c>
      <c r="X961" s="12" t="s">
        <v>1033</v>
      </c>
      <c r="Y961" s="12" t="s">
        <v>1033</v>
      </c>
      <c r="Z961" s="12" t="s">
        <v>1033</v>
      </c>
      <c r="AA961" s="12" t="s">
        <v>80</v>
      </c>
      <c r="AB961" s="12" t="s">
        <v>35</v>
      </c>
      <c r="AC961" s="12" t="s">
        <v>2901</v>
      </c>
      <c r="AF961" s="12">
        <v>0</v>
      </c>
      <c r="AG961" s="12">
        <v>14</v>
      </c>
    </row>
    <row r="962" spans="1:33" s="12" customFormat="1" x14ac:dyDescent="0.25">
      <c r="A962" s="12" t="s">
        <v>1337</v>
      </c>
      <c r="B962" s="12">
        <v>1978</v>
      </c>
      <c r="C962" t="str">
        <f>A962&amp;" "&amp;B962</f>
        <v>Plant, C. W. 1978</v>
      </c>
      <c r="D962" s="12" t="s">
        <v>1338</v>
      </c>
      <c r="E962" s="12" t="s">
        <v>25</v>
      </c>
      <c r="F962" s="12" t="s">
        <v>1339</v>
      </c>
      <c r="G962" s="12" t="s">
        <v>2901</v>
      </c>
      <c r="H962" s="12" t="s">
        <v>3504</v>
      </c>
      <c r="I962" s="12" t="s">
        <v>1340</v>
      </c>
      <c r="J962" s="12" t="s">
        <v>2117</v>
      </c>
      <c r="K962" s="12" t="s">
        <v>28</v>
      </c>
      <c r="L962" s="12" t="s">
        <v>28</v>
      </c>
      <c r="N962" s="12" t="s">
        <v>28</v>
      </c>
      <c r="O962" s="12" t="s">
        <v>744</v>
      </c>
      <c r="P962" s="12" t="s">
        <v>3901</v>
      </c>
      <c r="Q962" t="s">
        <v>4009</v>
      </c>
      <c r="R962" t="s">
        <v>4295</v>
      </c>
      <c r="S962" t="s">
        <v>4294</v>
      </c>
      <c r="T962" s="12" t="s">
        <v>2837</v>
      </c>
      <c r="U962" s="12" t="s">
        <v>1358</v>
      </c>
      <c r="W962" s="12" t="s">
        <v>40</v>
      </c>
      <c r="X962" s="12" t="s">
        <v>1033</v>
      </c>
      <c r="Y962" s="12" t="s">
        <v>1033</v>
      </c>
      <c r="Z962" s="12" t="s">
        <v>1033</v>
      </c>
      <c r="AA962" s="12" t="s">
        <v>80</v>
      </c>
      <c r="AB962" s="12" t="s">
        <v>35</v>
      </c>
      <c r="AC962" s="12" t="s">
        <v>2901</v>
      </c>
      <c r="AF962" s="12">
        <v>0</v>
      </c>
      <c r="AG962" s="12">
        <v>5</v>
      </c>
    </row>
    <row r="963" spans="1:33" s="12" customFormat="1" x14ac:dyDescent="0.25">
      <c r="A963" s="12" t="s">
        <v>1337</v>
      </c>
      <c r="B963" s="12">
        <v>1978</v>
      </c>
      <c r="C963" t="str">
        <f>A963&amp;" "&amp;B963</f>
        <v>Plant, C. W. 1978</v>
      </c>
      <c r="D963" s="12" t="s">
        <v>1338</v>
      </c>
      <c r="E963" s="12" t="s">
        <v>25</v>
      </c>
      <c r="F963" s="12" t="s">
        <v>1339</v>
      </c>
      <c r="G963" s="12" t="s">
        <v>2901</v>
      </c>
      <c r="H963" s="12" t="s">
        <v>3504</v>
      </c>
      <c r="I963" s="12" t="s">
        <v>1340</v>
      </c>
      <c r="J963" s="12" t="s">
        <v>2117</v>
      </c>
      <c r="K963" s="12" t="s">
        <v>28</v>
      </c>
      <c r="L963" s="12" t="s">
        <v>28</v>
      </c>
      <c r="N963" s="12" t="s">
        <v>28</v>
      </c>
      <c r="O963" s="12" t="s">
        <v>744</v>
      </c>
      <c r="P963" s="12" t="s">
        <v>3901</v>
      </c>
      <c r="Q963" t="s">
        <v>4009</v>
      </c>
      <c r="R963" t="s">
        <v>4211</v>
      </c>
      <c r="S963" t="s">
        <v>4298</v>
      </c>
      <c r="T963" s="12" t="s">
        <v>2823</v>
      </c>
      <c r="U963" s="12" t="s">
        <v>1363</v>
      </c>
      <c r="W963" s="12" t="s">
        <v>40</v>
      </c>
      <c r="X963" s="12" t="s">
        <v>1033</v>
      </c>
      <c r="Y963" s="12" t="s">
        <v>1033</v>
      </c>
      <c r="Z963" s="12" t="s">
        <v>1033</v>
      </c>
      <c r="AA963" s="12" t="s">
        <v>80</v>
      </c>
      <c r="AB963" s="12" t="s">
        <v>35</v>
      </c>
      <c r="AC963" s="12" t="s">
        <v>2901</v>
      </c>
      <c r="AF963" s="12">
        <v>0</v>
      </c>
      <c r="AG963" s="12">
        <v>4</v>
      </c>
    </row>
    <row r="964" spans="1:33" s="12" customFormat="1" x14ac:dyDescent="0.25">
      <c r="A964" s="12" t="s">
        <v>1337</v>
      </c>
      <c r="B964" s="12">
        <v>1978</v>
      </c>
      <c r="C964" t="str">
        <f>A964&amp;" "&amp;B964</f>
        <v>Plant, C. W. 1978</v>
      </c>
      <c r="D964" s="12" t="s">
        <v>1338</v>
      </c>
      <c r="E964" s="12" t="s">
        <v>25</v>
      </c>
      <c r="F964" s="12" t="s">
        <v>1339</v>
      </c>
      <c r="G964" s="12" t="s">
        <v>2901</v>
      </c>
      <c r="H964" s="12" t="s">
        <v>3504</v>
      </c>
      <c r="I964" s="12" t="s">
        <v>1340</v>
      </c>
      <c r="J964" s="12" t="s">
        <v>2117</v>
      </c>
      <c r="K964" s="12" t="s">
        <v>28</v>
      </c>
      <c r="L964" s="12" t="s">
        <v>28</v>
      </c>
      <c r="N964" s="12" t="s">
        <v>28</v>
      </c>
      <c r="O964" s="12" t="s">
        <v>744</v>
      </c>
      <c r="P964" s="12" t="s">
        <v>3901</v>
      </c>
      <c r="Q964" t="s">
        <v>3993</v>
      </c>
      <c r="R964" t="s">
        <v>3992</v>
      </c>
      <c r="S964" t="s">
        <v>3983</v>
      </c>
      <c r="T964" s="12" t="s">
        <v>2829</v>
      </c>
      <c r="U964" s="12" t="s">
        <v>1366</v>
      </c>
      <c r="W964" s="12" t="s">
        <v>40</v>
      </c>
      <c r="X964" s="12" t="s">
        <v>1033</v>
      </c>
      <c r="Y964" s="12" t="s">
        <v>1033</v>
      </c>
      <c r="Z964" s="12" t="s">
        <v>1033</v>
      </c>
      <c r="AA964" s="12" t="s">
        <v>80</v>
      </c>
      <c r="AB964" s="12" t="s">
        <v>35</v>
      </c>
      <c r="AC964" s="12" t="s">
        <v>2901</v>
      </c>
      <c r="AF964" s="12">
        <v>0</v>
      </c>
      <c r="AG964" s="12">
        <v>2</v>
      </c>
    </row>
    <row r="965" spans="1:33" s="12" customFormat="1" x14ac:dyDescent="0.25">
      <c r="A965" s="12" t="s">
        <v>1337</v>
      </c>
      <c r="B965" s="12">
        <v>1978</v>
      </c>
      <c r="C965" t="str">
        <f>A965&amp;" "&amp;B965</f>
        <v>Plant, C. W. 1978</v>
      </c>
      <c r="D965" s="12" t="s">
        <v>1338</v>
      </c>
      <c r="E965" s="12" t="s">
        <v>25</v>
      </c>
      <c r="F965" s="12" t="s">
        <v>1339</v>
      </c>
      <c r="G965" s="12" t="s">
        <v>2901</v>
      </c>
      <c r="H965" s="12" t="s">
        <v>3504</v>
      </c>
      <c r="I965" s="12" t="s">
        <v>1340</v>
      </c>
      <c r="J965" s="12" t="s">
        <v>2117</v>
      </c>
      <c r="K965" s="12" t="s">
        <v>28</v>
      </c>
      <c r="L965" s="12" t="s">
        <v>28</v>
      </c>
      <c r="N965" s="12" t="s">
        <v>28</v>
      </c>
      <c r="O965" s="12" t="s">
        <v>744</v>
      </c>
      <c r="P965" s="12" t="s">
        <v>3901</v>
      </c>
      <c r="Q965" s="12" t="s">
        <v>4009</v>
      </c>
      <c r="R965" s="12" t="s">
        <v>4302</v>
      </c>
      <c r="S965" s="12" t="s">
        <v>4301</v>
      </c>
      <c r="T965" s="12" t="s">
        <v>1946</v>
      </c>
      <c r="U965" s="12" t="s">
        <v>1343</v>
      </c>
      <c r="W965" s="12" t="s">
        <v>40</v>
      </c>
      <c r="X965" s="12" t="s">
        <v>1033</v>
      </c>
      <c r="Y965" s="12" t="s">
        <v>1033</v>
      </c>
      <c r="Z965" s="12" t="s">
        <v>1033</v>
      </c>
      <c r="AA965" s="12" t="s">
        <v>80</v>
      </c>
      <c r="AB965" s="12" t="s">
        <v>35</v>
      </c>
      <c r="AC965" s="12" t="s">
        <v>2901</v>
      </c>
      <c r="AF965" s="12">
        <v>1</v>
      </c>
      <c r="AG965" s="12">
        <v>31</v>
      </c>
    </row>
    <row r="966" spans="1:33" s="12" customFormat="1" x14ac:dyDescent="0.25">
      <c r="A966" s="12" t="s">
        <v>1337</v>
      </c>
      <c r="B966" s="12">
        <v>1978</v>
      </c>
      <c r="C966" t="str">
        <f>A966&amp;" "&amp;B966</f>
        <v>Plant, C. W. 1978</v>
      </c>
      <c r="D966" s="12" t="s">
        <v>1338</v>
      </c>
      <c r="E966" s="12" t="s">
        <v>25</v>
      </c>
      <c r="F966" s="12" t="s">
        <v>1339</v>
      </c>
      <c r="G966" s="12" t="s">
        <v>2901</v>
      </c>
      <c r="H966" s="12" t="s">
        <v>3504</v>
      </c>
      <c r="I966" s="12" t="s">
        <v>1340</v>
      </c>
      <c r="J966" s="12" t="s">
        <v>2117</v>
      </c>
      <c r="K966" s="12" t="s">
        <v>28</v>
      </c>
      <c r="L966" s="12" t="s">
        <v>28</v>
      </c>
      <c r="N966" s="12" t="s">
        <v>28</v>
      </c>
      <c r="O966" s="12" t="s">
        <v>744</v>
      </c>
      <c r="P966" s="12" t="s">
        <v>3901</v>
      </c>
      <c r="Q966" t="s">
        <v>4009</v>
      </c>
      <c r="R966" t="s">
        <v>4211</v>
      </c>
      <c r="S966" t="s">
        <v>4298</v>
      </c>
      <c r="T966" s="12" t="s">
        <v>2848</v>
      </c>
      <c r="U966" s="12" t="s">
        <v>1341</v>
      </c>
      <c r="W966" s="12" t="s">
        <v>40</v>
      </c>
      <c r="X966" s="12" t="s">
        <v>1033</v>
      </c>
      <c r="Y966" s="12" t="s">
        <v>1033</v>
      </c>
      <c r="Z966" s="12" t="s">
        <v>1033</v>
      </c>
      <c r="AA966" s="12" t="s">
        <v>80</v>
      </c>
      <c r="AB966" s="12" t="s">
        <v>35</v>
      </c>
      <c r="AC966" s="12" t="s">
        <v>2901</v>
      </c>
      <c r="AF966" s="12">
        <v>0</v>
      </c>
      <c r="AG966" s="12">
        <v>11</v>
      </c>
    </row>
    <row r="967" spans="1:33" s="12" customFormat="1" x14ac:dyDescent="0.25">
      <c r="A967" s="12" t="s">
        <v>1337</v>
      </c>
      <c r="B967" s="12">
        <v>1978</v>
      </c>
      <c r="C967" t="str">
        <f>A967&amp;" "&amp;B967</f>
        <v>Plant, C. W. 1978</v>
      </c>
      <c r="D967" s="12" t="s">
        <v>1338</v>
      </c>
      <c r="E967" s="12" t="s">
        <v>25</v>
      </c>
      <c r="F967" s="12" t="s">
        <v>1339</v>
      </c>
      <c r="G967" s="12" t="s">
        <v>2901</v>
      </c>
      <c r="H967" s="12" t="s">
        <v>3504</v>
      </c>
      <c r="I967" s="12" t="s">
        <v>1340</v>
      </c>
      <c r="J967" s="12" t="s">
        <v>2117</v>
      </c>
      <c r="K967" s="12" t="s">
        <v>28</v>
      </c>
      <c r="L967" s="12" t="s">
        <v>28</v>
      </c>
      <c r="N967" s="12" t="s">
        <v>28</v>
      </c>
      <c r="O967" s="12" t="s">
        <v>744</v>
      </c>
      <c r="P967" s="12" t="s">
        <v>3901</v>
      </c>
      <c r="Q967" t="s">
        <v>4009</v>
      </c>
      <c r="R967" t="s">
        <v>4011</v>
      </c>
      <c r="S967" t="s">
        <v>4086</v>
      </c>
      <c r="T967" s="12" t="s">
        <v>2687</v>
      </c>
      <c r="U967" s="12" t="s">
        <v>644</v>
      </c>
      <c r="W967" s="12" t="s">
        <v>40</v>
      </c>
      <c r="X967" s="12" t="s">
        <v>1033</v>
      </c>
      <c r="Y967" s="12" t="s">
        <v>1033</v>
      </c>
      <c r="Z967" s="12" t="s">
        <v>1033</v>
      </c>
      <c r="AA967" s="12" t="s">
        <v>80</v>
      </c>
      <c r="AB967" s="12" t="s">
        <v>35</v>
      </c>
      <c r="AC967" s="12" t="s">
        <v>2901</v>
      </c>
      <c r="AF967" s="12">
        <v>0</v>
      </c>
      <c r="AG967" s="12">
        <v>7</v>
      </c>
    </row>
    <row r="968" spans="1:33" s="12" customFormat="1" x14ac:dyDescent="0.25">
      <c r="A968" s="12" t="s">
        <v>1337</v>
      </c>
      <c r="B968" s="12">
        <v>1978</v>
      </c>
      <c r="C968" t="str">
        <f>A968&amp;" "&amp;B968</f>
        <v>Plant, C. W. 1978</v>
      </c>
      <c r="D968" s="12" t="s">
        <v>1338</v>
      </c>
      <c r="E968" s="12" t="s">
        <v>25</v>
      </c>
      <c r="F968" s="12" t="s">
        <v>1339</v>
      </c>
      <c r="G968" s="12" t="s">
        <v>2901</v>
      </c>
      <c r="H968" s="12" t="s">
        <v>3504</v>
      </c>
      <c r="I968" s="12" t="s">
        <v>1340</v>
      </c>
      <c r="J968" s="12" t="s">
        <v>2117</v>
      </c>
      <c r="K968" s="12" t="s">
        <v>28</v>
      </c>
      <c r="L968" s="12" t="s">
        <v>28</v>
      </c>
      <c r="N968" s="12" t="s">
        <v>28</v>
      </c>
      <c r="O968" s="12" t="s">
        <v>744</v>
      </c>
      <c r="P968" s="12" t="s">
        <v>3901</v>
      </c>
      <c r="Q968" t="s">
        <v>4009</v>
      </c>
      <c r="R968" t="s">
        <v>4008</v>
      </c>
      <c r="S968" t="s">
        <v>4311</v>
      </c>
      <c r="T968" s="12" t="s">
        <v>3633</v>
      </c>
      <c r="U968" s="12" t="s">
        <v>1346</v>
      </c>
      <c r="W968" s="12" t="s">
        <v>40</v>
      </c>
      <c r="X968" s="12" t="s">
        <v>1033</v>
      </c>
      <c r="Y968" s="12" t="s">
        <v>1033</v>
      </c>
      <c r="Z968" s="12" t="s">
        <v>1033</v>
      </c>
      <c r="AA968" s="12" t="s">
        <v>80</v>
      </c>
      <c r="AB968" s="12" t="s">
        <v>35</v>
      </c>
      <c r="AC968" s="12" t="s">
        <v>2901</v>
      </c>
      <c r="AF968" s="12">
        <v>0</v>
      </c>
      <c r="AG968" s="12">
        <v>1</v>
      </c>
    </row>
    <row r="969" spans="1:33" s="12" customFormat="1" x14ac:dyDescent="0.25">
      <c r="A969" s="12" t="s">
        <v>1337</v>
      </c>
      <c r="B969" s="12">
        <v>1978</v>
      </c>
      <c r="C969" t="str">
        <f>A969&amp;" "&amp;B969</f>
        <v>Plant, C. W. 1978</v>
      </c>
      <c r="D969" s="12" t="s">
        <v>1338</v>
      </c>
      <c r="E969" s="12" t="s">
        <v>25</v>
      </c>
      <c r="F969" s="12" t="s">
        <v>1339</v>
      </c>
      <c r="G969" s="12" t="s">
        <v>2901</v>
      </c>
      <c r="H969" s="12" t="s">
        <v>3504</v>
      </c>
      <c r="I969" s="12" t="s">
        <v>1340</v>
      </c>
      <c r="J969" s="12" t="s">
        <v>2117</v>
      </c>
      <c r="K969" s="12" t="s">
        <v>28</v>
      </c>
      <c r="L969" s="12" t="s">
        <v>28</v>
      </c>
      <c r="N969" s="12" t="s">
        <v>28</v>
      </c>
      <c r="O969" s="12" t="s">
        <v>744</v>
      </c>
      <c r="P969" s="12" t="s">
        <v>3901</v>
      </c>
      <c r="Q969" t="s">
        <v>4031</v>
      </c>
      <c r="R969" t="s">
        <v>4030</v>
      </c>
      <c r="S969" t="s">
        <v>4287</v>
      </c>
      <c r="T969" s="12" t="s">
        <v>2786</v>
      </c>
      <c r="U969" s="12" t="s">
        <v>1348</v>
      </c>
      <c r="W969" s="12" t="s">
        <v>40</v>
      </c>
      <c r="X969" s="12" t="s">
        <v>1033</v>
      </c>
      <c r="Y969" s="12" t="s">
        <v>1033</v>
      </c>
      <c r="Z969" s="12" t="s">
        <v>1033</v>
      </c>
      <c r="AA969" s="12" t="s">
        <v>80</v>
      </c>
      <c r="AB969" s="12" t="s">
        <v>35</v>
      </c>
      <c r="AC969" s="12" t="s">
        <v>2901</v>
      </c>
      <c r="AF969" s="12">
        <v>0</v>
      </c>
      <c r="AG969" s="12">
        <v>2</v>
      </c>
    </row>
    <row r="970" spans="1:33" s="12" customFormat="1" x14ac:dyDescent="0.25">
      <c r="A970" s="12" t="s">
        <v>1337</v>
      </c>
      <c r="B970" s="12">
        <v>1978</v>
      </c>
      <c r="C970" t="str">
        <f>A970&amp;" "&amp;B970</f>
        <v>Plant, C. W. 1978</v>
      </c>
      <c r="D970" s="12" t="s">
        <v>1338</v>
      </c>
      <c r="E970" s="12" t="s">
        <v>25</v>
      </c>
      <c r="F970" s="12" t="s">
        <v>1339</v>
      </c>
      <c r="G970" s="12" t="s">
        <v>2901</v>
      </c>
      <c r="H970" s="12" t="s">
        <v>3504</v>
      </c>
      <c r="I970" s="12" t="s">
        <v>1340</v>
      </c>
      <c r="J970" s="12" t="s">
        <v>2117</v>
      </c>
      <c r="K970" s="12" t="s">
        <v>28</v>
      </c>
      <c r="L970" s="12" t="s">
        <v>28</v>
      </c>
      <c r="N970" s="12" t="s">
        <v>28</v>
      </c>
      <c r="O970" s="12" t="s">
        <v>744</v>
      </c>
      <c r="P970" s="12" t="s">
        <v>3901</v>
      </c>
      <c r="Q970" t="s">
        <v>4009</v>
      </c>
      <c r="R970" t="s">
        <v>4008</v>
      </c>
      <c r="S970" t="s">
        <v>4036</v>
      </c>
      <c r="T970" s="12" t="s">
        <v>2794</v>
      </c>
      <c r="U970" s="12" t="s">
        <v>1353</v>
      </c>
      <c r="W970" s="12" t="s">
        <v>40</v>
      </c>
      <c r="X970" s="12" t="s">
        <v>1033</v>
      </c>
      <c r="Y970" s="12" t="s">
        <v>1033</v>
      </c>
      <c r="Z970" s="12" t="s">
        <v>1033</v>
      </c>
      <c r="AA970" s="12" t="s">
        <v>80</v>
      </c>
      <c r="AB970" s="12" t="s">
        <v>35</v>
      </c>
      <c r="AC970" s="12" t="s">
        <v>2901</v>
      </c>
      <c r="AF970" s="12">
        <v>0</v>
      </c>
      <c r="AG970" s="12">
        <v>1</v>
      </c>
    </row>
    <row r="971" spans="1:33" s="12" customFormat="1" x14ac:dyDescent="0.25">
      <c r="A971" s="12" t="s">
        <v>1337</v>
      </c>
      <c r="B971" s="12">
        <v>1978</v>
      </c>
      <c r="C971" t="str">
        <f>A971&amp;" "&amp;B971</f>
        <v>Plant, C. W. 1978</v>
      </c>
      <c r="D971" s="12" t="s">
        <v>1338</v>
      </c>
      <c r="E971" s="12" t="s">
        <v>25</v>
      </c>
      <c r="F971" s="12" t="s">
        <v>1339</v>
      </c>
      <c r="G971" s="12" t="s">
        <v>2901</v>
      </c>
      <c r="H971" s="12" t="s">
        <v>3504</v>
      </c>
      <c r="I971" s="12" t="s">
        <v>1340</v>
      </c>
      <c r="J971" s="12" t="s">
        <v>2117</v>
      </c>
      <c r="K971" s="12" t="s">
        <v>28</v>
      </c>
      <c r="L971" s="12" t="s">
        <v>28</v>
      </c>
      <c r="N971" s="12" t="s">
        <v>28</v>
      </c>
      <c r="O971" s="12" t="s">
        <v>744</v>
      </c>
      <c r="P971" s="12" t="s">
        <v>3901</v>
      </c>
      <c r="Q971" t="s">
        <v>4009</v>
      </c>
      <c r="R971" t="s">
        <v>4090</v>
      </c>
      <c r="S971" t="s">
        <v>4089</v>
      </c>
      <c r="T971" s="12" t="s">
        <v>408</v>
      </c>
      <c r="U971" s="12" t="s">
        <v>1359</v>
      </c>
      <c r="W971" s="12" t="s">
        <v>40</v>
      </c>
      <c r="X971" s="12" t="s">
        <v>1033</v>
      </c>
      <c r="Y971" s="12" t="s">
        <v>1033</v>
      </c>
      <c r="Z971" s="12" t="s">
        <v>1033</v>
      </c>
      <c r="AA971" s="12" t="s">
        <v>80</v>
      </c>
      <c r="AB971" s="12" t="s">
        <v>35</v>
      </c>
      <c r="AC971" s="12" t="s">
        <v>2901</v>
      </c>
      <c r="AF971" s="12">
        <v>0</v>
      </c>
      <c r="AG971" s="12">
        <v>10</v>
      </c>
    </row>
    <row r="972" spans="1:33" s="12" customFormat="1" x14ac:dyDescent="0.25">
      <c r="A972" s="12" t="s">
        <v>1337</v>
      </c>
      <c r="B972" s="12">
        <v>1978</v>
      </c>
      <c r="C972" t="str">
        <f>A972&amp;" "&amp;B972</f>
        <v>Plant, C. W. 1978</v>
      </c>
      <c r="D972" s="12" t="s">
        <v>1338</v>
      </c>
      <c r="E972" s="12" t="s">
        <v>25</v>
      </c>
      <c r="F972" s="12" t="s">
        <v>1339</v>
      </c>
      <c r="G972" s="12" t="s">
        <v>2901</v>
      </c>
      <c r="H972" s="12" t="s">
        <v>3504</v>
      </c>
      <c r="I972" s="12" t="s">
        <v>1340</v>
      </c>
      <c r="J972" s="12" t="s">
        <v>2117</v>
      </c>
      <c r="K972" s="12" t="s">
        <v>28</v>
      </c>
      <c r="L972" s="12" t="s">
        <v>28</v>
      </c>
      <c r="N972" s="12" t="s">
        <v>28</v>
      </c>
      <c r="O972" s="12" t="s">
        <v>744</v>
      </c>
      <c r="P972" s="12" t="s">
        <v>3901</v>
      </c>
      <c r="Q972" t="s">
        <v>4009</v>
      </c>
      <c r="R972" t="s">
        <v>4120</v>
      </c>
      <c r="S972" t="s">
        <v>4119</v>
      </c>
      <c r="T972" s="12" t="s">
        <v>1787</v>
      </c>
      <c r="U972" s="12" t="s">
        <v>1362</v>
      </c>
      <c r="W972" s="12" t="s">
        <v>40</v>
      </c>
      <c r="X972" s="12" t="s">
        <v>1033</v>
      </c>
      <c r="Y972" s="12" t="s">
        <v>1033</v>
      </c>
      <c r="Z972" s="12" t="s">
        <v>1033</v>
      </c>
      <c r="AA972" s="12" t="s">
        <v>80</v>
      </c>
      <c r="AB972" s="12" t="s">
        <v>35</v>
      </c>
      <c r="AC972" s="12" t="s">
        <v>2901</v>
      </c>
      <c r="AF972" s="12">
        <v>0</v>
      </c>
      <c r="AG972" s="12">
        <v>43</v>
      </c>
    </row>
    <row r="973" spans="1:33" s="12" customFormat="1" x14ac:dyDescent="0.25">
      <c r="A973" s="12" t="s">
        <v>1337</v>
      </c>
      <c r="B973" s="12">
        <v>1978</v>
      </c>
      <c r="C973" t="str">
        <f>A973&amp;" "&amp;B973</f>
        <v>Plant, C. W. 1978</v>
      </c>
      <c r="D973" s="12" t="s">
        <v>1338</v>
      </c>
      <c r="E973" s="12" t="s">
        <v>25</v>
      </c>
      <c r="F973" s="12" t="s">
        <v>1339</v>
      </c>
      <c r="G973" s="12" t="s">
        <v>2901</v>
      </c>
      <c r="H973" s="12" t="s">
        <v>3504</v>
      </c>
      <c r="I973" s="12" t="s">
        <v>1340</v>
      </c>
      <c r="J973" s="12" t="s">
        <v>2117</v>
      </c>
      <c r="K973" s="12" t="s">
        <v>28</v>
      </c>
      <c r="L973" s="12" t="s">
        <v>28</v>
      </c>
      <c r="N973" s="12" t="s">
        <v>28</v>
      </c>
      <c r="O973" s="12" t="s">
        <v>744</v>
      </c>
      <c r="P973" s="12" t="s">
        <v>3901</v>
      </c>
      <c r="Q973" t="s">
        <v>4009</v>
      </c>
      <c r="R973" t="s">
        <v>4011</v>
      </c>
      <c r="S973" t="s">
        <v>4094</v>
      </c>
      <c r="T973" t="s">
        <v>4316</v>
      </c>
      <c r="U973" s="12" t="s">
        <v>650</v>
      </c>
      <c r="W973" s="12" t="s">
        <v>40</v>
      </c>
      <c r="X973" s="12" t="s">
        <v>1033</v>
      </c>
      <c r="Y973" s="12" t="s">
        <v>1033</v>
      </c>
      <c r="Z973" s="12" t="s">
        <v>1033</v>
      </c>
      <c r="AA973" s="12" t="s">
        <v>80</v>
      </c>
      <c r="AB973" s="12" t="s">
        <v>35</v>
      </c>
      <c r="AC973" s="12" t="s">
        <v>2901</v>
      </c>
      <c r="AF973" s="12">
        <v>0</v>
      </c>
      <c r="AG973" s="12">
        <v>61</v>
      </c>
    </row>
    <row r="974" spans="1:33" s="12" customFormat="1" x14ac:dyDescent="0.25">
      <c r="A974" s="12" t="s">
        <v>1337</v>
      </c>
      <c r="B974" s="12">
        <v>1978</v>
      </c>
      <c r="C974" t="str">
        <f>A974&amp;" "&amp;B974</f>
        <v>Plant, C. W. 1978</v>
      </c>
      <c r="D974" s="12" t="s">
        <v>1338</v>
      </c>
      <c r="E974" s="12" t="s">
        <v>25</v>
      </c>
      <c r="F974" s="12" t="s">
        <v>1339</v>
      </c>
      <c r="G974" s="12" t="s">
        <v>2901</v>
      </c>
      <c r="H974" s="12" t="s">
        <v>3504</v>
      </c>
      <c r="I974" s="12" t="s">
        <v>1340</v>
      </c>
      <c r="J974" s="12" t="s">
        <v>2117</v>
      </c>
      <c r="K974" s="12" t="s">
        <v>28</v>
      </c>
      <c r="L974" s="12" t="s">
        <v>28</v>
      </c>
      <c r="N974" s="12" t="s">
        <v>28</v>
      </c>
      <c r="O974" s="12" t="s">
        <v>744</v>
      </c>
      <c r="P974" s="12" t="s">
        <v>3901</v>
      </c>
      <c r="Q974" t="s">
        <v>4009</v>
      </c>
      <c r="R974" t="s">
        <v>4011</v>
      </c>
      <c r="S974" t="s">
        <v>4095</v>
      </c>
      <c r="T974" s="12" t="s">
        <v>1788</v>
      </c>
      <c r="U974" s="12" t="s">
        <v>651</v>
      </c>
      <c r="W974" s="12" t="s">
        <v>40</v>
      </c>
      <c r="X974" s="12" t="s">
        <v>1033</v>
      </c>
      <c r="Y974" s="12" t="s">
        <v>1033</v>
      </c>
      <c r="Z974" s="12" t="s">
        <v>1033</v>
      </c>
      <c r="AA974" s="12" t="s">
        <v>80</v>
      </c>
      <c r="AB974" s="12" t="s">
        <v>35</v>
      </c>
      <c r="AC974" s="12" t="s">
        <v>2901</v>
      </c>
      <c r="AF974" s="12">
        <v>0</v>
      </c>
      <c r="AG974" s="12">
        <v>20</v>
      </c>
    </row>
    <row r="975" spans="1:33" s="12" customFormat="1" x14ac:dyDescent="0.25">
      <c r="A975" s="12" t="s">
        <v>1337</v>
      </c>
      <c r="B975" s="12">
        <v>1978</v>
      </c>
      <c r="C975" t="str">
        <f>A975&amp;" "&amp;B975</f>
        <v>Plant, C. W. 1978</v>
      </c>
      <c r="D975" s="12" t="s">
        <v>1338</v>
      </c>
      <c r="E975" s="12" t="s">
        <v>25</v>
      </c>
      <c r="F975" s="12" t="s">
        <v>1339</v>
      </c>
      <c r="G975" s="12" t="s">
        <v>2901</v>
      </c>
      <c r="H975" s="12" t="s">
        <v>3504</v>
      </c>
      <c r="I975" s="12" t="s">
        <v>1340</v>
      </c>
      <c r="J975" s="12" t="s">
        <v>2117</v>
      </c>
      <c r="K975" s="12" t="s">
        <v>28</v>
      </c>
      <c r="L975" s="12" t="s">
        <v>28</v>
      </c>
      <c r="N975" s="12" t="s">
        <v>28</v>
      </c>
      <c r="O975" s="12" t="s">
        <v>744</v>
      </c>
      <c r="P975" s="12" t="s">
        <v>3901</v>
      </c>
      <c r="Q975" t="s">
        <v>4009</v>
      </c>
      <c r="R975" t="s">
        <v>4236</v>
      </c>
      <c r="S975" t="s">
        <v>4319</v>
      </c>
      <c r="T975" s="12" t="s">
        <v>1789</v>
      </c>
      <c r="U975" s="12" t="s">
        <v>1360</v>
      </c>
      <c r="W975" s="12" t="s">
        <v>40</v>
      </c>
      <c r="X975" s="12" t="s">
        <v>1033</v>
      </c>
      <c r="Y975" s="12" t="s">
        <v>1033</v>
      </c>
      <c r="Z975" s="12" t="s">
        <v>1033</v>
      </c>
      <c r="AA975" s="12" t="s">
        <v>80</v>
      </c>
      <c r="AB975" s="12" t="s">
        <v>35</v>
      </c>
      <c r="AC975" s="12" t="s">
        <v>2901</v>
      </c>
      <c r="AF975" s="12">
        <v>0</v>
      </c>
      <c r="AG975" s="12">
        <v>13</v>
      </c>
    </row>
    <row r="976" spans="1:33" s="12" customFormat="1" x14ac:dyDescent="0.25">
      <c r="A976" s="12" t="s">
        <v>1337</v>
      </c>
      <c r="B976" s="12">
        <v>1978</v>
      </c>
      <c r="C976" t="str">
        <f>A976&amp;" "&amp;B976</f>
        <v>Plant, C. W. 1978</v>
      </c>
      <c r="D976" s="12" t="s">
        <v>1338</v>
      </c>
      <c r="E976" s="12" t="s">
        <v>25</v>
      </c>
      <c r="F976" s="12" t="s">
        <v>1339</v>
      </c>
      <c r="G976" s="12" t="s">
        <v>2901</v>
      </c>
      <c r="H976" s="12" t="s">
        <v>3504</v>
      </c>
      <c r="I976" s="12" t="s">
        <v>1340</v>
      </c>
      <c r="J976" s="12" t="s">
        <v>2117</v>
      </c>
      <c r="K976" s="12" t="s">
        <v>28</v>
      </c>
      <c r="L976" s="12" t="s">
        <v>28</v>
      </c>
      <c r="N976" s="12" t="s">
        <v>28</v>
      </c>
      <c r="O976" s="12" t="s">
        <v>744</v>
      </c>
      <c r="P976" s="12" t="s">
        <v>3901</v>
      </c>
      <c r="Q976" t="s">
        <v>4009</v>
      </c>
      <c r="R976" t="s">
        <v>4097</v>
      </c>
      <c r="S976" t="s">
        <v>4096</v>
      </c>
      <c r="T976" s="12" t="s">
        <v>343</v>
      </c>
      <c r="U976" s="12" t="s">
        <v>267</v>
      </c>
      <c r="W976" s="12" t="s">
        <v>40</v>
      </c>
      <c r="X976" s="12" t="s">
        <v>1033</v>
      </c>
      <c r="Y976" s="12" t="s">
        <v>1033</v>
      </c>
      <c r="Z976" s="12" t="s">
        <v>1033</v>
      </c>
      <c r="AA976" s="12" t="s">
        <v>80</v>
      </c>
      <c r="AB976" s="12" t="s">
        <v>35</v>
      </c>
      <c r="AC976" s="12" t="s">
        <v>2901</v>
      </c>
      <c r="AF976" s="12">
        <v>0</v>
      </c>
      <c r="AG976" s="12">
        <v>40</v>
      </c>
    </row>
    <row r="977" spans="1:33" s="12" customFormat="1" x14ac:dyDescent="0.25">
      <c r="A977" s="12" t="s">
        <v>1337</v>
      </c>
      <c r="B977" s="12">
        <v>1978</v>
      </c>
      <c r="C977" t="str">
        <f>A977&amp;" "&amp;B977</f>
        <v>Plant, C. W. 1978</v>
      </c>
      <c r="D977" s="12" t="s">
        <v>1338</v>
      </c>
      <c r="E977" s="12" t="s">
        <v>25</v>
      </c>
      <c r="F977" s="12" t="s">
        <v>1339</v>
      </c>
      <c r="G977" s="12" t="s">
        <v>2901</v>
      </c>
      <c r="H977" s="12" t="s">
        <v>3504</v>
      </c>
      <c r="I977" s="12" t="s">
        <v>1340</v>
      </c>
      <c r="J977" s="12" t="s">
        <v>2117</v>
      </c>
      <c r="K977" s="12" t="s">
        <v>28</v>
      </c>
      <c r="L977" s="12" t="s">
        <v>28</v>
      </c>
      <c r="N977" s="12" t="s">
        <v>28</v>
      </c>
      <c r="O977" s="12" t="s">
        <v>744</v>
      </c>
      <c r="P977" s="12" t="s">
        <v>3901</v>
      </c>
      <c r="Q977" t="s">
        <v>4009</v>
      </c>
      <c r="R977" t="s">
        <v>4038</v>
      </c>
      <c r="S977" t="s">
        <v>4330</v>
      </c>
      <c r="T977" s="12" t="s">
        <v>1683</v>
      </c>
      <c r="U977" s="12" t="s">
        <v>1344</v>
      </c>
      <c r="W977" s="12" t="s">
        <v>40</v>
      </c>
      <c r="X977" s="12" t="s">
        <v>1033</v>
      </c>
      <c r="Y977" s="12" t="s">
        <v>1033</v>
      </c>
      <c r="Z977" s="12" t="s">
        <v>1033</v>
      </c>
      <c r="AA977" s="12" t="s">
        <v>80</v>
      </c>
      <c r="AB977" s="12" t="s">
        <v>35</v>
      </c>
      <c r="AC977" s="12" t="s">
        <v>2901</v>
      </c>
      <c r="AF977" s="12">
        <v>0</v>
      </c>
      <c r="AG977" s="12">
        <v>7</v>
      </c>
    </row>
    <row r="978" spans="1:33" s="12" customFormat="1" x14ac:dyDescent="0.25">
      <c r="A978" s="12" t="s">
        <v>1337</v>
      </c>
      <c r="B978" s="12">
        <v>1978</v>
      </c>
      <c r="C978" t="str">
        <f>A978&amp;" "&amp;B978</f>
        <v>Plant, C. W. 1978</v>
      </c>
      <c r="D978" s="12" t="s">
        <v>1338</v>
      </c>
      <c r="E978" s="12" t="s">
        <v>25</v>
      </c>
      <c r="F978" s="12" t="s">
        <v>1339</v>
      </c>
      <c r="G978" s="12" t="s">
        <v>2901</v>
      </c>
      <c r="H978" s="12" t="s">
        <v>3504</v>
      </c>
      <c r="I978" s="12" t="s">
        <v>1340</v>
      </c>
      <c r="J978" s="12" t="s">
        <v>2117</v>
      </c>
      <c r="K978" s="12" t="s">
        <v>28</v>
      </c>
      <c r="L978" s="12" t="s">
        <v>28</v>
      </c>
      <c r="N978" s="12" t="s">
        <v>28</v>
      </c>
      <c r="O978" s="12" t="s">
        <v>744</v>
      </c>
      <c r="P978" s="12" t="s">
        <v>3901</v>
      </c>
      <c r="Q978" t="s">
        <v>4009</v>
      </c>
      <c r="R978" t="s">
        <v>4120</v>
      </c>
      <c r="S978" t="s">
        <v>4119</v>
      </c>
      <c r="T978" s="12" t="s">
        <v>346</v>
      </c>
      <c r="U978" s="12" t="s">
        <v>1345</v>
      </c>
      <c r="W978" s="12" t="s">
        <v>40</v>
      </c>
      <c r="X978" s="12" t="s">
        <v>1033</v>
      </c>
      <c r="Y978" s="12" t="s">
        <v>1033</v>
      </c>
      <c r="Z978" s="12" t="s">
        <v>1033</v>
      </c>
      <c r="AA978" s="12" t="s">
        <v>80</v>
      </c>
      <c r="AB978" s="12" t="s">
        <v>35</v>
      </c>
      <c r="AC978" s="12" t="s">
        <v>2901</v>
      </c>
      <c r="AF978" s="12">
        <v>0</v>
      </c>
      <c r="AG978" s="12">
        <v>153</v>
      </c>
    </row>
    <row r="979" spans="1:33" s="12" customFormat="1" x14ac:dyDescent="0.25">
      <c r="A979" s="12" t="s">
        <v>1337</v>
      </c>
      <c r="B979" s="12">
        <v>1978</v>
      </c>
      <c r="C979" t="str">
        <f>A979&amp;" "&amp;B979</f>
        <v>Plant, C. W. 1978</v>
      </c>
      <c r="D979" s="12" t="s">
        <v>1338</v>
      </c>
      <c r="E979" s="12" t="s">
        <v>25</v>
      </c>
      <c r="F979" s="12" t="s">
        <v>1339</v>
      </c>
      <c r="G979" s="12" t="s">
        <v>2901</v>
      </c>
      <c r="H979" s="12" t="s">
        <v>3504</v>
      </c>
      <c r="I979" s="12" t="s">
        <v>1340</v>
      </c>
      <c r="J979" s="12" t="s">
        <v>2117</v>
      </c>
      <c r="K979" s="12" t="s">
        <v>28</v>
      </c>
      <c r="L979" s="12" t="s">
        <v>28</v>
      </c>
      <c r="N979" s="12" t="s">
        <v>28</v>
      </c>
      <c r="O979" s="12" t="s">
        <v>744</v>
      </c>
      <c r="P979" s="12" t="s">
        <v>3901</v>
      </c>
      <c r="Q979" t="s">
        <v>4083</v>
      </c>
      <c r="R979" t="s">
        <v>4082</v>
      </c>
      <c r="S979" t="s">
        <v>4081</v>
      </c>
      <c r="T979" s="12" t="s">
        <v>1349</v>
      </c>
      <c r="U979" s="12" t="s">
        <v>1350</v>
      </c>
      <c r="W979" s="12" t="s">
        <v>40</v>
      </c>
      <c r="X979" s="12" t="s">
        <v>1033</v>
      </c>
      <c r="Y979" s="12" t="s">
        <v>1033</v>
      </c>
      <c r="Z979" s="12" t="s">
        <v>1033</v>
      </c>
      <c r="AA979" s="12" t="s">
        <v>80</v>
      </c>
      <c r="AB979" s="12" t="s">
        <v>35</v>
      </c>
      <c r="AC979" s="12" t="s">
        <v>2901</v>
      </c>
      <c r="AF979" s="12">
        <v>0</v>
      </c>
      <c r="AG979" s="12">
        <v>1</v>
      </c>
    </row>
    <row r="980" spans="1:33" s="12" customFormat="1" x14ac:dyDescent="0.25">
      <c r="A980" s="12" t="s">
        <v>1337</v>
      </c>
      <c r="B980" s="12">
        <v>1978</v>
      </c>
      <c r="C980" t="str">
        <f>A980&amp;" "&amp;B980</f>
        <v>Plant, C. W. 1978</v>
      </c>
      <c r="D980" s="12" t="s">
        <v>1338</v>
      </c>
      <c r="E980" s="12" t="s">
        <v>25</v>
      </c>
      <c r="F980" s="12" t="s">
        <v>1339</v>
      </c>
      <c r="G980" s="12" t="s">
        <v>2901</v>
      </c>
      <c r="H980" s="12" t="s">
        <v>3504</v>
      </c>
      <c r="I980" s="12" t="s">
        <v>1340</v>
      </c>
      <c r="J980" s="12" t="s">
        <v>2117</v>
      </c>
      <c r="K980" s="12" t="s">
        <v>28</v>
      </c>
      <c r="L980" s="12" t="s">
        <v>28</v>
      </c>
      <c r="N980" s="12" t="s">
        <v>28</v>
      </c>
      <c r="O980" s="12" t="s">
        <v>744</v>
      </c>
      <c r="P980" s="12" t="s">
        <v>3901</v>
      </c>
      <c r="Q980" t="s">
        <v>4009</v>
      </c>
      <c r="R980" t="s">
        <v>4211</v>
      </c>
      <c r="S980" t="s">
        <v>4298</v>
      </c>
      <c r="T980" s="12" t="s">
        <v>2788</v>
      </c>
      <c r="U980" s="12" t="s">
        <v>1351</v>
      </c>
      <c r="W980" s="12" t="s">
        <v>40</v>
      </c>
      <c r="X980" s="12" t="s">
        <v>1033</v>
      </c>
      <c r="Y980" s="12" t="s">
        <v>1033</v>
      </c>
      <c r="Z980" s="12" t="s">
        <v>1033</v>
      </c>
      <c r="AA980" s="12" t="s">
        <v>80</v>
      </c>
      <c r="AB980" s="12" t="s">
        <v>35</v>
      </c>
      <c r="AC980" s="12" t="s">
        <v>2901</v>
      </c>
      <c r="AF980" s="12">
        <v>0</v>
      </c>
      <c r="AG980" s="12">
        <v>5</v>
      </c>
    </row>
    <row r="981" spans="1:33" s="12" customFormat="1" x14ac:dyDescent="0.25">
      <c r="A981" s="12" t="s">
        <v>1337</v>
      </c>
      <c r="B981" s="12">
        <v>1978</v>
      </c>
      <c r="C981" t="str">
        <f>A981&amp;" "&amp;B981</f>
        <v>Plant, C. W. 1978</v>
      </c>
      <c r="D981" s="12" t="s">
        <v>1338</v>
      </c>
      <c r="E981" s="12" t="s">
        <v>25</v>
      </c>
      <c r="F981" s="12" t="s">
        <v>1339</v>
      </c>
      <c r="G981" s="12" t="s">
        <v>2901</v>
      </c>
      <c r="H981" s="12" t="s">
        <v>3504</v>
      </c>
      <c r="I981" s="12" t="s">
        <v>1340</v>
      </c>
      <c r="J981" s="12" t="s">
        <v>2117</v>
      </c>
      <c r="K981" s="12" t="s">
        <v>28</v>
      </c>
      <c r="L981" s="12" t="s">
        <v>28</v>
      </c>
      <c r="N981" s="12" t="s">
        <v>28</v>
      </c>
      <c r="O981" s="12" t="s">
        <v>744</v>
      </c>
      <c r="P981" s="12" t="s">
        <v>3901</v>
      </c>
      <c r="Q981" t="s">
        <v>4009</v>
      </c>
      <c r="R981" t="s">
        <v>4015</v>
      </c>
      <c r="S981" t="s">
        <v>4014</v>
      </c>
      <c r="T981" s="12" t="s">
        <v>2797</v>
      </c>
      <c r="U981" s="12" t="s">
        <v>1354</v>
      </c>
      <c r="W981" s="12" t="s">
        <v>40</v>
      </c>
      <c r="X981" s="12" t="s">
        <v>1033</v>
      </c>
      <c r="Y981" s="12" t="s">
        <v>1033</v>
      </c>
      <c r="Z981" s="12" t="s">
        <v>1033</v>
      </c>
      <c r="AA981" s="12" t="s">
        <v>80</v>
      </c>
      <c r="AB981" s="12" t="s">
        <v>35</v>
      </c>
      <c r="AC981" s="12" t="s">
        <v>2901</v>
      </c>
      <c r="AF981" s="12">
        <v>0</v>
      </c>
      <c r="AG981" s="12">
        <v>1</v>
      </c>
    </row>
    <row r="982" spans="1:33" s="12" customFormat="1" x14ac:dyDescent="0.25">
      <c r="A982" s="12" t="s">
        <v>1337</v>
      </c>
      <c r="B982" s="12">
        <v>1978</v>
      </c>
      <c r="C982" t="str">
        <f>A982&amp;" "&amp;B982</f>
        <v>Plant, C. W. 1978</v>
      </c>
      <c r="D982" s="12" t="s">
        <v>1338</v>
      </c>
      <c r="E982" s="12" t="s">
        <v>25</v>
      </c>
      <c r="F982" s="12" t="s">
        <v>1339</v>
      </c>
      <c r="G982" s="12" t="s">
        <v>2901</v>
      </c>
      <c r="H982" s="12" t="s">
        <v>3504</v>
      </c>
      <c r="I982" s="12" t="s">
        <v>1340</v>
      </c>
      <c r="J982" s="12" t="s">
        <v>2117</v>
      </c>
      <c r="K982" s="12" t="s">
        <v>28</v>
      </c>
      <c r="L982" s="12" t="s">
        <v>28</v>
      </c>
      <c r="N982" s="12" t="s">
        <v>28</v>
      </c>
      <c r="O982" s="12" t="s">
        <v>744</v>
      </c>
      <c r="P982" s="12" t="s">
        <v>3901</v>
      </c>
      <c r="Q982" t="s">
        <v>4009</v>
      </c>
      <c r="R982" t="s">
        <v>4015</v>
      </c>
      <c r="S982" t="s">
        <v>4334</v>
      </c>
      <c r="T982" s="12" t="s">
        <v>1851</v>
      </c>
      <c r="U982" s="12" t="s">
        <v>1355</v>
      </c>
      <c r="W982" s="12" t="s">
        <v>40</v>
      </c>
      <c r="X982" s="12" t="s">
        <v>1033</v>
      </c>
      <c r="Y982" s="12" t="s">
        <v>1033</v>
      </c>
      <c r="Z982" s="12" t="s">
        <v>1033</v>
      </c>
      <c r="AA982" s="12" t="s">
        <v>80</v>
      </c>
      <c r="AB982" s="12" t="s">
        <v>35</v>
      </c>
      <c r="AC982" s="12" t="s">
        <v>2901</v>
      </c>
      <c r="AF982" s="12">
        <v>0</v>
      </c>
      <c r="AG982" s="12">
        <v>10</v>
      </c>
    </row>
    <row r="983" spans="1:33" s="12" customFormat="1" x14ac:dyDescent="0.25">
      <c r="A983" s="12" t="s">
        <v>1337</v>
      </c>
      <c r="B983" s="12">
        <v>1978</v>
      </c>
      <c r="C983" t="str">
        <f>A983&amp;" "&amp;B983</f>
        <v>Plant, C. W. 1978</v>
      </c>
      <c r="D983" s="12" t="s">
        <v>1338</v>
      </c>
      <c r="E983" s="12" t="s">
        <v>25</v>
      </c>
      <c r="F983" s="12" t="s">
        <v>1339</v>
      </c>
      <c r="G983" s="12" t="s">
        <v>2901</v>
      </c>
      <c r="H983" s="12" t="s">
        <v>3504</v>
      </c>
      <c r="I983" s="12" t="s">
        <v>1340</v>
      </c>
      <c r="J983" s="12" t="s">
        <v>2117</v>
      </c>
      <c r="K983" s="12" t="s">
        <v>28</v>
      </c>
      <c r="L983" s="12" t="s">
        <v>28</v>
      </c>
      <c r="N983" s="12" t="s">
        <v>28</v>
      </c>
      <c r="O983" s="12" t="s">
        <v>744</v>
      </c>
      <c r="P983" s="12" t="s">
        <v>3901</v>
      </c>
      <c r="Q983" t="s">
        <v>4059</v>
      </c>
      <c r="R983" t="s">
        <v>4167</v>
      </c>
      <c r="S983" t="s">
        <v>4378</v>
      </c>
      <c r="T983" s="12" t="s">
        <v>3644</v>
      </c>
      <c r="U983" s="12" t="s">
        <v>1356</v>
      </c>
      <c r="W983" s="12" t="s">
        <v>40</v>
      </c>
      <c r="X983" s="12" t="s">
        <v>1033</v>
      </c>
      <c r="Y983" s="12" t="s">
        <v>1033</v>
      </c>
      <c r="Z983" s="12" t="s">
        <v>1033</v>
      </c>
      <c r="AA983" s="12" t="s">
        <v>80</v>
      </c>
      <c r="AB983" s="12" t="s">
        <v>35</v>
      </c>
      <c r="AC983" s="12" t="s">
        <v>2901</v>
      </c>
      <c r="AF983" s="12">
        <v>0</v>
      </c>
      <c r="AG983" s="12">
        <v>1</v>
      </c>
    </row>
    <row r="984" spans="1:33" s="12" customFormat="1" x14ac:dyDescent="0.25">
      <c r="A984" s="12" t="s">
        <v>1337</v>
      </c>
      <c r="B984" s="12">
        <v>1978</v>
      </c>
      <c r="C984" t="str">
        <f>A984&amp;" "&amp;B984</f>
        <v>Plant, C. W. 1978</v>
      </c>
      <c r="D984" s="12" t="s">
        <v>1338</v>
      </c>
      <c r="E984" s="12" t="s">
        <v>25</v>
      </c>
      <c r="F984" s="12" t="s">
        <v>1339</v>
      </c>
      <c r="G984" s="12" t="s">
        <v>2901</v>
      </c>
      <c r="H984" s="12" t="s">
        <v>3504</v>
      </c>
      <c r="I984" s="12" t="s">
        <v>1340</v>
      </c>
      <c r="J984" s="12" t="s">
        <v>2117</v>
      </c>
      <c r="K984" s="12" t="s">
        <v>28</v>
      </c>
      <c r="L984" s="12" t="s">
        <v>28</v>
      </c>
      <c r="N984" s="12" t="s">
        <v>28</v>
      </c>
      <c r="O984" s="12" t="s">
        <v>744</v>
      </c>
      <c r="P984" s="12" t="s">
        <v>3901</v>
      </c>
      <c r="Q984" t="s">
        <v>4009</v>
      </c>
      <c r="R984" t="s">
        <v>4090</v>
      </c>
      <c r="S984" t="s">
        <v>4089</v>
      </c>
      <c r="T984" s="12" t="s">
        <v>1852</v>
      </c>
      <c r="U984" s="12" t="s">
        <v>2808</v>
      </c>
      <c r="W984" s="12" t="s">
        <v>40</v>
      </c>
      <c r="X984" s="12" t="s">
        <v>1033</v>
      </c>
      <c r="Y984" s="12" t="s">
        <v>1033</v>
      </c>
      <c r="Z984" s="12" t="s">
        <v>1033</v>
      </c>
      <c r="AA984" s="12" t="s">
        <v>80</v>
      </c>
      <c r="AB984" s="12" t="s">
        <v>35</v>
      </c>
      <c r="AC984" s="12" t="s">
        <v>2901</v>
      </c>
      <c r="AF984" s="12">
        <v>0</v>
      </c>
      <c r="AG984" s="12">
        <v>3</v>
      </c>
    </row>
    <row r="985" spans="1:33" s="12" customFormat="1" x14ac:dyDescent="0.25">
      <c r="A985" s="12" t="s">
        <v>1337</v>
      </c>
      <c r="B985" s="12">
        <v>1978</v>
      </c>
      <c r="C985" t="str">
        <f>A985&amp;" "&amp;B985</f>
        <v>Plant, C. W. 1978</v>
      </c>
      <c r="D985" s="12" t="s">
        <v>1338</v>
      </c>
      <c r="E985" s="12" t="s">
        <v>25</v>
      </c>
      <c r="F985" s="12" t="s">
        <v>1339</v>
      </c>
      <c r="G985" s="12" t="s">
        <v>2901</v>
      </c>
      <c r="H985" s="12" t="s">
        <v>3504</v>
      </c>
      <c r="I985" s="12" t="s">
        <v>1340</v>
      </c>
      <c r="J985" s="12" t="s">
        <v>2117</v>
      </c>
      <c r="K985" s="12" t="s">
        <v>28</v>
      </c>
      <c r="L985" s="12" t="s">
        <v>28</v>
      </c>
      <c r="N985" s="12" t="s">
        <v>28</v>
      </c>
      <c r="O985" s="12" t="s">
        <v>744</v>
      </c>
      <c r="P985" s="12" t="s">
        <v>3901</v>
      </c>
      <c r="Q985" t="s">
        <v>4009</v>
      </c>
      <c r="R985" t="s">
        <v>4017</v>
      </c>
      <c r="S985" t="s">
        <v>4016</v>
      </c>
      <c r="T985" s="12" t="s">
        <v>1319</v>
      </c>
      <c r="U985" s="12" t="s">
        <v>1320</v>
      </c>
      <c r="W985" s="12" t="s">
        <v>40</v>
      </c>
      <c r="X985" s="12" t="s">
        <v>1033</v>
      </c>
      <c r="Y985" s="12" t="s">
        <v>1033</v>
      </c>
      <c r="Z985" s="12" t="s">
        <v>1033</v>
      </c>
      <c r="AA985" s="12" t="s">
        <v>80</v>
      </c>
      <c r="AB985" s="12" t="s">
        <v>35</v>
      </c>
      <c r="AC985" s="12" t="s">
        <v>2901</v>
      </c>
      <c r="AF985" s="12">
        <v>0</v>
      </c>
      <c r="AG985" s="12">
        <v>14</v>
      </c>
    </row>
    <row r="986" spans="1:33" s="12" customFormat="1" x14ac:dyDescent="0.25">
      <c r="A986" s="12" t="s">
        <v>1337</v>
      </c>
      <c r="B986" s="12">
        <v>1978</v>
      </c>
      <c r="C986" t="str">
        <f>A986&amp;" "&amp;B986</f>
        <v>Plant, C. W. 1978</v>
      </c>
      <c r="D986" s="12" t="s">
        <v>1338</v>
      </c>
      <c r="E986" s="12" t="s">
        <v>25</v>
      </c>
      <c r="F986" s="12" t="s">
        <v>1339</v>
      </c>
      <c r="G986" s="12" t="s">
        <v>2901</v>
      </c>
      <c r="H986" s="12" t="s">
        <v>3504</v>
      </c>
      <c r="I986" s="12" t="s">
        <v>1340</v>
      </c>
      <c r="J986" s="12" t="s">
        <v>2117</v>
      </c>
      <c r="K986" s="12" t="s">
        <v>28</v>
      </c>
      <c r="L986" s="12" t="s">
        <v>28</v>
      </c>
      <c r="N986" s="12" t="s">
        <v>28</v>
      </c>
      <c r="O986" s="12" t="s">
        <v>744</v>
      </c>
      <c r="P986" s="12" t="s">
        <v>3901</v>
      </c>
      <c r="Q986" t="s">
        <v>4009</v>
      </c>
      <c r="R986" t="s">
        <v>4236</v>
      </c>
      <c r="S986" t="s">
        <v>4394</v>
      </c>
      <c r="T986" s="12" t="s">
        <v>2812</v>
      </c>
      <c r="U986" s="12" t="s">
        <v>1361</v>
      </c>
      <c r="W986" s="12" t="s">
        <v>40</v>
      </c>
      <c r="X986" s="12" t="s">
        <v>1033</v>
      </c>
      <c r="Y986" s="12" t="s">
        <v>1033</v>
      </c>
      <c r="Z986" s="12" t="s">
        <v>1033</v>
      </c>
      <c r="AA986" s="12" t="s">
        <v>80</v>
      </c>
      <c r="AB986" s="12" t="s">
        <v>35</v>
      </c>
      <c r="AC986" s="12" t="s">
        <v>2901</v>
      </c>
      <c r="AF986" s="12">
        <v>0</v>
      </c>
      <c r="AG986" s="12">
        <v>3</v>
      </c>
    </row>
    <row r="987" spans="1:33" s="12" customFormat="1" x14ac:dyDescent="0.25">
      <c r="A987" s="12" t="s">
        <v>1337</v>
      </c>
      <c r="B987" s="12">
        <v>1978</v>
      </c>
      <c r="C987" t="str">
        <f>A987&amp;" "&amp;B987</f>
        <v>Plant, C. W. 1978</v>
      </c>
      <c r="D987" s="12" t="s">
        <v>1338</v>
      </c>
      <c r="E987" s="12" t="s">
        <v>25</v>
      </c>
      <c r="F987" s="12" t="s">
        <v>1339</v>
      </c>
      <c r="G987" s="12" t="s">
        <v>2901</v>
      </c>
      <c r="H987" s="12" t="s">
        <v>3504</v>
      </c>
      <c r="I987" s="12" t="s">
        <v>1340</v>
      </c>
      <c r="J987" s="12" t="s">
        <v>2117</v>
      </c>
      <c r="K987" s="12" t="s">
        <v>28</v>
      </c>
      <c r="L987" s="12" t="s">
        <v>28</v>
      </c>
      <c r="N987" s="12" t="s">
        <v>28</v>
      </c>
      <c r="O987" s="12" t="s">
        <v>744</v>
      </c>
      <c r="P987" s="12" t="s">
        <v>3901</v>
      </c>
      <c r="Q987" t="s">
        <v>4009</v>
      </c>
      <c r="R987" t="s">
        <v>4038</v>
      </c>
      <c r="S987" t="s">
        <v>4037</v>
      </c>
      <c r="T987" s="12" t="s">
        <v>1798</v>
      </c>
      <c r="U987" s="12" t="s">
        <v>1364</v>
      </c>
      <c r="W987" s="12" t="s">
        <v>40</v>
      </c>
      <c r="X987" s="12" t="s">
        <v>1033</v>
      </c>
      <c r="Y987" s="12" t="s">
        <v>1033</v>
      </c>
      <c r="Z987" s="12" t="s">
        <v>1033</v>
      </c>
      <c r="AA987" s="12" t="s">
        <v>80</v>
      </c>
      <c r="AB987" s="12" t="s">
        <v>35</v>
      </c>
      <c r="AC987" s="12" t="s">
        <v>2901</v>
      </c>
      <c r="AF987" s="12">
        <v>0</v>
      </c>
      <c r="AG987" s="12">
        <v>2</v>
      </c>
    </row>
    <row r="988" spans="1:33" s="12" customFormat="1" x14ac:dyDescent="0.25">
      <c r="A988" s="12" t="s">
        <v>1337</v>
      </c>
      <c r="B988" s="12">
        <v>1978</v>
      </c>
      <c r="C988" t="str">
        <f>A988&amp;" "&amp;B988</f>
        <v>Plant, C. W. 1978</v>
      </c>
      <c r="D988" s="12" t="s">
        <v>1338</v>
      </c>
      <c r="E988" s="12" t="s">
        <v>25</v>
      </c>
      <c r="F988" s="12" t="s">
        <v>1339</v>
      </c>
      <c r="G988" s="12" t="s">
        <v>2901</v>
      </c>
      <c r="H988" s="12" t="s">
        <v>3504</v>
      </c>
      <c r="I988" s="12" t="s">
        <v>1340</v>
      </c>
      <c r="J988" s="12" t="s">
        <v>2117</v>
      </c>
      <c r="K988" s="12" t="s">
        <v>28</v>
      </c>
      <c r="L988" s="12" t="s">
        <v>28</v>
      </c>
      <c r="N988" s="12" t="s">
        <v>28</v>
      </c>
      <c r="O988" s="12" t="s">
        <v>744</v>
      </c>
      <c r="P988" s="12" t="s">
        <v>3901</v>
      </c>
      <c r="Q988" s="12" t="s">
        <v>4009</v>
      </c>
      <c r="R988" s="12" t="s">
        <v>4282</v>
      </c>
      <c r="S988" s="12" t="s">
        <v>4281</v>
      </c>
      <c r="T988" s="12" t="s">
        <v>2827</v>
      </c>
      <c r="U988" s="12" t="s">
        <v>1365</v>
      </c>
      <c r="W988" s="12" t="s">
        <v>40</v>
      </c>
      <c r="X988" s="12" t="s">
        <v>1033</v>
      </c>
      <c r="Y988" s="12" t="s">
        <v>1033</v>
      </c>
      <c r="Z988" s="12" t="s">
        <v>1033</v>
      </c>
      <c r="AA988" s="12" t="s">
        <v>80</v>
      </c>
      <c r="AB988" s="12" t="s">
        <v>35</v>
      </c>
      <c r="AC988" s="12" t="s">
        <v>2901</v>
      </c>
      <c r="AF988" s="12">
        <v>0</v>
      </c>
      <c r="AG988" s="12">
        <v>4</v>
      </c>
    </row>
    <row r="989" spans="1:33" s="12" customFormat="1" x14ac:dyDescent="0.25">
      <c r="A989" s="12" t="s">
        <v>1337</v>
      </c>
      <c r="B989" s="12">
        <v>1978</v>
      </c>
      <c r="C989" t="str">
        <f>A989&amp;" "&amp;B989</f>
        <v>Plant, C. W. 1978</v>
      </c>
      <c r="D989" s="12" t="s">
        <v>1338</v>
      </c>
      <c r="E989" s="12" t="s">
        <v>25</v>
      </c>
      <c r="F989" s="12" t="s">
        <v>1339</v>
      </c>
      <c r="G989" s="12" t="s">
        <v>2901</v>
      </c>
      <c r="H989" s="12" t="s">
        <v>3504</v>
      </c>
      <c r="I989" s="12" t="s">
        <v>1340</v>
      </c>
      <c r="J989" s="12" t="s">
        <v>2117</v>
      </c>
      <c r="K989" s="12" t="s">
        <v>28</v>
      </c>
      <c r="L989" s="12" t="s">
        <v>28</v>
      </c>
      <c r="N989" s="12" t="s">
        <v>28</v>
      </c>
      <c r="O989" s="12" t="s">
        <v>744</v>
      </c>
      <c r="P989" s="12" t="s">
        <v>3901</v>
      </c>
      <c r="Q989" t="s">
        <v>4009</v>
      </c>
      <c r="R989" t="s">
        <v>4033</v>
      </c>
      <c r="S989" t="s">
        <v>4121</v>
      </c>
      <c r="T989" s="12" t="s">
        <v>1367</v>
      </c>
      <c r="U989" s="12" t="s">
        <v>1368</v>
      </c>
      <c r="W989" s="12" t="s">
        <v>40</v>
      </c>
      <c r="X989" s="12" t="s">
        <v>1033</v>
      </c>
      <c r="Y989" s="12" t="s">
        <v>1033</v>
      </c>
      <c r="Z989" s="12" t="s">
        <v>1033</v>
      </c>
      <c r="AA989" s="12" t="s">
        <v>80</v>
      </c>
      <c r="AB989" s="12" t="s">
        <v>35</v>
      </c>
      <c r="AC989" s="12" t="s">
        <v>2901</v>
      </c>
      <c r="AF989" s="12">
        <v>0</v>
      </c>
      <c r="AG989" s="12">
        <v>8</v>
      </c>
    </row>
    <row r="990" spans="1:33" s="12" customFormat="1" x14ac:dyDescent="0.25">
      <c r="A990" s="12" t="s">
        <v>1337</v>
      </c>
      <c r="B990" s="12">
        <v>1978</v>
      </c>
      <c r="C990" t="str">
        <f>A990&amp;" "&amp;B990</f>
        <v>Plant, C. W. 1978</v>
      </c>
      <c r="D990" s="12" t="s">
        <v>1338</v>
      </c>
      <c r="E990" s="12" t="s">
        <v>25</v>
      </c>
      <c r="F990" s="12" t="s">
        <v>1339</v>
      </c>
      <c r="G990" s="12" t="s">
        <v>2901</v>
      </c>
      <c r="H990" s="12" t="s">
        <v>3504</v>
      </c>
      <c r="I990" s="12" t="s">
        <v>1340</v>
      </c>
      <c r="J990" s="12" t="s">
        <v>2117</v>
      </c>
      <c r="K990" s="12" t="s">
        <v>28</v>
      </c>
      <c r="L990" s="12" t="s">
        <v>28</v>
      </c>
      <c r="N990" s="12" t="s">
        <v>28</v>
      </c>
      <c r="O990" s="12" t="s">
        <v>744</v>
      </c>
      <c r="P990" s="12" t="s">
        <v>3901</v>
      </c>
      <c r="Q990" t="s">
        <v>4009</v>
      </c>
      <c r="R990" t="s">
        <v>4295</v>
      </c>
      <c r="S990" t="s">
        <v>4294</v>
      </c>
      <c r="T990" s="12" t="s">
        <v>1369</v>
      </c>
      <c r="U990" s="12" t="s">
        <v>1370</v>
      </c>
      <c r="W990" s="12" t="s">
        <v>40</v>
      </c>
      <c r="X990" s="12" t="s">
        <v>1033</v>
      </c>
      <c r="Y990" s="12" t="s">
        <v>1033</v>
      </c>
      <c r="Z990" s="12" t="s">
        <v>1033</v>
      </c>
      <c r="AA990" s="12" t="s">
        <v>80</v>
      </c>
      <c r="AB990" s="12" t="s">
        <v>35</v>
      </c>
      <c r="AC990" s="12" t="s">
        <v>2901</v>
      </c>
      <c r="AF990" s="12">
        <v>0</v>
      </c>
      <c r="AG990" s="12">
        <v>5</v>
      </c>
    </row>
    <row r="991" spans="1:33" s="12" customFormat="1" x14ac:dyDescent="0.25">
      <c r="A991" s="12" t="s">
        <v>477</v>
      </c>
      <c r="B991" s="12">
        <v>2021</v>
      </c>
      <c r="C991" t="str">
        <f>A991&amp;" "&amp;B991</f>
        <v>Plaza-Rodriguez et al. 2021</v>
      </c>
      <c r="D991" s="12" t="s">
        <v>478</v>
      </c>
      <c r="E991" s="12" t="s">
        <v>226</v>
      </c>
      <c r="F991" s="12" t="s">
        <v>479</v>
      </c>
      <c r="G991" s="12" t="s">
        <v>2901</v>
      </c>
      <c r="H991" s="12" t="s">
        <v>3504</v>
      </c>
      <c r="I991" s="12" t="s">
        <v>1977</v>
      </c>
      <c r="J991" s="12" t="s">
        <v>2117</v>
      </c>
      <c r="K991" s="12" t="s">
        <v>28</v>
      </c>
      <c r="L991" s="12" t="s">
        <v>28</v>
      </c>
      <c r="N991" s="12" t="s">
        <v>28</v>
      </c>
      <c r="O991" s="12" t="s">
        <v>744</v>
      </c>
      <c r="P991" s="12" t="s">
        <v>3901</v>
      </c>
      <c r="Q991" t="s">
        <v>3919</v>
      </c>
      <c r="R991" t="s">
        <v>2600</v>
      </c>
      <c r="S991"/>
      <c r="V991" s="12" t="s">
        <v>2009</v>
      </c>
      <c r="W991" s="12" t="s">
        <v>40</v>
      </c>
      <c r="X991" s="12" t="s">
        <v>1826</v>
      </c>
      <c r="Y991" s="12" t="s">
        <v>1033</v>
      </c>
      <c r="Z991" s="12" t="s">
        <v>1033</v>
      </c>
      <c r="AA991" s="41" t="s">
        <v>2089</v>
      </c>
      <c r="AB991" s="12" t="s">
        <v>35</v>
      </c>
      <c r="AC991" s="12" t="s">
        <v>2901</v>
      </c>
      <c r="AF991" s="12" t="s">
        <v>119</v>
      </c>
      <c r="AG991" s="12">
        <v>101</v>
      </c>
    </row>
    <row r="992" spans="1:33" s="12" customFormat="1" x14ac:dyDescent="0.25">
      <c r="A992" s="12" t="s">
        <v>1978</v>
      </c>
      <c r="B992" s="12">
        <v>1992</v>
      </c>
      <c r="C992" t="str">
        <f>A992&amp;" "&amp;B992</f>
        <v>Quessy and Messier 1992</v>
      </c>
      <c r="D992" s="12" t="s">
        <v>35</v>
      </c>
      <c r="E992" s="12" t="s">
        <v>25</v>
      </c>
      <c r="F992" s="12" t="s">
        <v>1982</v>
      </c>
      <c r="G992" s="12" t="s">
        <v>2901</v>
      </c>
      <c r="H992" s="12" t="s">
        <v>3513</v>
      </c>
      <c r="I992" s="12" t="s">
        <v>1980</v>
      </c>
      <c r="J992" s="12" t="s">
        <v>2117</v>
      </c>
      <c r="K992" s="12" t="s">
        <v>28</v>
      </c>
      <c r="L992" s="12" t="s">
        <v>28</v>
      </c>
      <c r="N992" s="12" t="s">
        <v>485</v>
      </c>
      <c r="O992" s="12" t="s">
        <v>744</v>
      </c>
      <c r="P992" s="12" t="s">
        <v>3901</v>
      </c>
      <c r="Q992" t="s">
        <v>2614</v>
      </c>
      <c r="R992" t="s">
        <v>118</v>
      </c>
      <c r="S992" t="s">
        <v>3980</v>
      </c>
      <c r="T992" s="12" t="s">
        <v>136</v>
      </c>
      <c r="U992" s="12" t="s">
        <v>91</v>
      </c>
      <c r="W992" s="12" t="s">
        <v>40</v>
      </c>
      <c r="X992" s="12" t="s">
        <v>1826</v>
      </c>
      <c r="Y992" s="12" t="s">
        <v>1033</v>
      </c>
      <c r="Z992" s="12" t="s">
        <v>1033</v>
      </c>
      <c r="AA992" s="12" t="s">
        <v>403</v>
      </c>
      <c r="AB992" s="12" t="s">
        <v>35</v>
      </c>
      <c r="AC992" s="12" t="s">
        <v>2901</v>
      </c>
      <c r="AF992" s="12">
        <v>6</v>
      </c>
      <c r="AG992" s="12">
        <v>46</v>
      </c>
    </row>
    <row r="993" spans="1:33" s="12" customFormat="1" x14ac:dyDescent="0.25">
      <c r="A993" s="12" t="s">
        <v>1978</v>
      </c>
      <c r="B993" s="12">
        <v>1992</v>
      </c>
      <c r="C993" t="str">
        <f>A993&amp;" "&amp;B993</f>
        <v>Quessy and Messier 1992</v>
      </c>
      <c r="D993" s="12" t="s">
        <v>35</v>
      </c>
      <c r="E993" s="12" t="s">
        <v>25</v>
      </c>
      <c r="F993" s="12" t="s">
        <v>1979</v>
      </c>
      <c r="G993" s="12" t="s">
        <v>2901</v>
      </c>
      <c r="H993" s="12" t="s">
        <v>3513</v>
      </c>
      <c r="I993" s="12" t="s">
        <v>1980</v>
      </c>
      <c r="J993" s="12" t="s">
        <v>2117</v>
      </c>
      <c r="K993" s="12" t="s">
        <v>28</v>
      </c>
      <c r="L993" s="12" t="s">
        <v>28</v>
      </c>
      <c r="N993" s="12" t="s">
        <v>485</v>
      </c>
      <c r="O993" s="12" t="s">
        <v>744</v>
      </c>
      <c r="P993" s="12" t="s">
        <v>3901</v>
      </c>
      <c r="Q993" t="s">
        <v>2614</v>
      </c>
      <c r="R993" t="s">
        <v>118</v>
      </c>
      <c r="S993" t="s">
        <v>3980</v>
      </c>
      <c r="T993" s="12" t="s">
        <v>136</v>
      </c>
      <c r="U993" s="12" t="s">
        <v>91</v>
      </c>
      <c r="W993" s="12" t="s">
        <v>40</v>
      </c>
      <c r="X993" s="12" t="s">
        <v>1826</v>
      </c>
      <c r="Y993" s="12" t="s">
        <v>1033</v>
      </c>
      <c r="Z993" s="12" t="s">
        <v>1033</v>
      </c>
      <c r="AA993" s="12" t="s">
        <v>403</v>
      </c>
      <c r="AB993" s="12" t="s">
        <v>35</v>
      </c>
      <c r="AC993" s="12" t="s">
        <v>2901</v>
      </c>
      <c r="AF993" s="12">
        <v>5</v>
      </c>
      <c r="AG993" s="12">
        <v>79</v>
      </c>
    </row>
    <row r="994" spans="1:33" s="12" customFormat="1" x14ac:dyDescent="0.25">
      <c r="A994" s="12" t="s">
        <v>1978</v>
      </c>
      <c r="B994" s="12">
        <v>1992</v>
      </c>
      <c r="C994" t="str">
        <f>A994&amp;" "&amp;B994</f>
        <v>Quessy and Messier 1992</v>
      </c>
      <c r="D994" s="12" t="s">
        <v>35</v>
      </c>
      <c r="E994" s="12" t="s">
        <v>25</v>
      </c>
      <c r="F994" s="12" t="s">
        <v>1981</v>
      </c>
      <c r="G994" s="12" t="s">
        <v>2901</v>
      </c>
      <c r="H994" s="12" t="s">
        <v>3513</v>
      </c>
      <c r="I994" s="12" t="s">
        <v>1980</v>
      </c>
      <c r="J994" s="12" t="s">
        <v>2117</v>
      </c>
      <c r="K994" s="12" t="s">
        <v>28</v>
      </c>
      <c r="L994" s="12" t="s">
        <v>28</v>
      </c>
      <c r="N994" s="12" t="s">
        <v>485</v>
      </c>
      <c r="O994" s="12" t="s">
        <v>744</v>
      </c>
      <c r="P994" s="12" t="s">
        <v>3901</v>
      </c>
      <c r="Q994" t="s">
        <v>2614</v>
      </c>
      <c r="R994" t="s">
        <v>118</v>
      </c>
      <c r="S994" t="s">
        <v>3980</v>
      </c>
      <c r="T994" s="12" t="s">
        <v>136</v>
      </c>
      <c r="U994" s="12" t="s">
        <v>91</v>
      </c>
      <c r="W994" s="12" t="s">
        <v>40</v>
      </c>
      <c r="X994" s="12" t="s">
        <v>1826</v>
      </c>
      <c r="Y994" s="12" t="s">
        <v>1033</v>
      </c>
      <c r="Z994" s="12" t="s">
        <v>1033</v>
      </c>
      <c r="AA994" s="12" t="s">
        <v>403</v>
      </c>
      <c r="AB994" s="12" t="s">
        <v>35</v>
      </c>
      <c r="AC994" s="12" t="s">
        <v>2901</v>
      </c>
      <c r="AF994" s="12">
        <v>9</v>
      </c>
      <c r="AG994" s="12">
        <v>83</v>
      </c>
    </row>
    <row r="995" spans="1:33" s="12" customFormat="1" x14ac:dyDescent="0.25">
      <c r="A995" s="12" t="s">
        <v>1978</v>
      </c>
      <c r="B995" s="12">
        <v>1992</v>
      </c>
      <c r="C995" t="str">
        <f>A995&amp;" "&amp;B995</f>
        <v>Quessy and Messier 1992</v>
      </c>
      <c r="D995" s="12" t="s">
        <v>35</v>
      </c>
      <c r="E995" s="12" t="s">
        <v>25</v>
      </c>
      <c r="F995" s="12" t="s">
        <v>1984</v>
      </c>
      <c r="G995" s="12" t="s">
        <v>2901</v>
      </c>
      <c r="H995" s="12" t="s">
        <v>3513</v>
      </c>
      <c r="I995" s="12" t="s">
        <v>1980</v>
      </c>
      <c r="J995" s="12" t="s">
        <v>2117</v>
      </c>
      <c r="K995" s="12" t="s">
        <v>28</v>
      </c>
      <c r="L995" s="12" t="s">
        <v>28</v>
      </c>
      <c r="N995" s="12" t="s">
        <v>485</v>
      </c>
      <c r="O995" s="12" t="s">
        <v>744</v>
      </c>
      <c r="P995" s="12" t="s">
        <v>3901</v>
      </c>
      <c r="Q995" t="s">
        <v>2614</v>
      </c>
      <c r="R995" t="s">
        <v>118</v>
      </c>
      <c r="S995" t="s">
        <v>3980</v>
      </c>
      <c r="T995" s="12" t="s">
        <v>136</v>
      </c>
      <c r="U995" s="12" t="s">
        <v>91</v>
      </c>
      <c r="W995" s="12" t="s">
        <v>40</v>
      </c>
      <c r="X995" s="12" t="s">
        <v>1826</v>
      </c>
      <c r="Y995" s="12" t="s">
        <v>1033</v>
      </c>
      <c r="Z995" s="12" t="s">
        <v>1033</v>
      </c>
      <c r="AA995" s="12" t="s">
        <v>403</v>
      </c>
      <c r="AB995" s="12" t="s">
        <v>35</v>
      </c>
      <c r="AC995" s="12" t="s">
        <v>2901</v>
      </c>
      <c r="AF995" s="12">
        <v>23</v>
      </c>
      <c r="AG995" s="12">
        <v>264</v>
      </c>
    </row>
    <row r="996" spans="1:33" s="12" customFormat="1" x14ac:dyDescent="0.25">
      <c r="A996" s="12" t="s">
        <v>1978</v>
      </c>
      <c r="B996" s="12">
        <v>1992</v>
      </c>
      <c r="C996" t="str">
        <f>A996&amp;" "&amp;B996</f>
        <v>Quessy and Messier 1992</v>
      </c>
      <c r="D996" s="12" t="s">
        <v>35</v>
      </c>
      <c r="E996" s="12" t="s">
        <v>25</v>
      </c>
      <c r="F996" s="12" t="s">
        <v>1983</v>
      </c>
      <c r="G996" s="12" t="s">
        <v>2901</v>
      </c>
      <c r="H996" s="12" t="s">
        <v>3513</v>
      </c>
      <c r="I996" s="12" t="s">
        <v>1980</v>
      </c>
      <c r="J996" s="12" t="s">
        <v>2117</v>
      </c>
      <c r="K996" s="12" t="s">
        <v>28</v>
      </c>
      <c r="L996" s="12" t="s">
        <v>28</v>
      </c>
      <c r="N996" s="12" t="s">
        <v>485</v>
      </c>
      <c r="O996" s="12" t="s">
        <v>744</v>
      </c>
      <c r="P996" s="12" t="s">
        <v>3901</v>
      </c>
      <c r="Q996" t="s">
        <v>2614</v>
      </c>
      <c r="R996" t="s">
        <v>118</v>
      </c>
      <c r="S996" t="s">
        <v>3980</v>
      </c>
      <c r="T996" s="12" t="s">
        <v>136</v>
      </c>
      <c r="U996" s="12" t="s">
        <v>91</v>
      </c>
      <c r="W996" s="12" t="s">
        <v>40</v>
      </c>
      <c r="X996" s="12" t="s">
        <v>1826</v>
      </c>
      <c r="Y996" s="12" t="s">
        <v>1033</v>
      </c>
      <c r="Z996" s="12" t="s">
        <v>1033</v>
      </c>
      <c r="AA996" s="12" t="s">
        <v>403</v>
      </c>
      <c r="AB996" s="12" t="s">
        <v>35</v>
      </c>
      <c r="AC996" s="12" t="s">
        <v>2901</v>
      </c>
      <c r="AF996" s="12">
        <v>3</v>
      </c>
      <c r="AG996" s="12">
        <v>56</v>
      </c>
    </row>
    <row r="997" spans="1:33" s="12" customFormat="1" x14ac:dyDescent="0.25">
      <c r="A997" s="12" t="s">
        <v>364</v>
      </c>
      <c r="B997" s="12">
        <v>1972</v>
      </c>
      <c r="C997" t="str">
        <f>A997&amp;" "&amp;B997</f>
        <v>Radwan and Lampky 1972</v>
      </c>
      <c r="D997" s="12" t="s">
        <v>35</v>
      </c>
      <c r="E997" s="12" t="s">
        <v>25</v>
      </c>
      <c r="F997" s="12" t="s">
        <v>371</v>
      </c>
      <c r="G997" s="12" t="s">
        <v>35</v>
      </c>
      <c r="H997" s="12" t="s">
        <v>3503</v>
      </c>
      <c r="I997" s="12" t="s">
        <v>1606</v>
      </c>
      <c r="J997" s="12" t="s">
        <v>3626</v>
      </c>
      <c r="K997" s="12" t="s">
        <v>28</v>
      </c>
      <c r="L997" s="12" t="s">
        <v>28</v>
      </c>
      <c r="N997" s="12" t="s">
        <v>367</v>
      </c>
      <c r="O997" s="12" t="s">
        <v>744</v>
      </c>
      <c r="P997" s="12" t="s">
        <v>3901</v>
      </c>
      <c r="Q997" t="s">
        <v>4009</v>
      </c>
      <c r="R997" t="s">
        <v>3954</v>
      </c>
      <c r="S997" t="s">
        <v>4018</v>
      </c>
      <c r="T997" s="12" t="s">
        <v>2636</v>
      </c>
      <c r="U997" s="12" t="s">
        <v>387</v>
      </c>
      <c r="W997" s="12" t="s">
        <v>40</v>
      </c>
      <c r="X997" s="12" t="s">
        <v>1605</v>
      </c>
      <c r="Y997" s="12" t="s">
        <v>3692</v>
      </c>
      <c r="Z997" s="12" t="s">
        <v>3517</v>
      </c>
      <c r="AA997" s="12" t="s">
        <v>370</v>
      </c>
      <c r="AB997" s="12" t="s">
        <v>35</v>
      </c>
      <c r="AC997" s="12" t="s">
        <v>2901</v>
      </c>
      <c r="AF997" s="12" t="s">
        <v>119</v>
      </c>
      <c r="AG997" s="12">
        <v>1</v>
      </c>
    </row>
    <row r="998" spans="1:33" s="12" customFormat="1" x14ac:dyDescent="0.25">
      <c r="A998" s="12" t="s">
        <v>364</v>
      </c>
      <c r="B998" s="12">
        <v>1972</v>
      </c>
      <c r="C998" t="str">
        <f>A998&amp;" "&amp;B998</f>
        <v>Radwan and Lampky 1972</v>
      </c>
      <c r="D998" s="12" t="s">
        <v>35</v>
      </c>
      <c r="E998" s="12" t="s">
        <v>25</v>
      </c>
      <c r="F998" s="12" t="s">
        <v>365</v>
      </c>
      <c r="G998" s="12" t="s">
        <v>35</v>
      </c>
      <c r="H998" s="12" t="s">
        <v>3503</v>
      </c>
      <c r="I998" s="12" t="s">
        <v>1604</v>
      </c>
      <c r="J998" s="12" t="s">
        <v>3626</v>
      </c>
      <c r="K998" s="12" t="s">
        <v>28</v>
      </c>
      <c r="L998" s="12" t="s">
        <v>28</v>
      </c>
      <c r="N998" s="12" t="s">
        <v>367</v>
      </c>
      <c r="O998" s="12" t="s">
        <v>744</v>
      </c>
      <c r="P998" s="12" t="s">
        <v>3901</v>
      </c>
      <c r="Q998" t="s">
        <v>4009</v>
      </c>
      <c r="R998" t="s">
        <v>3938</v>
      </c>
      <c r="S998" t="s">
        <v>4049</v>
      </c>
      <c r="T998" s="12" t="s">
        <v>368</v>
      </c>
      <c r="U998" s="12" t="s">
        <v>369</v>
      </c>
      <c r="W998" s="12" t="s">
        <v>40</v>
      </c>
      <c r="X998" s="12" t="s">
        <v>1605</v>
      </c>
      <c r="Y998" s="12" t="s">
        <v>3692</v>
      </c>
      <c r="Z998" s="12" t="s">
        <v>3517</v>
      </c>
      <c r="AA998" s="12" t="s">
        <v>370</v>
      </c>
      <c r="AB998" s="12" t="s">
        <v>35</v>
      </c>
      <c r="AC998" s="12" t="s">
        <v>2901</v>
      </c>
      <c r="AF998" s="12" t="s">
        <v>119</v>
      </c>
      <c r="AG998" s="12">
        <v>45</v>
      </c>
    </row>
    <row r="999" spans="1:33" s="12" customFormat="1" x14ac:dyDescent="0.25">
      <c r="A999" s="12" t="s">
        <v>364</v>
      </c>
      <c r="B999" s="12">
        <v>1972</v>
      </c>
      <c r="C999" t="str">
        <f>A999&amp;" "&amp;B999</f>
        <v>Radwan and Lampky 1972</v>
      </c>
      <c r="D999" s="12" t="s">
        <v>35</v>
      </c>
      <c r="E999" s="12" t="s">
        <v>25</v>
      </c>
      <c r="F999" s="12" t="s">
        <v>371</v>
      </c>
      <c r="G999" s="12" t="s">
        <v>35</v>
      </c>
      <c r="H999" s="12" t="s">
        <v>3503</v>
      </c>
      <c r="I999" s="12" t="s">
        <v>1606</v>
      </c>
      <c r="J999" s="12" t="s">
        <v>3626</v>
      </c>
      <c r="K999" s="12" t="s">
        <v>28</v>
      </c>
      <c r="L999" s="12" t="s">
        <v>28</v>
      </c>
      <c r="N999" s="12" t="s">
        <v>367</v>
      </c>
      <c r="O999" s="12" t="s">
        <v>744</v>
      </c>
      <c r="P999" s="12" t="s">
        <v>3901</v>
      </c>
      <c r="Q999" t="s">
        <v>2614</v>
      </c>
      <c r="R999" t="s">
        <v>118</v>
      </c>
      <c r="S999" t="s">
        <v>3980</v>
      </c>
      <c r="T999" s="12" t="s">
        <v>373</v>
      </c>
      <c r="U999" s="12" t="s">
        <v>108</v>
      </c>
      <c r="W999" s="12" t="s">
        <v>40</v>
      </c>
      <c r="X999" s="12" t="s">
        <v>1605</v>
      </c>
      <c r="Y999" s="12" t="s">
        <v>3692</v>
      </c>
      <c r="Z999" s="12" t="s">
        <v>3517</v>
      </c>
      <c r="AA999" s="12" t="s">
        <v>370</v>
      </c>
      <c r="AB999" s="12" t="s">
        <v>35</v>
      </c>
      <c r="AC999" s="12" t="s">
        <v>2901</v>
      </c>
      <c r="AF999" s="12" t="s">
        <v>119</v>
      </c>
      <c r="AG999" s="12">
        <v>1</v>
      </c>
    </row>
    <row r="1000" spans="1:33" s="12" customFormat="1" x14ac:dyDescent="0.25">
      <c r="A1000" s="12" t="s">
        <v>364</v>
      </c>
      <c r="B1000" s="12">
        <v>1972</v>
      </c>
      <c r="C1000" t="str">
        <f>A1000&amp;" "&amp;B1000</f>
        <v>Radwan and Lampky 1972</v>
      </c>
      <c r="D1000" s="12" t="s">
        <v>35</v>
      </c>
      <c r="E1000" s="12" t="s">
        <v>25</v>
      </c>
      <c r="F1000" s="12" t="s">
        <v>371</v>
      </c>
      <c r="G1000" s="12" t="s">
        <v>35</v>
      </c>
      <c r="H1000" s="12" t="s">
        <v>3503</v>
      </c>
      <c r="I1000" s="12" t="s">
        <v>1606</v>
      </c>
      <c r="J1000" s="12" t="s">
        <v>3626</v>
      </c>
      <c r="K1000" s="12" t="s">
        <v>28</v>
      </c>
      <c r="L1000" s="12" t="s">
        <v>28</v>
      </c>
      <c r="N1000" s="12" t="s">
        <v>367</v>
      </c>
      <c r="O1000" s="12" t="s">
        <v>744</v>
      </c>
      <c r="P1000" s="12" t="s">
        <v>3901</v>
      </c>
      <c r="Q1000" t="s">
        <v>4009</v>
      </c>
      <c r="R1000" t="s">
        <v>4120</v>
      </c>
      <c r="S1000" t="s">
        <v>4119</v>
      </c>
      <c r="T1000" s="12" t="s">
        <v>346</v>
      </c>
      <c r="U1000" s="12" t="s">
        <v>347</v>
      </c>
      <c r="W1000" s="12" t="s">
        <v>40</v>
      </c>
      <c r="X1000" s="12" t="s">
        <v>1605</v>
      </c>
      <c r="Y1000" s="12" t="s">
        <v>3692</v>
      </c>
      <c r="Z1000" s="12" t="s">
        <v>3517</v>
      </c>
      <c r="AA1000" s="12" t="s">
        <v>370</v>
      </c>
      <c r="AB1000" s="12" t="s">
        <v>35</v>
      </c>
      <c r="AC1000" s="12" t="s">
        <v>2901</v>
      </c>
      <c r="AF1000" s="12" t="s">
        <v>119</v>
      </c>
      <c r="AG1000" s="12">
        <v>1</v>
      </c>
    </row>
    <row r="1001" spans="1:33" s="12" customFormat="1" x14ac:dyDescent="0.25">
      <c r="A1001" s="12" t="s">
        <v>364</v>
      </c>
      <c r="B1001" s="12">
        <v>1972</v>
      </c>
      <c r="C1001" t="str">
        <f>A1001&amp;" "&amp;B1001</f>
        <v>Radwan and Lampky 1972</v>
      </c>
      <c r="D1001" s="12" t="s">
        <v>35</v>
      </c>
      <c r="E1001" s="12" t="s">
        <v>25</v>
      </c>
      <c r="F1001" s="12" t="s">
        <v>371</v>
      </c>
      <c r="G1001" s="12" t="s">
        <v>35</v>
      </c>
      <c r="H1001" s="12" t="s">
        <v>3503</v>
      </c>
      <c r="I1001" s="12" t="s">
        <v>1606</v>
      </c>
      <c r="J1001" s="12" t="s">
        <v>3626</v>
      </c>
      <c r="K1001" s="12" t="s">
        <v>28</v>
      </c>
      <c r="L1001" s="12" t="s">
        <v>28</v>
      </c>
      <c r="N1001" s="12" t="s">
        <v>367</v>
      </c>
      <c r="O1001" s="12" t="s">
        <v>744</v>
      </c>
      <c r="P1001" s="12" t="s">
        <v>3901</v>
      </c>
      <c r="Q1001" t="s">
        <v>2614</v>
      </c>
      <c r="R1001" t="s">
        <v>3903</v>
      </c>
      <c r="S1001" t="s">
        <v>4126</v>
      </c>
      <c r="T1001" s="12" t="s">
        <v>374</v>
      </c>
      <c r="U1001" s="12" t="s">
        <v>2789</v>
      </c>
      <c r="W1001" s="12" t="s">
        <v>40</v>
      </c>
      <c r="X1001" s="12" t="s">
        <v>1605</v>
      </c>
      <c r="Y1001" s="12" t="s">
        <v>3692</v>
      </c>
      <c r="Z1001" s="12" t="s">
        <v>3517</v>
      </c>
      <c r="AA1001" s="12" t="s">
        <v>370</v>
      </c>
      <c r="AB1001" s="12" t="s">
        <v>35</v>
      </c>
      <c r="AC1001" s="12" t="s">
        <v>2901</v>
      </c>
      <c r="AF1001" s="12">
        <v>1</v>
      </c>
      <c r="AG1001" s="12">
        <v>3</v>
      </c>
    </row>
    <row r="1002" spans="1:33" s="12" customFormat="1" x14ac:dyDescent="0.25">
      <c r="A1002" s="12" t="s">
        <v>364</v>
      </c>
      <c r="B1002" s="12">
        <v>1972</v>
      </c>
      <c r="C1002" t="str">
        <f>A1002&amp;" "&amp;B1002</f>
        <v>Radwan and Lampky 1972</v>
      </c>
      <c r="D1002" s="12" t="s">
        <v>35</v>
      </c>
      <c r="E1002" s="12" t="s">
        <v>25</v>
      </c>
      <c r="F1002" s="12" t="s">
        <v>371</v>
      </c>
      <c r="G1002" s="12" t="s">
        <v>35</v>
      </c>
      <c r="H1002" s="12" t="s">
        <v>3503</v>
      </c>
      <c r="I1002" s="12" t="s">
        <v>1606</v>
      </c>
      <c r="J1002" s="12" t="s">
        <v>3626</v>
      </c>
      <c r="K1002" s="12" t="s">
        <v>28</v>
      </c>
      <c r="L1002" s="12" t="s">
        <v>28</v>
      </c>
      <c r="N1002" s="12" t="s">
        <v>367</v>
      </c>
      <c r="O1002" s="12" t="s">
        <v>744</v>
      </c>
      <c r="P1002" s="12" t="s">
        <v>3901</v>
      </c>
      <c r="Q1002" t="s">
        <v>4009</v>
      </c>
      <c r="R1002" t="s">
        <v>4040</v>
      </c>
      <c r="S1002" t="s">
        <v>4140</v>
      </c>
      <c r="T1002" s="12" t="s">
        <v>3104</v>
      </c>
      <c r="U1002" s="12" t="s">
        <v>372</v>
      </c>
      <c r="W1002" s="12" t="s">
        <v>40</v>
      </c>
      <c r="X1002" s="12" t="s">
        <v>1605</v>
      </c>
      <c r="Y1002" s="12" t="s">
        <v>3692</v>
      </c>
      <c r="Z1002" s="12" t="s">
        <v>3517</v>
      </c>
      <c r="AA1002" s="12" t="s">
        <v>370</v>
      </c>
      <c r="AB1002" s="12" t="s">
        <v>35</v>
      </c>
      <c r="AC1002" s="12" t="s">
        <v>2901</v>
      </c>
      <c r="AF1002" s="12" t="s">
        <v>119</v>
      </c>
      <c r="AG1002" s="12">
        <v>1</v>
      </c>
    </row>
    <row r="1003" spans="1:33" s="12" customFormat="1" x14ac:dyDescent="0.25">
      <c r="A1003" s="12" t="s">
        <v>364</v>
      </c>
      <c r="B1003" s="12">
        <v>1972</v>
      </c>
      <c r="C1003" t="str">
        <f>A1003&amp;" "&amp;B1003</f>
        <v>Radwan and Lampky 1972</v>
      </c>
      <c r="D1003" s="12" t="s">
        <v>35</v>
      </c>
      <c r="E1003" s="12" t="s">
        <v>25</v>
      </c>
      <c r="F1003" s="12" t="s">
        <v>371</v>
      </c>
      <c r="G1003" s="12" t="s">
        <v>35</v>
      </c>
      <c r="H1003" s="12" t="s">
        <v>3503</v>
      </c>
      <c r="I1003" s="12" t="s">
        <v>1606</v>
      </c>
      <c r="J1003" s="12" t="s">
        <v>3626</v>
      </c>
      <c r="K1003" s="12" t="s">
        <v>28</v>
      </c>
      <c r="L1003" s="12" t="s">
        <v>28</v>
      </c>
      <c r="N1003" s="12" t="s">
        <v>367</v>
      </c>
      <c r="O1003" s="12" t="s">
        <v>744</v>
      </c>
      <c r="P1003" s="12" t="s">
        <v>3901</v>
      </c>
      <c r="Q1003" t="s">
        <v>4009</v>
      </c>
      <c r="R1003" t="s">
        <v>4077</v>
      </c>
      <c r="S1003" t="s">
        <v>4147</v>
      </c>
      <c r="T1003" s="12" t="s">
        <v>375</v>
      </c>
      <c r="U1003" s="12" t="s">
        <v>376</v>
      </c>
      <c r="W1003" s="12" t="s">
        <v>40</v>
      </c>
      <c r="X1003" s="12" t="s">
        <v>1605</v>
      </c>
      <c r="Y1003" s="12" t="s">
        <v>3692</v>
      </c>
      <c r="Z1003" s="12" t="s">
        <v>3517</v>
      </c>
      <c r="AA1003" s="12" t="s">
        <v>370</v>
      </c>
      <c r="AB1003" s="12" t="s">
        <v>35</v>
      </c>
      <c r="AC1003" s="12" t="s">
        <v>2901</v>
      </c>
      <c r="AF1003" s="12" t="s">
        <v>119</v>
      </c>
      <c r="AG1003" s="12">
        <v>1</v>
      </c>
    </row>
    <row r="1004" spans="1:33" s="12" customFormat="1" x14ac:dyDescent="0.25">
      <c r="A1004" s="12" t="s">
        <v>364</v>
      </c>
      <c r="B1004" s="12">
        <v>1972</v>
      </c>
      <c r="C1004" t="str">
        <f>A1004&amp;" "&amp;B1004</f>
        <v>Radwan and Lampky 1972</v>
      </c>
      <c r="D1004" s="12" t="s">
        <v>35</v>
      </c>
      <c r="E1004" s="12" t="s">
        <v>25</v>
      </c>
      <c r="F1004" s="12" t="s">
        <v>377</v>
      </c>
      <c r="G1004" s="12" t="s">
        <v>35</v>
      </c>
      <c r="H1004" s="12" t="s">
        <v>3503</v>
      </c>
      <c r="I1004" s="12" t="s">
        <v>1606</v>
      </c>
      <c r="J1004" s="12" t="s">
        <v>3626</v>
      </c>
      <c r="K1004" s="12" t="s">
        <v>28</v>
      </c>
      <c r="L1004" s="12" t="s">
        <v>28</v>
      </c>
      <c r="N1004" s="12" t="s">
        <v>367</v>
      </c>
      <c r="O1004" s="12" t="s">
        <v>744</v>
      </c>
      <c r="P1004" s="12" t="s">
        <v>3901</v>
      </c>
      <c r="Q1004" t="s">
        <v>4009</v>
      </c>
      <c r="R1004" t="s">
        <v>3938</v>
      </c>
      <c r="S1004" t="s">
        <v>4152</v>
      </c>
      <c r="T1004" s="12" t="s">
        <v>378</v>
      </c>
      <c r="U1004" s="12" t="s">
        <v>379</v>
      </c>
      <c r="W1004" s="12" t="s">
        <v>40</v>
      </c>
      <c r="X1004" s="12" t="s">
        <v>1605</v>
      </c>
      <c r="Y1004" s="12" t="s">
        <v>3692</v>
      </c>
      <c r="Z1004" s="12" t="s">
        <v>3517</v>
      </c>
      <c r="AA1004" s="12" t="s">
        <v>370</v>
      </c>
      <c r="AB1004" s="12" t="s">
        <v>35</v>
      </c>
      <c r="AC1004" s="12" t="s">
        <v>2901</v>
      </c>
      <c r="AF1004" s="12" t="s">
        <v>119</v>
      </c>
      <c r="AG1004" s="12">
        <v>3</v>
      </c>
    </row>
    <row r="1005" spans="1:33" s="12" customFormat="1" x14ac:dyDescent="0.25">
      <c r="A1005" s="12" t="s">
        <v>364</v>
      </c>
      <c r="B1005" s="12">
        <v>1972</v>
      </c>
      <c r="C1005" t="str">
        <f>A1005&amp;" "&amp;B1005</f>
        <v>Radwan and Lampky 1972</v>
      </c>
      <c r="D1005" s="12" t="s">
        <v>35</v>
      </c>
      <c r="E1005" s="12" t="s">
        <v>25</v>
      </c>
      <c r="F1005" s="12" t="s">
        <v>371</v>
      </c>
      <c r="G1005" s="12" t="s">
        <v>35</v>
      </c>
      <c r="H1005" s="12" t="s">
        <v>3503</v>
      </c>
      <c r="I1005" s="12" t="s">
        <v>1606</v>
      </c>
      <c r="J1005" s="12" t="s">
        <v>3626</v>
      </c>
      <c r="K1005" s="12" t="s">
        <v>28</v>
      </c>
      <c r="L1005" s="12" t="s">
        <v>28</v>
      </c>
      <c r="N1005" s="12" t="s">
        <v>367</v>
      </c>
      <c r="O1005" s="12" t="s">
        <v>744</v>
      </c>
      <c r="P1005" s="12" t="s">
        <v>3901</v>
      </c>
      <c r="Q1005" t="s">
        <v>4083</v>
      </c>
      <c r="R1005" t="s">
        <v>4082</v>
      </c>
      <c r="S1005" t="s">
        <v>4153</v>
      </c>
      <c r="T1005" s="12" t="s">
        <v>380</v>
      </c>
      <c r="U1005" s="12" t="s">
        <v>381</v>
      </c>
      <c r="W1005" s="12" t="s">
        <v>40</v>
      </c>
      <c r="X1005" s="12" t="s">
        <v>1605</v>
      </c>
      <c r="Y1005" s="12" t="s">
        <v>3692</v>
      </c>
      <c r="Z1005" s="12" t="s">
        <v>3517</v>
      </c>
      <c r="AA1005" s="12" t="s">
        <v>370</v>
      </c>
      <c r="AB1005" s="12" t="s">
        <v>35</v>
      </c>
      <c r="AC1005" s="12" t="s">
        <v>2901</v>
      </c>
      <c r="AF1005" s="12" t="s">
        <v>119</v>
      </c>
      <c r="AG1005" s="12">
        <v>1</v>
      </c>
    </row>
    <row r="1006" spans="1:33" s="12" customFormat="1" x14ac:dyDescent="0.25">
      <c r="A1006" s="12" t="s">
        <v>364</v>
      </c>
      <c r="B1006" s="12">
        <v>1972</v>
      </c>
      <c r="C1006" t="str">
        <f>A1006&amp;" "&amp;B1006</f>
        <v>Radwan and Lampky 1972</v>
      </c>
      <c r="D1006" s="12" t="s">
        <v>35</v>
      </c>
      <c r="E1006" s="12" t="s">
        <v>25</v>
      </c>
      <c r="F1006" s="12" t="s">
        <v>382</v>
      </c>
      <c r="G1006" s="12" t="s">
        <v>35</v>
      </c>
      <c r="H1006" s="12" t="s">
        <v>3503</v>
      </c>
      <c r="I1006" s="12" t="s">
        <v>1606</v>
      </c>
      <c r="J1006" s="12" t="s">
        <v>3626</v>
      </c>
      <c r="K1006" s="12" t="s">
        <v>28</v>
      </c>
      <c r="L1006" s="12" t="s">
        <v>28</v>
      </c>
      <c r="N1006" s="12" t="s">
        <v>367</v>
      </c>
      <c r="O1006" s="12" t="s">
        <v>744</v>
      </c>
      <c r="P1006" s="12" t="s">
        <v>3901</v>
      </c>
      <c r="Q1006" t="s">
        <v>4164</v>
      </c>
      <c r="R1006" t="s">
        <v>4163</v>
      </c>
      <c r="S1006" t="s">
        <v>4162</v>
      </c>
      <c r="T1006" s="12" t="s">
        <v>383</v>
      </c>
      <c r="U1006" s="12" t="s">
        <v>384</v>
      </c>
      <c r="W1006" s="12" t="s">
        <v>40</v>
      </c>
      <c r="X1006" s="12" t="s">
        <v>1605</v>
      </c>
      <c r="Y1006" s="12" t="s">
        <v>3692</v>
      </c>
      <c r="Z1006" s="12" t="s">
        <v>3517</v>
      </c>
      <c r="AA1006" s="12" t="s">
        <v>370</v>
      </c>
      <c r="AB1006" s="12" t="s">
        <v>35</v>
      </c>
      <c r="AC1006" s="12" t="s">
        <v>2901</v>
      </c>
      <c r="AF1006" s="12" t="s">
        <v>119</v>
      </c>
      <c r="AG1006" s="12">
        <v>1</v>
      </c>
    </row>
    <row r="1007" spans="1:33" s="12" customFormat="1" x14ac:dyDescent="0.25">
      <c r="A1007" s="12" t="s">
        <v>364</v>
      </c>
      <c r="B1007" s="12">
        <v>1972</v>
      </c>
      <c r="C1007" t="str">
        <f>A1007&amp;" "&amp;B1007</f>
        <v>Radwan and Lampky 1972</v>
      </c>
      <c r="D1007" s="12" t="s">
        <v>35</v>
      </c>
      <c r="E1007" s="12" t="s">
        <v>25</v>
      </c>
      <c r="F1007" s="12" t="s">
        <v>371</v>
      </c>
      <c r="G1007" s="12" t="s">
        <v>35</v>
      </c>
      <c r="H1007" s="12" t="s">
        <v>3503</v>
      </c>
      <c r="I1007" s="12" t="s">
        <v>1606</v>
      </c>
      <c r="J1007" s="12" t="s">
        <v>3626</v>
      </c>
      <c r="K1007" s="12" t="s">
        <v>28</v>
      </c>
      <c r="L1007" s="12" t="s">
        <v>28</v>
      </c>
      <c r="N1007" s="12" t="s">
        <v>367</v>
      </c>
      <c r="O1007" s="12" t="s">
        <v>744</v>
      </c>
      <c r="P1007" s="12" t="s">
        <v>3901</v>
      </c>
      <c r="Q1007" t="s">
        <v>4059</v>
      </c>
      <c r="R1007" t="s">
        <v>4167</v>
      </c>
      <c r="S1007" t="s">
        <v>4166</v>
      </c>
      <c r="T1007" s="12" t="s">
        <v>385</v>
      </c>
      <c r="U1007" s="12" t="s">
        <v>386</v>
      </c>
      <c r="W1007" s="12" t="s">
        <v>40</v>
      </c>
      <c r="X1007" s="12" t="s">
        <v>1605</v>
      </c>
      <c r="Y1007" s="12" t="s">
        <v>3692</v>
      </c>
      <c r="Z1007" s="12" t="s">
        <v>3517</v>
      </c>
      <c r="AA1007" s="12" t="s">
        <v>370</v>
      </c>
      <c r="AB1007" s="12" t="s">
        <v>35</v>
      </c>
      <c r="AC1007" s="12" t="s">
        <v>2901</v>
      </c>
      <c r="AF1007" s="12" t="s">
        <v>119</v>
      </c>
      <c r="AG1007" s="12">
        <v>1</v>
      </c>
    </row>
    <row r="1008" spans="1:33" s="12" customFormat="1" x14ac:dyDescent="0.25">
      <c r="A1008" s="12" t="s">
        <v>364</v>
      </c>
      <c r="B1008" s="12">
        <v>1972</v>
      </c>
      <c r="C1008" t="str">
        <f>A1008&amp;" "&amp;B1008</f>
        <v>Radwan and Lampky 1972</v>
      </c>
      <c r="D1008" s="12" t="s">
        <v>35</v>
      </c>
      <c r="E1008" s="12" t="s">
        <v>25</v>
      </c>
      <c r="F1008" s="12" t="s">
        <v>371</v>
      </c>
      <c r="G1008" s="12" t="s">
        <v>35</v>
      </c>
      <c r="H1008" s="12" t="s">
        <v>3503</v>
      </c>
      <c r="I1008" s="12" t="s">
        <v>1606</v>
      </c>
      <c r="J1008" s="12" t="s">
        <v>3626</v>
      </c>
      <c r="K1008" s="12" t="s">
        <v>28</v>
      </c>
      <c r="L1008" s="12" t="s">
        <v>28</v>
      </c>
      <c r="N1008" s="12" t="s">
        <v>367</v>
      </c>
      <c r="O1008" s="12" t="s">
        <v>744</v>
      </c>
      <c r="P1008" s="12" t="s">
        <v>3901</v>
      </c>
      <c r="Q1008" t="s">
        <v>4009</v>
      </c>
      <c r="R1008" t="s">
        <v>3954</v>
      </c>
      <c r="S1008" t="s">
        <v>4018</v>
      </c>
      <c r="T1008" s="12" t="s">
        <v>2636</v>
      </c>
      <c r="U1008" s="12" t="s">
        <v>387</v>
      </c>
      <c r="W1008" s="12" t="s">
        <v>40</v>
      </c>
      <c r="X1008" s="12" t="s">
        <v>1777</v>
      </c>
      <c r="Y1008" s="12" t="s">
        <v>3578</v>
      </c>
      <c r="Z1008" s="12" t="s">
        <v>3517</v>
      </c>
      <c r="AA1008" s="12" t="s">
        <v>370</v>
      </c>
      <c r="AB1008" s="12" t="s">
        <v>35</v>
      </c>
      <c r="AC1008" s="12" t="s">
        <v>2901</v>
      </c>
      <c r="AF1008" s="12" t="s">
        <v>119</v>
      </c>
      <c r="AG1008" s="12">
        <v>1</v>
      </c>
    </row>
    <row r="1009" spans="1:33" s="12" customFormat="1" x14ac:dyDescent="0.25">
      <c r="A1009" s="12" t="s">
        <v>364</v>
      </c>
      <c r="B1009" s="12">
        <v>1972</v>
      </c>
      <c r="C1009" t="str">
        <f>A1009&amp;" "&amp;B1009</f>
        <v>Radwan and Lampky 1972</v>
      </c>
      <c r="D1009" s="12" t="s">
        <v>35</v>
      </c>
      <c r="E1009" s="12" t="s">
        <v>25</v>
      </c>
      <c r="F1009" s="12" t="s">
        <v>365</v>
      </c>
      <c r="G1009" s="12" t="s">
        <v>35</v>
      </c>
      <c r="H1009" s="12" t="s">
        <v>3503</v>
      </c>
      <c r="I1009" s="12" t="s">
        <v>1604</v>
      </c>
      <c r="J1009" s="12" t="s">
        <v>3626</v>
      </c>
      <c r="K1009" s="12" t="s">
        <v>28</v>
      </c>
      <c r="L1009" s="12" t="s">
        <v>28</v>
      </c>
      <c r="N1009" s="12" t="s">
        <v>367</v>
      </c>
      <c r="O1009" s="12" t="s">
        <v>744</v>
      </c>
      <c r="P1009" s="12" t="s">
        <v>3901</v>
      </c>
      <c r="Q1009" t="s">
        <v>4009</v>
      </c>
      <c r="R1009" t="s">
        <v>3938</v>
      </c>
      <c r="S1009" t="s">
        <v>4049</v>
      </c>
      <c r="T1009" s="12" t="s">
        <v>368</v>
      </c>
      <c r="U1009" s="12" t="s">
        <v>369</v>
      </c>
      <c r="W1009" s="12" t="s">
        <v>40</v>
      </c>
      <c r="X1009" s="12" t="s">
        <v>1777</v>
      </c>
      <c r="Y1009" s="12" t="s">
        <v>3578</v>
      </c>
      <c r="Z1009" s="12" t="s">
        <v>3517</v>
      </c>
      <c r="AA1009" s="12" t="s">
        <v>370</v>
      </c>
      <c r="AB1009" s="12" t="s">
        <v>35</v>
      </c>
      <c r="AC1009" s="12" t="s">
        <v>2901</v>
      </c>
      <c r="AF1009" s="12">
        <v>5</v>
      </c>
      <c r="AG1009" s="12">
        <v>45</v>
      </c>
    </row>
    <row r="1010" spans="1:33" s="12" customFormat="1" x14ac:dyDescent="0.25">
      <c r="A1010" s="12" t="s">
        <v>364</v>
      </c>
      <c r="B1010" s="12">
        <v>1972</v>
      </c>
      <c r="C1010" t="str">
        <f>A1010&amp;" "&amp;B1010</f>
        <v>Radwan and Lampky 1972</v>
      </c>
      <c r="D1010" s="12" t="s">
        <v>35</v>
      </c>
      <c r="E1010" s="12" t="s">
        <v>25</v>
      </c>
      <c r="F1010" s="12" t="s">
        <v>371</v>
      </c>
      <c r="G1010" s="12" t="s">
        <v>35</v>
      </c>
      <c r="H1010" s="12" t="s">
        <v>3503</v>
      </c>
      <c r="I1010" s="12" t="s">
        <v>1606</v>
      </c>
      <c r="J1010" s="12" t="s">
        <v>3626</v>
      </c>
      <c r="K1010" s="12" t="s">
        <v>28</v>
      </c>
      <c r="L1010" s="12" t="s">
        <v>28</v>
      </c>
      <c r="N1010" s="12" t="s">
        <v>367</v>
      </c>
      <c r="O1010" s="12" t="s">
        <v>744</v>
      </c>
      <c r="P1010" s="12" t="s">
        <v>3901</v>
      </c>
      <c r="Q1010" t="s">
        <v>2614</v>
      </c>
      <c r="R1010" t="s">
        <v>118</v>
      </c>
      <c r="S1010" t="s">
        <v>3980</v>
      </c>
      <c r="T1010" s="12" t="s">
        <v>373</v>
      </c>
      <c r="U1010" s="12" t="s">
        <v>108</v>
      </c>
      <c r="W1010" s="12" t="s">
        <v>40</v>
      </c>
      <c r="X1010" s="12" t="s">
        <v>1777</v>
      </c>
      <c r="Y1010" s="12" t="s">
        <v>3578</v>
      </c>
      <c r="Z1010" s="12" t="s">
        <v>3517</v>
      </c>
      <c r="AA1010" s="12" t="s">
        <v>370</v>
      </c>
      <c r="AB1010" s="12" t="s">
        <v>35</v>
      </c>
      <c r="AC1010" s="12" t="s">
        <v>2901</v>
      </c>
      <c r="AF1010" s="12" t="s">
        <v>119</v>
      </c>
      <c r="AG1010" s="12">
        <v>1</v>
      </c>
    </row>
    <row r="1011" spans="1:33" s="12" customFormat="1" x14ac:dyDescent="0.25">
      <c r="A1011" s="12" t="s">
        <v>364</v>
      </c>
      <c r="B1011" s="12">
        <v>1972</v>
      </c>
      <c r="C1011" t="str">
        <f>A1011&amp;" "&amp;B1011</f>
        <v>Radwan and Lampky 1972</v>
      </c>
      <c r="D1011" s="12" t="s">
        <v>35</v>
      </c>
      <c r="E1011" s="12" t="s">
        <v>25</v>
      </c>
      <c r="F1011" s="12" t="s">
        <v>371</v>
      </c>
      <c r="G1011" s="12" t="s">
        <v>35</v>
      </c>
      <c r="H1011" s="12" t="s">
        <v>3503</v>
      </c>
      <c r="I1011" s="12" t="s">
        <v>1606</v>
      </c>
      <c r="J1011" s="12" t="s">
        <v>3626</v>
      </c>
      <c r="K1011" s="12" t="s">
        <v>28</v>
      </c>
      <c r="L1011" s="12" t="s">
        <v>28</v>
      </c>
      <c r="N1011" s="12" t="s">
        <v>367</v>
      </c>
      <c r="O1011" s="12" t="s">
        <v>744</v>
      </c>
      <c r="P1011" s="12" t="s">
        <v>3901</v>
      </c>
      <c r="Q1011" t="s">
        <v>4009</v>
      </c>
      <c r="R1011" t="s">
        <v>4120</v>
      </c>
      <c r="S1011" t="s">
        <v>4119</v>
      </c>
      <c r="T1011" s="12" t="s">
        <v>346</v>
      </c>
      <c r="U1011" s="12" t="s">
        <v>347</v>
      </c>
      <c r="W1011" s="12" t="s">
        <v>40</v>
      </c>
      <c r="X1011" s="12" t="s">
        <v>1777</v>
      </c>
      <c r="Y1011" s="12" t="s">
        <v>3578</v>
      </c>
      <c r="Z1011" s="12" t="s">
        <v>3517</v>
      </c>
      <c r="AA1011" s="12" t="s">
        <v>370</v>
      </c>
      <c r="AB1011" s="12" t="s">
        <v>35</v>
      </c>
      <c r="AC1011" s="12" t="s">
        <v>2901</v>
      </c>
      <c r="AF1011" s="12" t="s">
        <v>119</v>
      </c>
      <c r="AG1011" s="12">
        <v>1</v>
      </c>
    </row>
    <row r="1012" spans="1:33" s="12" customFormat="1" x14ac:dyDescent="0.25">
      <c r="A1012" s="12" t="s">
        <v>364</v>
      </c>
      <c r="B1012" s="12">
        <v>1972</v>
      </c>
      <c r="C1012" t="str">
        <f>A1012&amp;" "&amp;B1012</f>
        <v>Radwan and Lampky 1972</v>
      </c>
      <c r="D1012" s="12" t="s">
        <v>35</v>
      </c>
      <c r="E1012" s="12" t="s">
        <v>25</v>
      </c>
      <c r="F1012" s="12" t="s">
        <v>371</v>
      </c>
      <c r="G1012" s="12" t="s">
        <v>35</v>
      </c>
      <c r="H1012" s="12" t="s">
        <v>3503</v>
      </c>
      <c r="I1012" s="12" t="s">
        <v>1606</v>
      </c>
      <c r="J1012" s="12" t="s">
        <v>3626</v>
      </c>
      <c r="K1012" s="12" t="s">
        <v>28</v>
      </c>
      <c r="L1012" s="12" t="s">
        <v>28</v>
      </c>
      <c r="N1012" s="12" t="s">
        <v>367</v>
      </c>
      <c r="O1012" s="12" t="s">
        <v>744</v>
      </c>
      <c r="P1012" s="12" t="s">
        <v>3901</v>
      </c>
      <c r="Q1012" t="s">
        <v>2614</v>
      </c>
      <c r="R1012" t="s">
        <v>3903</v>
      </c>
      <c r="S1012" t="s">
        <v>4126</v>
      </c>
      <c r="T1012" s="12" t="s">
        <v>374</v>
      </c>
      <c r="U1012" s="12" t="s">
        <v>2789</v>
      </c>
      <c r="W1012" s="12" t="s">
        <v>40</v>
      </c>
      <c r="X1012" s="12" t="s">
        <v>1777</v>
      </c>
      <c r="Y1012" s="12" t="s">
        <v>3578</v>
      </c>
      <c r="Z1012" s="12" t="s">
        <v>3517</v>
      </c>
      <c r="AA1012" s="12" t="s">
        <v>370</v>
      </c>
      <c r="AB1012" s="12" t="s">
        <v>35</v>
      </c>
      <c r="AC1012" s="12" t="s">
        <v>2901</v>
      </c>
      <c r="AF1012" s="12" t="s">
        <v>119</v>
      </c>
      <c r="AG1012" s="12">
        <v>3</v>
      </c>
    </row>
    <row r="1013" spans="1:33" s="12" customFormat="1" x14ac:dyDescent="0.25">
      <c r="A1013" s="12" t="s">
        <v>364</v>
      </c>
      <c r="B1013" s="12">
        <v>1972</v>
      </c>
      <c r="C1013" t="str">
        <f>A1013&amp;" "&amp;B1013</f>
        <v>Radwan and Lampky 1972</v>
      </c>
      <c r="D1013" s="12" t="s">
        <v>35</v>
      </c>
      <c r="E1013" s="12" t="s">
        <v>25</v>
      </c>
      <c r="F1013" s="12" t="s">
        <v>371</v>
      </c>
      <c r="G1013" s="12" t="s">
        <v>35</v>
      </c>
      <c r="H1013" s="12" t="s">
        <v>3503</v>
      </c>
      <c r="I1013" s="12" t="s">
        <v>1606</v>
      </c>
      <c r="J1013" s="12" t="s">
        <v>3626</v>
      </c>
      <c r="K1013" s="12" t="s">
        <v>28</v>
      </c>
      <c r="L1013" s="12" t="s">
        <v>28</v>
      </c>
      <c r="N1013" s="12" t="s">
        <v>367</v>
      </c>
      <c r="O1013" s="12" t="s">
        <v>744</v>
      </c>
      <c r="P1013" s="12" t="s">
        <v>3901</v>
      </c>
      <c r="Q1013" t="s">
        <v>4009</v>
      </c>
      <c r="R1013" t="s">
        <v>4040</v>
      </c>
      <c r="S1013" t="s">
        <v>4140</v>
      </c>
      <c r="T1013" s="12" t="s">
        <v>3104</v>
      </c>
      <c r="U1013" s="12" t="s">
        <v>372</v>
      </c>
      <c r="W1013" s="12" t="s">
        <v>40</v>
      </c>
      <c r="X1013" s="12" t="s">
        <v>1777</v>
      </c>
      <c r="Y1013" s="12" t="s">
        <v>3578</v>
      </c>
      <c r="Z1013" s="12" t="s">
        <v>3517</v>
      </c>
      <c r="AA1013" s="12" t="s">
        <v>370</v>
      </c>
      <c r="AB1013" s="12" t="s">
        <v>35</v>
      </c>
      <c r="AC1013" s="12" t="s">
        <v>2901</v>
      </c>
      <c r="AF1013" s="12" t="s">
        <v>119</v>
      </c>
      <c r="AG1013" s="12">
        <v>1</v>
      </c>
    </row>
    <row r="1014" spans="1:33" s="12" customFormat="1" x14ac:dyDescent="0.25">
      <c r="A1014" s="12" t="s">
        <v>364</v>
      </c>
      <c r="B1014" s="12">
        <v>1972</v>
      </c>
      <c r="C1014" t="str">
        <f>A1014&amp;" "&amp;B1014</f>
        <v>Radwan and Lampky 1972</v>
      </c>
      <c r="D1014" s="12" t="s">
        <v>35</v>
      </c>
      <c r="E1014" s="12" t="s">
        <v>25</v>
      </c>
      <c r="F1014" s="12" t="s">
        <v>371</v>
      </c>
      <c r="G1014" s="12" t="s">
        <v>35</v>
      </c>
      <c r="H1014" s="12" t="s">
        <v>3503</v>
      </c>
      <c r="I1014" s="12" t="s">
        <v>1606</v>
      </c>
      <c r="J1014" s="12" t="s">
        <v>3626</v>
      </c>
      <c r="K1014" s="12" t="s">
        <v>28</v>
      </c>
      <c r="L1014" s="12" t="s">
        <v>28</v>
      </c>
      <c r="N1014" s="12" t="s">
        <v>367</v>
      </c>
      <c r="O1014" s="12" t="s">
        <v>744</v>
      </c>
      <c r="P1014" s="12" t="s">
        <v>3901</v>
      </c>
      <c r="Q1014" t="s">
        <v>4009</v>
      </c>
      <c r="R1014" t="s">
        <v>4077</v>
      </c>
      <c r="S1014" t="s">
        <v>4147</v>
      </c>
      <c r="T1014" s="12" t="s">
        <v>375</v>
      </c>
      <c r="U1014" s="12" t="s">
        <v>376</v>
      </c>
      <c r="W1014" s="12" t="s">
        <v>40</v>
      </c>
      <c r="X1014" s="12" t="s">
        <v>1777</v>
      </c>
      <c r="Y1014" s="12" t="s">
        <v>3578</v>
      </c>
      <c r="Z1014" s="12" t="s">
        <v>3517</v>
      </c>
      <c r="AA1014" s="12" t="s">
        <v>370</v>
      </c>
      <c r="AB1014" s="12" t="s">
        <v>35</v>
      </c>
      <c r="AC1014" s="12" t="s">
        <v>2901</v>
      </c>
      <c r="AF1014" s="12" t="s">
        <v>119</v>
      </c>
      <c r="AG1014" s="12">
        <v>1</v>
      </c>
    </row>
    <row r="1015" spans="1:33" s="12" customFormat="1" x14ac:dyDescent="0.25">
      <c r="A1015" s="12" t="s">
        <v>364</v>
      </c>
      <c r="B1015" s="12">
        <v>1972</v>
      </c>
      <c r="C1015" t="str">
        <f>A1015&amp;" "&amp;B1015</f>
        <v>Radwan and Lampky 1972</v>
      </c>
      <c r="D1015" s="12" t="s">
        <v>35</v>
      </c>
      <c r="E1015" s="12" t="s">
        <v>25</v>
      </c>
      <c r="F1015" s="12" t="s">
        <v>377</v>
      </c>
      <c r="G1015" s="12" t="s">
        <v>35</v>
      </c>
      <c r="H1015" s="12" t="s">
        <v>3503</v>
      </c>
      <c r="I1015" s="12" t="s">
        <v>1606</v>
      </c>
      <c r="J1015" s="12" t="s">
        <v>3626</v>
      </c>
      <c r="K1015" s="12" t="s">
        <v>28</v>
      </c>
      <c r="L1015" s="12" t="s">
        <v>28</v>
      </c>
      <c r="N1015" s="12" t="s">
        <v>367</v>
      </c>
      <c r="O1015" s="12" t="s">
        <v>744</v>
      </c>
      <c r="P1015" s="12" t="s">
        <v>3901</v>
      </c>
      <c r="Q1015" t="s">
        <v>4009</v>
      </c>
      <c r="R1015" t="s">
        <v>3938</v>
      </c>
      <c r="S1015" t="s">
        <v>4152</v>
      </c>
      <c r="T1015" t="s">
        <v>517</v>
      </c>
      <c r="U1015" s="12" t="s">
        <v>379</v>
      </c>
      <c r="W1015" s="12" t="s">
        <v>40</v>
      </c>
      <c r="X1015" s="12" t="s">
        <v>1777</v>
      </c>
      <c r="Y1015" s="12" t="s">
        <v>3578</v>
      </c>
      <c r="Z1015" s="12" t="s">
        <v>3517</v>
      </c>
      <c r="AA1015" s="12" t="s">
        <v>370</v>
      </c>
      <c r="AB1015" s="12" t="s">
        <v>35</v>
      </c>
      <c r="AC1015" s="12" t="s">
        <v>2901</v>
      </c>
      <c r="AF1015" s="12" t="s">
        <v>119</v>
      </c>
      <c r="AG1015" s="12">
        <v>3</v>
      </c>
    </row>
    <row r="1016" spans="1:33" s="12" customFormat="1" x14ac:dyDescent="0.25">
      <c r="A1016" s="12" t="s">
        <v>364</v>
      </c>
      <c r="B1016" s="12">
        <v>1972</v>
      </c>
      <c r="C1016" t="str">
        <f>A1016&amp;" "&amp;B1016</f>
        <v>Radwan and Lampky 1972</v>
      </c>
      <c r="D1016" s="12" t="s">
        <v>35</v>
      </c>
      <c r="E1016" s="12" t="s">
        <v>25</v>
      </c>
      <c r="F1016" s="12" t="s">
        <v>371</v>
      </c>
      <c r="G1016" s="12" t="s">
        <v>35</v>
      </c>
      <c r="H1016" s="12" t="s">
        <v>3503</v>
      </c>
      <c r="I1016" s="12" t="s">
        <v>1606</v>
      </c>
      <c r="J1016" s="12" t="s">
        <v>3626</v>
      </c>
      <c r="K1016" s="12" t="s">
        <v>28</v>
      </c>
      <c r="L1016" s="12" t="s">
        <v>28</v>
      </c>
      <c r="N1016" s="12" t="s">
        <v>367</v>
      </c>
      <c r="O1016" s="12" t="s">
        <v>744</v>
      </c>
      <c r="P1016" s="12" t="s">
        <v>3901</v>
      </c>
      <c r="Q1016" t="s">
        <v>4083</v>
      </c>
      <c r="R1016" t="s">
        <v>4082</v>
      </c>
      <c r="S1016" t="s">
        <v>4153</v>
      </c>
      <c r="T1016" s="12" t="s">
        <v>380</v>
      </c>
      <c r="U1016" s="12" t="s">
        <v>381</v>
      </c>
      <c r="W1016" s="12" t="s">
        <v>40</v>
      </c>
      <c r="X1016" s="12" t="s">
        <v>1777</v>
      </c>
      <c r="Y1016" s="12" t="s">
        <v>3578</v>
      </c>
      <c r="Z1016" s="12" t="s">
        <v>3517</v>
      </c>
      <c r="AA1016" s="12" t="s">
        <v>370</v>
      </c>
      <c r="AB1016" s="12" t="s">
        <v>35</v>
      </c>
      <c r="AC1016" s="12" t="s">
        <v>2901</v>
      </c>
      <c r="AF1016" s="12" t="s">
        <v>119</v>
      </c>
      <c r="AG1016" s="12">
        <v>1</v>
      </c>
    </row>
    <row r="1017" spans="1:33" s="12" customFormat="1" x14ac:dyDescent="0.25">
      <c r="A1017" s="12" t="s">
        <v>364</v>
      </c>
      <c r="B1017" s="12">
        <v>1972</v>
      </c>
      <c r="C1017" t="str">
        <f>A1017&amp;" "&amp;B1017</f>
        <v>Radwan and Lampky 1972</v>
      </c>
      <c r="D1017" s="12" t="s">
        <v>35</v>
      </c>
      <c r="E1017" s="12" t="s">
        <v>25</v>
      </c>
      <c r="F1017" s="12" t="s">
        <v>382</v>
      </c>
      <c r="G1017" s="12" t="s">
        <v>35</v>
      </c>
      <c r="H1017" s="12" t="s">
        <v>3503</v>
      </c>
      <c r="I1017" s="12" t="s">
        <v>1606</v>
      </c>
      <c r="J1017" s="12" t="s">
        <v>3626</v>
      </c>
      <c r="K1017" s="12" t="s">
        <v>28</v>
      </c>
      <c r="L1017" s="12" t="s">
        <v>28</v>
      </c>
      <c r="N1017" s="12" t="s">
        <v>367</v>
      </c>
      <c r="O1017" s="12" t="s">
        <v>744</v>
      </c>
      <c r="P1017" s="12" t="s">
        <v>3901</v>
      </c>
      <c r="Q1017" t="s">
        <v>4164</v>
      </c>
      <c r="R1017" t="s">
        <v>4163</v>
      </c>
      <c r="S1017" t="s">
        <v>4162</v>
      </c>
      <c r="T1017" s="12" t="s">
        <v>383</v>
      </c>
      <c r="U1017" s="12" t="s">
        <v>384</v>
      </c>
      <c r="W1017" s="12" t="s">
        <v>40</v>
      </c>
      <c r="X1017" s="12" t="s">
        <v>1777</v>
      </c>
      <c r="Y1017" s="12" t="s">
        <v>3578</v>
      </c>
      <c r="Z1017" s="12" t="s">
        <v>3517</v>
      </c>
      <c r="AA1017" s="12" t="s">
        <v>370</v>
      </c>
      <c r="AB1017" s="12" t="s">
        <v>35</v>
      </c>
      <c r="AC1017" s="12" t="s">
        <v>2901</v>
      </c>
      <c r="AF1017" s="12" t="s">
        <v>119</v>
      </c>
      <c r="AG1017" s="12">
        <v>1</v>
      </c>
    </row>
    <row r="1018" spans="1:33" s="12" customFormat="1" x14ac:dyDescent="0.25">
      <c r="A1018" s="12" t="s">
        <v>364</v>
      </c>
      <c r="B1018" s="12">
        <v>1972</v>
      </c>
      <c r="C1018" t="str">
        <f>A1018&amp;" "&amp;B1018</f>
        <v>Radwan and Lampky 1972</v>
      </c>
      <c r="D1018" s="12" t="s">
        <v>35</v>
      </c>
      <c r="E1018" s="12" t="s">
        <v>25</v>
      </c>
      <c r="F1018" s="12" t="s">
        <v>371</v>
      </c>
      <c r="G1018" s="12" t="s">
        <v>35</v>
      </c>
      <c r="H1018" s="12" t="s">
        <v>3503</v>
      </c>
      <c r="I1018" s="12" t="s">
        <v>1606</v>
      </c>
      <c r="J1018" s="12" t="s">
        <v>3626</v>
      </c>
      <c r="K1018" s="12" t="s">
        <v>28</v>
      </c>
      <c r="L1018" s="12" t="s">
        <v>28</v>
      </c>
      <c r="N1018" s="12" t="s">
        <v>367</v>
      </c>
      <c r="O1018" s="12" t="s">
        <v>744</v>
      </c>
      <c r="P1018" s="12" t="s">
        <v>3901</v>
      </c>
      <c r="Q1018" t="s">
        <v>4059</v>
      </c>
      <c r="R1018" t="s">
        <v>4167</v>
      </c>
      <c r="S1018" t="s">
        <v>4166</v>
      </c>
      <c r="T1018" s="12" t="s">
        <v>385</v>
      </c>
      <c r="U1018" s="12" t="s">
        <v>386</v>
      </c>
      <c r="W1018" s="12" t="s">
        <v>40</v>
      </c>
      <c r="X1018" s="12" t="s">
        <v>1777</v>
      </c>
      <c r="Y1018" s="12" t="s">
        <v>3578</v>
      </c>
      <c r="Z1018" s="12" t="s">
        <v>3517</v>
      </c>
      <c r="AA1018" s="12" t="s">
        <v>370</v>
      </c>
      <c r="AB1018" s="12" t="s">
        <v>35</v>
      </c>
      <c r="AC1018" s="12" t="s">
        <v>2901</v>
      </c>
      <c r="AF1018" s="12" t="s">
        <v>119</v>
      </c>
      <c r="AG1018" s="12">
        <v>1</v>
      </c>
    </row>
    <row r="1019" spans="1:33" s="12" customFormat="1" x14ac:dyDescent="0.25">
      <c r="A1019" s="12" t="s">
        <v>364</v>
      </c>
      <c r="B1019" s="12">
        <v>1972</v>
      </c>
      <c r="C1019" t="str">
        <f>A1019&amp;" "&amp;B1019</f>
        <v>Radwan and Lampky 1972</v>
      </c>
      <c r="D1019" s="12" t="s">
        <v>35</v>
      </c>
      <c r="E1019" s="12" t="s">
        <v>25</v>
      </c>
      <c r="F1019" s="12" t="s">
        <v>371</v>
      </c>
      <c r="G1019" s="12" t="s">
        <v>35</v>
      </c>
      <c r="H1019" s="12" t="s">
        <v>3503</v>
      </c>
      <c r="I1019" s="12" t="s">
        <v>1606</v>
      </c>
      <c r="J1019" s="12" t="s">
        <v>3626</v>
      </c>
      <c r="K1019" s="12" t="s">
        <v>28</v>
      </c>
      <c r="L1019" s="12" t="s">
        <v>28</v>
      </c>
      <c r="N1019" s="12" t="s">
        <v>367</v>
      </c>
      <c r="O1019" s="12" t="s">
        <v>744</v>
      </c>
      <c r="P1019" s="12" t="s">
        <v>3901</v>
      </c>
      <c r="Q1019" t="s">
        <v>4009</v>
      </c>
      <c r="R1019" t="s">
        <v>3954</v>
      </c>
      <c r="S1019" t="s">
        <v>4018</v>
      </c>
      <c r="T1019" s="12" t="s">
        <v>2636</v>
      </c>
      <c r="U1019" s="12" t="s">
        <v>387</v>
      </c>
      <c r="W1019" s="12" t="s">
        <v>40</v>
      </c>
      <c r="X1019" s="12" t="s">
        <v>1778</v>
      </c>
      <c r="Y1019" s="12" t="s">
        <v>3579</v>
      </c>
      <c r="Z1019" s="12" t="s">
        <v>3517</v>
      </c>
      <c r="AA1019" s="12" t="s">
        <v>370</v>
      </c>
      <c r="AB1019" s="12" t="s">
        <v>35</v>
      </c>
      <c r="AC1019" s="12" t="s">
        <v>2901</v>
      </c>
      <c r="AF1019" s="12" t="s">
        <v>119</v>
      </c>
      <c r="AG1019" s="12">
        <v>1</v>
      </c>
    </row>
    <row r="1020" spans="1:33" s="12" customFormat="1" x14ac:dyDescent="0.25">
      <c r="A1020" s="12" t="s">
        <v>364</v>
      </c>
      <c r="B1020" s="12">
        <v>1972</v>
      </c>
      <c r="C1020" t="str">
        <f>A1020&amp;" "&amp;B1020</f>
        <v>Radwan and Lampky 1972</v>
      </c>
      <c r="D1020" s="12" t="s">
        <v>35</v>
      </c>
      <c r="E1020" s="12" t="s">
        <v>25</v>
      </c>
      <c r="F1020" s="12" t="s">
        <v>365</v>
      </c>
      <c r="G1020" s="12" t="s">
        <v>35</v>
      </c>
      <c r="H1020" s="12" t="s">
        <v>3503</v>
      </c>
      <c r="I1020" s="12" t="s">
        <v>1604</v>
      </c>
      <c r="J1020" s="12" t="s">
        <v>3626</v>
      </c>
      <c r="K1020" s="12" t="s">
        <v>28</v>
      </c>
      <c r="L1020" s="12" t="s">
        <v>28</v>
      </c>
      <c r="N1020" s="12" t="s">
        <v>367</v>
      </c>
      <c r="O1020" s="12" t="s">
        <v>744</v>
      </c>
      <c r="P1020" s="12" t="s">
        <v>3901</v>
      </c>
      <c r="Q1020" t="s">
        <v>4009</v>
      </c>
      <c r="R1020" t="s">
        <v>3938</v>
      </c>
      <c r="S1020" t="s">
        <v>4049</v>
      </c>
      <c r="T1020" s="12" t="s">
        <v>368</v>
      </c>
      <c r="U1020" s="12" t="s">
        <v>369</v>
      </c>
      <c r="W1020" s="12" t="s">
        <v>40</v>
      </c>
      <c r="X1020" s="12" t="s">
        <v>1778</v>
      </c>
      <c r="Y1020" s="12" t="s">
        <v>3579</v>
      </c>
      <c r="Z1020" s="12" t="s">
        <v>3517</v>
      </c>
      <c r="AA1020" s="12" t="s">
        <v>370</v>
      </c>
      <c r="AB1020" s="12" t="s">
        <v>35</v>
      </c>
      <c r="AC1020" s="12" t="s">
        <v>2901</v>
      </c>
      <c r="AF1020" s="12">
        <v>2</v>
      </c>
      <c r="AG1020" s="12">
        <v>45</v>
      </c>
    </row>
    <row r="1021" spans="1:33" s="12" customFormat="1" x14ac:dyDescent="0.25">
      <c r="A1021" s="12" t="s">
        <v>364</v>
      </c>
      <c r="B1021" s="12">
        <v>1972</v>
      </c>
      <c r="C1021" t="str">
        <f>A1021&amp;" "&amp;B1021</f>
        <v>Radwan and Lampky 1972</v>
      </c>
      <c r="D1021" s="12" t="s">
        <v>35</v>
      </c>
      <c r="E1021" s="12" t="s">
        <v>25</v>
      </c>
      <c r="F1021" s="12" t="s">
        <v>371</v>
      </c>
      <c r="G1021" s="12" t="s">
        <v>35</v>
      </c>
      <c r="H1021" s="12" t="s">
        <v>3503</v>
      </c>
      <c r="I1021" s="12" t="s">
        <v>1606</v>
      </c>
      <c r="J1021" s="12" t="s">
        <v>3626</v>
      </c>
      <c r="K1021" s="12" t="s">
        <v>28</v>
      </c>
      <c r="L1021" s="12" t="s">
        <v>28</v>
      </c>
      <c r="N1021" s="12" t="s">
        <v>367</v>
      </c>
      <c r="O1021" s="12" t="s">
        <v>744</v>
      </c>
      <c r="P1021" s="12" t="s">
        <v>3901</v>
      </c>
      <c r="Q1021" t="s">
        <v>2614</v>
      </c>
      <c r="R1021" t="s">
        <v>118</v>
      </c>
      <c r="S1021" t="s">
        <v>3980</v>
      </c>
      <c r="T1021" s="12" t="s">
        <v>373</v>
      </c>
      <c r="U1021" s="12" t="s">
        <v>108</v>
      </c>
      <c r="W1021" s="12" t="s">
        <v>40</v>
      </c>
      <c r="X1021" s="12" t="s">
        <v>1778</v>
      </c>
      <c r="Y1021" s="12" t="s">
        <v>3579</v>
      </c>
      <c r="Z1021" s="12" t="s">
        <v>3517</v>
      </c>
      <c r="AA1021" s="12" t="s">
        <v>370</v>
      </c>
      <c r="AB1021" s="12" t="s">
        <v>35</v>
      </c>
      <c r="AC1021" s="12" t="s">
        <v>2901</v>
      </c>
      <c r="AF1021" s="12" t="s">
        <v>119</v>
      </c>
      <c r="AG1021" s="12">
        <v>1</v>
      </c>
    </row>
    <row r="1022" spans="1:33" s="12" customFormat="1" x14ac:dyDescent="0.25">
      <c r="A1022" s="12" t="s">
        <v>364</v>
      </c>
      <c r="B1022" s="12">
        <v>1972</v>
      </c>
      <c r="C1022" t="str">
        <f>A1022&amp;" "&amp;B1022</f>
        <v>Radwan and Lampky 1972</v>
      </c>
      <c r="D1022" s="12" t="s">
        <v>35</v>
      </c>
      <c r="E1022" s="12" t="s">
        <v>25</v>
      </c>
      <c r="F1022" s="12" t="s">
        <v>371</v>
      </c>
      <c r="G1022" s="12" t="s">
        <v>35</v>
      </c>
      <c r="H1022" s="12" t="s">
        <v>3503</v>
      </c>
      <c r="I1022" s="12" t="s">
        <v>1606</v>
      </c>
      <c r="J1022" s="12" t="s">
        <v>3626</v>
      </c>
      <c r="K1022" s="12" t="s">
        <v>28</v>
      </c>
      <c r="L1022" s="12" t="s">
        <v>28</v>
      </c>
      <c r="N1022" s="12" t="s">
        <v>367</v>
      </c>
      <c r="O1022" s="12" t="s">
        <v>744</v>
      </c>
      <c r="P1022" s="12" t="s">
        <v>3901</v>
      </c>
      <c r="Q1022" t="s">
        <v>4009</v>
      </c>
      <c r="R1022" t="s">
        <v>4120</v>
      </c>
      <c r="S1022" t="s">
        <v>4119</v>
      </c>
      <c r="T1022" s="12" t="s">
        <v>346</v>
      </c>
      <c r="U1022" s="12" t="s">
        <v>347</v>
      </c>
      <c r="W1022" s="12" t="s">
        <v>40</v>
      </c>
      <c r="X1022" s="12" t="s">
        <v>1778</v>
      </c>
      <c r="Y1022" s="12" t="s">
        <v>3579</v>
      </c>
      <c r="Z1022" s="12" t="s">
        <v>3517</v>
      </c>
      <c r="AA1022" s="12" t="s">
        <v>370</v>
      </c>
      <c r="AB1022" s="12" t="s">
        <v>35</v>
      </c>
      <c r="AC1022" s="12" t="s">
        <v>2901</v>
      </c>
      <c r="AF1022" s="12" t="s">
        <v>119</v>
      </c>
      <c r="AG1022" s="12">
        <v>1</v>
      </c>
    </row>
    <row r="1023" spans="1:33" s="12" customFormat="1" x14ac:dyDescent="0.25">
      <c r="A1023" s="12" t="s">
        <v>364</v>
      </c>
      <c r="B1023" s="12">
        <v>1972</v>
      </c>
      <c r="C1023" t="str">
        <f>A1023&amp;" "&amp;B1023</f>
        <v>Radwan and Lampky 1972</v>
      </c>
      <c r="D1023" s="12" t="s">
        <v>35</v>
      </c>
      <c r="E1023" s="12" t="s">
        <v>25</v>
      </c>
      <c r="F1023" s="12" t="s">
        <v>371</v>
      </c>
      <c r="G1023" s="12" t="s">
        <v>35</v>
      </c>
      <c r="H1023" s="12" t="s">
        <v>3503</v>
      </c>
      <c r="I1023" s="12" t="s">
        <v>1606</v>
      </c>
      <c r="J1023" s="12" t="s">
        <v>3626</v>
      </c>
      <c r="K1023" s="12" t="s">
        <v>28</v>
      </c>
      <c r="L1023" s="12" t="s">
        <v>28</v>
      </c>
      <c r="N1023" s="12" t="s">
        <v>367</v>
      </c>
      <c r="O1023" s="12" t="s">
        <v>744</v>
      </c>
      <c r="P1023" s="12" t="s">
        <v>3901</v>
      </c>
      <c r="Q1023" t="s">
        <v>2614</v>
      </c>
      <c r="R1023" t="s">
        <v>3903</v>
      </c>
      <c r="S1023" t="s">
        <v>4126</v>
      </c>
      <c r="T1023" s="12" t="s">
        <v>374</v>
      </c>
      <c r="U1023" s="12" t="s">
        <v>2789</v>
      </c>
      <c r="W1023" s="12" t="s">
        <v>40</v>
      </c>
      <c r="X1023" s="12" t="s">
        <v>1778</v>
      </c>
      <c r="Y1023" s="12" t="s">
        <v>3579</v>
      </c>
      <c r="Z1023" s="12" t="s">
        <v>3517</v>
      </c>
      <c r="AA1023" s="12" t="s">
        <v>370</v>
      </c>
      <c r="AB1023" s="12" t="s">
        <v>35</v>
      </c>
      <c r="AC1023" s="12" t="s">
        <v>2901</v>
      </c>
      <c r="AF1023" s="12" t="s">
        <v>119</v>
      </c>
      <c r="AG1023" s="12">
        <v>3</v>
      </c>
    </row>
    <row r="1024" spans="1:33" s="12" customFormat="1" x14ac:dyDescent="0.25">
      <c r="A1024" s="12" t="s">
        <v>364</v>
      </c>
      <c r="B1024" s="12">
        <v>1972</v>
      </c>
      <c r="C1024" t="str">
        <f>A1024&amp;" "&amp;B1024</f>
        <v>Radwan and Lampky 1972</v>
      </c>
      <c r="D1024" s="12" t="s">
        <v>35</v>
      </c>
      <c r="E1024" s="12" t="s">
        <v>25</v>
      </c>
      <c r="F1024" s="12" t="s">
        <v>371</v>
      </c>
      <c r="G1024" s="12" t="s">
        <v>35</v>
      </c>
      <c r="H1024" s="12" t="s">
        <v>3503</v>
      </c>
      <c r="I1024" s="12" t="s">
        <v>1606</v>
      </c>
      <c r="J1024" s="12" t="s">
        <v>3626</v>
      </c>
      <c r="K1024" s="12" t="s">
        <v>28</v>
      </c>
      <c r="L1024" s="12" t="s">
        <v>28</v>
      </c>
      <c r="N1024" s="12" t="s">
        <v>367</v>
      </c>
      <c r="O1024" s="12" t="s">
        <v>744</v>
      </c>
      <c r="P1024" s="12" t="s">
        <v>3901</v>
      </c>
      <c r="Q1024" t="s">
        <v>4009</v>
      </c>
      <c r="R1024" t="s">
        <v>4040</v>
      </c>
      <c r="S1024" t="s">
        <v>4140</v>
      </c>
      <c r="T1024" s="12" t="s">
        <v>3104</v>
      </c>
      <c r="U1024" s="12" t="s">
        <v>372</v>
      </c>
      <c r="W1024" s="12" t="s">
        <v>40</v>
      </c>
      <c r="X1024" s="12" t="s">
        <v>1778</v>
      </c>
      <c r="Y1024" s="12" t="s">
        <v>3579</v>
      </c>
      <c r="Z1024" s="12" t="s">
        <v>3517</v>
      </c>
      <c r="AA1024" s="12" t="s">
        <v>370</v>
      </c>
      <c r="AB1024" s="12" t="s">
        <v>35</v>
      </c>
      <c r="AC1024" s="12" t="s">
        <v>2901</v>
      </c>
      <c r="AF1024" s="12" t="s">
        <v>119</v>
      </c>
      <c r="AG1024" s="12">
        <v>1</v>
      </c>
    </row>
    <row r="1025" spans="1:33" s="12" customFormat="1" x14ac:dyDescent="0.25">
      <c r="A1025" s="12" t="s">
        <v>364</v>
      </c>
      <c r="B1025" s="12">
        <v>1972</v>
      </c>
      <c r="C1025" t="str">
        <f>A1025&amp;" "&amp;B1025</f>
        <v>Radwan and Lampky 1972</v>
      </c>
      <c r="D1025" s="12" t="s">
        <v>35</v>
      </c>
      <c r="E1025" s="12" t="s">
        <v>25</v>
      </c>
      <c r="F1025" s="12" t="s">
        <v>371</v>
      </c>
      <c r="G1025" s="12" t="s">
        <v>35</v>
      </c>
      <c r="H1025" s="12" t="s">
        <v>3503</v>
      </c>
      <c r="I1025" s="12" t="s">
        <v>1606</v>
      </c>
      <c r="J1025" s="12" t="s">
        <v>3626</v>
      </c>
      <c r="K1025" s="12" t="s">
        <v>28</v>
      </c>
      <c r="L1025" s="12" t="s">
        <v>28</v>
      </c>
      <c r="N1025" s="12" t="s">
        <v>367</v>
      </c>
      <c r="O1025" s="12" t="s">
        <v>744</v>
      </c>
      <c r="P1025" s="12" t="s">
        <v>3901</v>
      </c>
      <c r="Q1025" t="s">
        <v>4009</v>
      </c>
      <c r="R1025" t="s">
        <v>4077</v>
      </c>
      <c r="S1025" t="s">
        <v>4147</v>
      </c>
      <c r="T1025" s="12" t="s">
        <v>375</v>
      </c>
      <c r="U1025" s="12" t="s">
        <v>376</v>
      </c>
      <c r="W1025" s="12" t="s">
        <v>40</v>
      </c>
      <c r="X1025" s="12" t="s">
        <v>1778</v>
      </c>
      <c r="Y1025" s="12" t="s">
        <v>3579</v>
      </c>
      <c r="Z1025" s="12" t="s">
        <v>3517</v>
      </c>
      <c r="AA1025" s="12" t="s">
        <v>370</v>
      </c>
      <c r="AB1025" s="12" t="s">
        <v>35</v>
      </c>
      <c r="AC1025" s="12" t="s">
        <v>2901</v>
      </c>
      <c r="AF1025" s="12" t="s">
        <v>119</v>
      </c>
      <c r="AG1025" s="12">
        <v>1</v>
      </c>
    </row>
    <row r="1026" spans="1:33" s="12" customFormat="1" x14ac:dyDescent="0.25">
      <c r="A1026" s="12" t="s">
        <v>364</v>
      </c>
      <c r="B1026" s="12">
        <v>1972</v>
      </c>
      <c r="C1026" t="str">
        <f>A1026&amp;" "&amp;B1026</f>
        <v>Radwan and Lampky 1972</v>
      </c>
      <c r="D1026" s="12" t="s">
        <v>35</v>
      </c>
      <c r="E1026" s="12" t="s">
        <v>25</v>
      </c>
      <c r="F1026" s="12" t="s">
        <v>377</v>
      </c>
      <c r="G1026" s="12" t="s">
        <v>35</v>
      </c>
      <c r="H1026" s="12" t="s">
        <v>3503</v>
      </c>
      <c r="I1026" s="12" t="s">
        <v>1606</v>
      </c>
      <c r="J1026" s="12" t="s">
        <v>3626</v>
      </c>
      <c r="K1026" s="12" t="s">
        <v>28</v>
      </c>
      <c r="L1026" s="12" t="s">
        <v>28</v>
      </c>
      <c r="N1026" s="12" t="s">
        <v>367</v>
      </c>
      <c r="O1026" s="12" t="s">
        <v>744</v>
      </c>
      <c r="P1026" s="12" t="s">
        <v>3901</v>
      </c>
      <c r="Q1026" t="s">
        <v>4009</v>
      </c>
      <c r="R1026" t="s">
        <v>3938</v>
      </c>
      <c r="S1026" t="s">
        <v>4152</v>
      </c>
      <c r="T1026" t="s">
        <v>517</v>
      </c>
      <c r="U1026" s="12" t="s">
        <v>379</v>
      </c>
      <c r="W1026" s="12" t="s">
        <v>40</v>
      </c>
      <c r="X1026" s="12" t="s">
        <v>1778</v>
      </c>
      <c r="Y1026" s="12" t="s">
        <v>3579</v>
      </c>
      <c r="Z1026" s="12" t="s">
        <v>3517</v>
      </c>
      <c r="AA1026" s="12" t="s">
        <v>370</v>
      </c>
      <c r="AB1026" s="12" t="s">
        <v>35</v>
      </c>
      <c r="AC1026" s="12" t="s">
        <v>2901</v>
      </c>
      <c r="AF1026" s="12" t="s">
        <v>119</v>
      </c>
      <c r="AG1026" s="12">
        <v>3</v>
      </c>
    </row>
    <row r="1027" spans="1:33" s="12" customFormat="1" x14ac:dyDescent="0.25">
      <c r="A1027" s="12" t="s">
        <v>364</v>
      </c>
      <c r="B1027" s="12">
        <v>1972</v>
      </c>
      <c r="C1027" t="str">
        <f>A1027&amp;" "&amp;B1027</f>
        <v>Radwan and Lampky 1972</v>
      </c>
      <c r="D1027" s="12" t="s">
        <v>35</v>
      </c>
      <c r="E1027" s="12" t="s">
        <v>25</v>
      </c>
      <c r="F1027" s="12" t="s">
        <v>371</v>
      </c>
      <c r="G1027" s="12" t="s">
        <v>35</v>
      </c>
      <c r="H1027" s="12" t="s">
        <v>3503</v>
      </c>
      <c r="I1027" s="12" t="s">
        <v>1606</v>
      </c>
      <c r="J1027" s="12" t="s">
        <v>3626</v>
      </c>
      <c r="K1027" s="12" t="s">
        <v>28</v>
      </c>
      <c r="L1027" s="12" t="s">
        <v>28</v>
      </c>
      <c r="N1027" s="12" t="s">
        <v>367</v>
      </c>
      <c r="O1027" s="12" t="s">
        <v>744</v>
      </c>
      <c r="P1027" s="12" t="s">
        <v>3901</v>
      </c>
      <c r="Q1027" t="s">
        <v>4083</v>
      </c>
      <c r="R1027" t="s">
        <v>4082</v>
      </c>
      <c r="S1027" t="s">
        <v>4153</v>
      </c>
      <c r="T1027" s="12" t="s">
        <v>380</v>
      </c>
      <c r="U1027" s="12" t="s">
        <v>381</v>
      </c>
      <c r="W1027" s="12" t="s">
        <v>40</v>
      </c>
      <c r="X1027" s="12" t="s">
        <v>1778</v>
      </c>
      <c r="Y1027" s="12" t="s">
        <v>3579</v>
      </c>
      <c r="Z1027" s="12" t="s">
        <v>3517</v>
      </c>
      <c r="AA1027" s="12" t="s">
        <v>370</v>
      </c>
      <c r="AB1027" s="12" t="s">
        <v>35</v>
      </c>
      <c r="AC1027" s="12" t="s">
        <v>2901</v>
      </c>
      <c r="AF1027" s="12" t="s">
        <v>119</v>
      </c>
      <c r="AG1027" s="12">
        <v>1</v>
      </c>
    </row>
    <row r="1028" spans="1:33" s="12" customFormat="1" x14ac:dyDescent="0.25">
      <c r="A1028" s="12" t="s">
        <v>364</v>
      </c>
      <c r="B1028" s="12">
        <v>1972</v>
      </c>
      <c r="C1028" t="str">
        <f>A1028&amp;" "&amp;B1028</f>
        <v>Radwan and Lampky 1972</v>
      </c>
      <c r="D1028" s="12" t="s">
        <v>35</v>
      </c>
      <c r="E1028" s="12" t="s">
        <v>25</v>
      </c>
      <c r="F1028" s="12" t="s">
        <v>382</v>
      </c>
      <c r="G1028" s="12" t="s">
        <v>35</v>
      </c>
      <c r="H1028" s="12" t="s">
        <v>3503</v>
      </c>
      <c r="I1028" s="12" t="s">
        <v>1606</v>
      </c>
      <c r="J1028" s="12" t="s">
        <v>3626</v>
      </c>
      <c r="K1028" s="12" t="s">
        <v>28</v>
      </c>
      <c r="L1028" s="12" t="s">
        <v>28</v>
      </c>
      <c r="N1028" s="12" t="s">
        <v>367</v>
      </c>
      <c r="O1028" s="12" t="s">
        <v>744</v>
      </c>
      <c r="P1028" s="12" t="s">
        <v>3901</v>
      </c>
      <c r="Q1028" t="s">
        <v>4164</v>
      </c>
      <c r="R1028" t="s">
        <v>4163</v>
      </c>
      <c r="S1028" t="s">
        <v>4162</v>
      </c>
      <c r="T1028" s="12" t="s">
        <v>383</v>
      </c>
      <c r="U1028" s="12" t="s">
        <v>384</v>
      </c>
      <c r="W1028" s="12" t="s">
        <v>40</v>
      </c>
      <c r="X1028" s="12" t="s">
        <v>1778</v>
      </c>
      <c r="Y1028" s="12" t="s">
        <v>3579</v>
      </c>
      <c r="Z1028" s="12" t="s">
        <v>3517</v>
      </c>
      <c r="AA1028" s="12" t="s">
        <v>370</v>
      </c>
      <c r="AB1028" s="12" t="s">
        <v>35</v>
      </c>
      <c r="AC1028" s="12" t="s">
        <v>2901</v>
      </c>
      <c r="AF1028" s="12" t="s">
        <v>119</v>
      </c>
      <c r="AG1028" s="12">
        <v>1</v>
      </c>
    </row>
    <row r="1029" spans="1:33" s="12" customFormat="1" x14ac:dyDescent="0.25">
      <c r="A1029" s="12" t="s">
        <v>364</v>
      </c>
      <c r="B1029" s="12">
        <v>1972</v>
      </c>
      <c r="C1029" t="str">
        <f>A1029&amp;" "&amp;B1029</f>
        <v>Radwan and Lampky 1972</v>
      </c>
      <c r="D1029" s="12" t="s">
        <v>35</v>
      </c>
      <c r="E1029" s="12" t="s">
        <v>25</v>
      </c>
      <c r="F1029" s="12" t="s">
        <v>371</v>
      </c>
      <c r="G1029" s="12" t="s">
        <v>35</v>
      </c>
      <c r="H1029" s="12" t="s">
        <v>3503</v>
      </c>
      <c r="I1029" s="12" t="s">
        <v>1606</v>
      </c>
      <c r="J1029" s="12" t="s">
        <v>3626</v>
      </c>
      <c r="K1029" s="12" t="s">
        <v>28</v>
      </c>
      <c r="L1029" s="12" t="s">
        <v>28</v>
      </c>
      <c r="N1029" s="12" t="s">
        <v>367</v>
      </c>
      <c r="O1029" s="12" t="s">
        <v>744</v>
      </c>
      <c r="P1029" s="12" t="s">
        <v>3901</v>
      </c>
      <c r="Q1029" t="s">
        <v>4059</v>
      </c>
      <c r="R1029" t="s">
        <v>4167</v>
      </c>
      <c r="S1029" t="s">
        <v>4166</v>
      </c>
      <c r="T1029" s="12" t="s">
        <v>385</v>
      </c>
      <c r="U1029" s="12" t="s">
        <v>386</v>
      </c>
      <c r="W1029" s="12" t="s">
        <v>40</v>
      </c>
      <c r="X1029" s="12" t="s">
        <v>1778</v>
      </c>
      <c r="Y1029" s="12" t="s">
        <v>3579</v>
      </c>
      <c r="Z1029" s="12" t="s">
        <v>3517</v>
      </c>
      <c r="AA1029" s="12" t="s">
        <v>370</v>
      </c>
      <c r="AB1029" s="12" t="s">
        <v>35</v>
      </c>
      <c r="AC1029" s="12" t="s">
        <v>2901</v>
      </c>
      <c r="AF1029" s="12" t="s">
        <v>119</v>
      </c>
      <c r="AG1029" s="12">
        <v>1</v>
      </c>
    </row>
    <row r="1030" spans="1:33" s="12" customFormat="1" x14ac:dyDescent="0.25">
      <c r="A1030" s="12" t="s">
        <v>364</v>
      </c>
      <c r="B1030" s="12">
        <v>1972</v>
      </c>
      <c r="C1030" t="str">
        <f>A1030&amp;" "&amp;B1030</f>
        <v>Radwan and Lampky 1972</v>
      </c>
      <c r="D1030" s="12" t="s">
        <v>35</v>
      </c>
      <c r="E1030" s="12" t="s">
        <v>25</v>
      </c>
      <c r="F1030" s="12" t="s">
        <v>371</v>
      </c>
      <c r="G1030" s="12" t="s">
        <v>35</v>
      </c>
      <c r="H1030" s="12" t="s">
        <v>3503</v>
      </c>
      <c r="I1030" s="12" t="s">
        <v>1606</v>
      </c>
      <c r="J1030" s="12" t="s">
        <v>3626</v>
      </c>
      <c r="K1030" s="12" t="s">
        <v>28</v>
      </c>
      <c r="L1030" s="12" t="s">
        <v>28</v>
      </c>
      <c r="N1030" s="12" t="s">
        <v>367</v>
      </c>
      <c r="O1030" s="12" t="s">
        <v>744</v>
      </c>
      <c r="P1030" s="12" t="s">
        <v>3901</v>
      </c>
      <c r="Q1030" t="s">
        <v>4009</v>
      </c>
      <c r="R1030" t="s">
        <v>3954</v>
      </c>
      <c r="S1030" t="s">
        <v>4018</v>
      </c>
      <c r="T1030" s="12" t="s">
        <v>2636</v>
      </c>
      <c r="U1030" s="12" t="s">
        <v>387</v>
      </c>
      <c r="W1030" s="12" t="s">
        <v>40</v>
      </c>
      <c r="X1030" s="12" t="s">
        <v>2031</v>
      </c>
      <c r="Y1030" s="12" t="s">
        <v>3518</v>
      </c>
      <c r="Z1030" s="12" t="s">
        <v>3608</v>
      </c>
      <c r="AA1030" s="12" t="s">
        <v>370</v>
      </c>
      <c r="AB1030" s="12" t="s">
        <v>35</v>
      </c>
      <c r="AC1030" s="12" t="s">
        <v>2901</v>
      </c>
      <c r="AF1030" s="12" t="s">
        <v>119</v>
      </c>
      <c r="AG1030" s="12">
        <v>1</v>
      </c>
    </row>
    <row r="1031" spans="1:33" s="12" customFormat="1" x14ac:dyDescent="0.25">
      <c r="A1031" s="12" t="s">
        <v>364</v>
      </c>
      <c r="B1031" s="12">
        <v>1972</v>
      </c>
      <c r="C1031" t="str">
        <f>A1031&amp;" "&amp;B1031</f>
        <v>Radwan and Lampky 1972</v>
      </c>
      <c r="D1031" s="12" t="s">
        <v>35</v>
      </c>
      <c r="E1031" s="12" t="s">
        <v>25</v>
      </c>
      <c r="F1031" s="12" t="s">
        <v>365</v>
      </c>
      <c r="G1031" s="12" t="s">
        <v>35</v>
      </c>
      <c r="H1031" s="12" t="s">
        <v>3503</v>
      </c>
      <c r="I1031" s="12" t="s">
        <v>1604</v>
      </c>
      <c r="J1031" s="12" t="s">
        <v>3626</v>
      </c>
      <c r="K1031" s="12" t="s">
        <v>28</v>
      </c>
      <c r="L1031" s="12" t="s">
        <v>28</v>
      </c>
      <c r="N1031" s="12" t="s">
        <v>367</v>
      </c>
      <c r="O1031" s="12" t="s">
        <v>744</v>
      </c>
      <c r="P1031" s="12" t="s">
        <v>3901</v>
      </c>
      <c r="Q1031" t="s">
        <v>4009</v>
      </c>
      <c r="R1031" t="s">
        <v>3938</v>
      </c>
      <c r="S1031" t="s">
        <v>4049</v>
      </c>
      <c r="T1031" s="12" t="s">
        <v>368</v>
      </c>
      <c r="U1031" s="12" t="s">
        <v>369</v>
      </c>
      <c r="W1031" s="12" t="s">
        <v>40</v>
      </c>
      <c r="X1031" s="12" t="s">
        <v>2031</v>
      </c>
      <c r="Y1031" s="12" t="s">
        <v>3518</v>
      </c>
      <c r="Z1031" s="12" t="s">
        <v>3608</v>
      </c>
      <c r="AA1031" s="12" t="s">
        <v>370</v>
      </c>
      <c r="AB1031" s="12" t="s">
        <v>35</v>
      </c>
      <c r="AC1031" s="12" t="s">
        <v>2901</v>
      </c>
      <c r="AF1031" s="12">
        <v>4</v>
      </c>
      <c r="AG1031" s="12">
        <v>45</v>
      </c>
    </row>
    <row r="1032" spans="1:33" s="12" customFormat="1" x14ac:dyDescent="0.25">
      <c r="A1032" s="12" t="s">
        <v>364</v>
      </c>
      <c r="B1032" s="12">
        <v>1972</v>
      </c>
      <c r="C1032" t="str">
        <f>A1032&amp;" "&amp;B1032</f>
        <v>Radwan and Lampky 1972</v>
      </c>
      <c r="D1032" s="12" t="s">
        <v>35</v>
      </c>
      <c r="E1032" s="12" t="s">
        <v>25</v>
      </c>
      <c r="F1032" s="12" t="s">
        <v>371</v>
      </c>
      <c r="G1032" s="12" t="s">
        <v>35</v>
      </c>
      <c r="H1032" s="12" t="s">
        <v>3503</v>
      </c>
      <c r="I1032" s="12" t="s">
        <v>1606</v>
      </c>
      <c r="J1032" s="12" t="s">
        <v>3626</v>
      </c>
      <c r="K1032" s="12" t="s">
        <v>28</v>
      </c>
      <c r="L1032" s="12" t="s">
        <v>28</v>
      </c>
      <c r="N1032" s="12" t="s">
        <v>367</v>
      </c>
      <c r="O1032" s="12" t="s">
        <v>744</v>
      </c>
      <c r="P1032" s="12" t="s">
        <v>3901</v>
      </c>
      <c r="Q1032" t="s">
        <v>2614</v>
      </c>
      <c r="R1032" t="s">
        <v>118</v>
      </c>
      <c r="S1032" t="s">
        <v>3980</v>
      </c>
      <c r="T1032" s="12" t="s">
        <v>373</v>
      </c>
      <c r="U1032" s="12" t="s">
        <v>108</v>
      </c>
      <c r="W1032" s="12" t="s">
        <v>40</v>
      </c>
      <c r="X1032" s="12" t="s">
        <v>2031</v>
      </c>
      <c r="Y1032" s="12" t="s">
        <v>3518</v>
      </c>
      <c r="Z1032" s="12" t="s">
        <v>3608</v>
      </c>
      <c r="AA1032" s="12" t="s">
        <v>370</v>
      </c>
      <c r="AB1032" s="12" t="s">
        <v>35</v>
      </c>
      <c r="AC1032" s="12" t="s">
        <v>2901</v>
      </c>
      <c r="AF1032" s="12">
        <v>1</v>
      </c>
      <c r="AG1032" s="12">
        <v>1</v>
      </c>
    </row>
    <row r="1033" spans="1:33" s="12" customFormat="1" x14ac:dyDescent="0.25">
      <c r="A1033" s="12" t="s">
        <v>364</v>
      </c>
      <c r="B1033" s="12">
        <v>1972</v>
      </c>
      <c r="C1033" t="str">
        <f>A1033&amp;" "&amp;B1033</f>
        <v>Radwan and Lampky 1972</v>
      </c>
      <c r="D1033" s="12" t="s">
        <v>35</v>
      </c>
      <c r="E1033" s="12" t="s">
        <v>25</v>
      </c>
      <c r="F1033" s="12" t="s">
        <v>371</v>
      </c>
      <c r="G1033" s="12" t="s">
        <v>35</v>
      </c>
      <c r="H1033" s="12" t="s">
        <v>3503</v>
      </c>
      <c r="I1033" s="12" t="s">
        <v>1606</v>
      </c>
      <c r="J1033" s="12" t="s">
        <v>3626</v>
      </c>
      <c r="K1033" s="12" t="s">
        <v>28</v>
      </c>
      <c r="L1033" s="12" t="s">
        <v>28</v>
      </c>
      <c r="N1033" s="12" t="s">
        <v>367</v>
      </c>
      <c r="O1033" s="12" t="s">
        <v>744</v>
      </c>
      <c r="P1033" s="12" t="s">
        <v>3901</v>
      </c>
      <c r="Q1033" t="s">
        <v>4009</v>
      </c>
      <c r="R1033" t="s">
        <v>4120</v>
      </c>
      <c r="S1033" t="s">
        <v>4119</v>
      </c>
      <c r="T1033" s="12" t="s">
        <v>346</v>
      </c>
      <c r="U1033" s="12" t="s">
        <v>347</v>
      </c>
      <c r="W1033" s="12" t="s">
        <v>40</v>
      </c>
      <c r="X1033" s="12" t="s">
        <v>2031</v>
      </c>
      <c r="Y1033" s="12" t="s">
        <v>3518</v>
      </c>
      <c r="Z1033" s="12" t="s">
        <v>3608</v>
      </c>
      <c r="AA1033" s="12" t="s">
        <v>370</v>
      </c>
      <c r="AB1033" s="12" t="s">
        <v>35</v>
      </c>
      <c r="AC1033" s="12" t="s">
        <v>2901</v>
      </c>
      <c r="AF1033" s="12" t="s">
        <v>119</v>
      </c>
      <c r="AG1033" s="12">
        <v>1</v>
      </c>
    </row>
    <row r="1034" spans="1:33" s="12" customFormat="1" x14ac:dyDescent="0.25">
      <c r="A1034" s="12" t="s">
        <v>364</v>
      </c>
      <c r="B1034" s="12">
        <v>1972</v>
      </c>
      <c r="C1034" t="str">
        <f>A1034&amp;" "&amp;B1034</f>
        <v>Radwan and Lampky 1972</v>
      </c>
      <c r="D1034" s="12" t="s">
        <v>35</v>
      </c>
      <c r="E1034" s="12" t="s">
        <v>25</v>
      </c>
      <c r="F1034" s="12" t="s">
        <v>371</v>
      </c>
      <c r="G1034" s="12" t="s">
        <v>35</v>
      </c>
      <c r="H1034" s="12" t="s">
        <v>3503</v>
      </c>
      <c r="I1034" s="12" t="s">
        <v>1606</v>
      </c>
      <c r="J1034" s="12" t="s">
        <v>3626</v>
      </c>
      <c r="K1034" s="12" t="s">
        <v>28</v>
      </c>
      <c r="L1034" s="12" t="s">
        <v>28</v>
      </c>
      <c r="N1034" s="12" t="s">
        <v>367</v>
      </c>
      <c r="O1034" s="12" t="s">
        <v>744</v>
      </c>
      <c r="P1034" s="12" t="s">
        <v>3901</v>
      </c>
      <c r="Q1034" t="s">
        <v>2614</v>
      </c>
      <c r="R1034" t="s">
        <v>3903</v>
      </c>
      <c r="S1034" t="s">
        <v>4126</v>
      </c>
      <c r="T1034" s="12" t="s">
        <v>374</v>
      </c>
      <c r="U1034" s="12" t="s">
        <v>2789</v>
      </c>
      <c r="W1034" s="12" t="s">
        <v>40</v>
      </c>
      <c r="X1034" s="12" t="s">
        <v>2031</v>
      </c>
      <c r="Y1034" s="12" t="s">
        <v>3518</v>
      </c>
      <c r="Z1034" s="12" t="s">
        <v>3608</v>
      </c>
      <c r="AA1034" s="12" t="s">
        <v>370</v>
      </c>
      <c r="AB1034" s="12" t="s">
        <v>35</v>
      </c>
      <c r="AC1034" s="12" t="s">
        <v>2901</v>
      </c>
      <c r="AF1034" s="12" t="s">
        <v>119</v>
      </c>
      <c r="AG1034" s="12">
        <v>3</v>
      </c>
    </row>
    <row r="1035" spans="1:33" s="12" customFormat="1" x14ac:dyDescent="0.25">
      <c r="A1035" s="12" t="s">
        <v>364</v>
      </c>
      <c r="B1035" s="12">
        <v>1972</v>
      </c>
      <c r="C1035" t="str">
        <f>A1035&amp;" "&amp;B1035</f>
        <v>Radwan and Lampky 1972</v>
      </c>
      <c r="D1035" s="12" t="s">
        <v>35</v>
      </c>
      <c r="E1035" s="12" t="s">
        <v>25</v>
      </c>
      <c r="F1035" s="12" t="s">
        <v>371</v>
      </c>
      <c r="G1035" s="12" t="s">
        <v>35</v>
      </c>
      <c r="H1035" s="12" t="s">
        <v>3503</v>
      </c>
      <c r="I1035" s="12" t="s">
        <v>1606</v>
      </c>
      <c r="J1035" s="12" t="s">
        <v>3626</v>
      </c>
      <c r="K1035" s="12" t="s">
        <v>28</v>
      </c>
      <c r="L1035" s="12" t="s">
        <v>28</v>
      </c>
      <c r="N1035" s="12" t="s">
        <v>367</v>
      </c>
      <c r="O1035" s="12" t="s">
        <v>744</v>
      </c>
      <c r="P1035" s="12" t="s">
        <v>3901</v>
      </c>
      <c r="Q1035" t="s">
        <v>4009</v>
      </c>
      <c r="R1035" t="s">
        <v>4040</v>
      </c>
      <c r="S1035" t="s">
        <v>4140</v>
      </c>
      <c r="T1035" s="12" t="s">
        <v>3104</v>
      </c>
      <c r="U1035" s="12" t="s">
        <v>372</v>
      </c>
      <c r="W1035" s="12" t="s">
        <v>40</v>
      </c>
      <c r="X1035" s="12" t="s">
        <v>2031</v>
      </c>
      <c r="Y1035" s="12" t="s">
        <v>3518</v>
      </c>
      <c r="Z1035" s="12" t="s">
        <v>3608</v>
      </c>
      <c r="AA1035" s="12" t="s">
        <v>370</v>
      </c>
      <c r="AB1035" s="12" t="s">
        <v>35</v>
      </c>
      <c r="AC1035" s="12" t="s">
        <v>2901</v>
      </c>
      <c r="AF1035" s="12" t="s">
        <v>119</v>
      </c>
      <c r="AG1035" s="12">
        <v>1</v>
      </c>
    </row>
    <row r="1036" spans="1:33" s="12" customFormat="1" x14ac:dyDescent="0.25">
      <c r="A1036" s="12" t="s">
        <v>364</v>
      </c>
      <c r="B1036" s="12">
        <v>1972</v>
      </c>
      <c r="C1036" t="str">
        <f>A1036&amp;" "&amp;B1036</f>
        <v>Radwan and Lampky 1972</v>
      </c>
      <c r="D1036" s="12" t="s">
        <v>35</v>
      </c>
      <c r="E1036" s="12" t="s">
        <v>25</v>
      </c>
      <c r="F1036" s="12" t="s">
        <v>371</v>
      </c>
      <c r="G1036" s="12" t="s">
        <v>35</v>
      </c>
      <c r="H1036" s="12" t="s">
        <v>3503</v>
      </c>
      <c r="I1036" s="12" t="s">
        <v>1606</v>
      </c>
      <c r="J1036" s="12" t="s">
        <v>3626</v>
      </c>
      <c r="K1036" s="12" t="s">
        <v>28</v>
      </c>
      <c r="L1036" s="12" t="s">
        <v>28</v>
      </c>
      <c r="N1036" s="12" t="s">
        <v>367</v>
      </c>
      <c r="O1036" s="12" t="s">
        <v>744</v>
      </c>
      <c r="P1036" s="12" t="s">
        <v>3901</v>
      </c>
      <c r="Q1036" t="s">
        <v>4009</v>
      </c>
      <c r="R1036" t="s">
        <v>4077</v>
      </c>
      <c r="S1036" t="s">
        <v>4147</v>
      </c>
      <c r="T1036" s="12" t="s">
        <v>375</v>
      </c>
      <c r="U1036" s="12" t="s">
        <v>376</v>
      </c>
      <c r="W1036" s="12" t="s">
        <v>40</v>
      </c>
      <c r="X1036" s="12" t="s">
        <v>2031</v>
      </c>
      <c r="Y1036" s="12" t="s">
        <v>3518</v>
      </c>
      <c r="Z1036" s="12" t="s">
        <v>3608</v>
      </c>
      <c r="AA1036" s="12" t="s">
        <v>370</v>
      </c>
      <c r="AB1036" s="12" t="s">
        <v>35</v>
      </c>
      <c r="AC1036" s="12" t="s">
        <v>2901</v>
      </c>
      <c r="AF1036" s="12" t="s">
        <v>119</v>
      </c>
      <c r="AG1036" s="12">
        <v>1</v>
      </c>
    </row>
    <row r="1037" spans="1:33" s="12" customFormat="1" x14ac:dyDescent="0.25">
      <c r="A1037" s="12" t="s">
        <v>364</v>
      </c>
      <c r="B1037" s="12">
        <v>1972</v>
      </c>
      <c r="C1037" t="str">
        <f>A1037&amp;" "&amp;B1037</f>
        <v>Radwan and Lampky 1972</v>
      </c>
      <c r="D1037" s="12" t="s">
        <v>35</v>
      </c>
      <c r="E1037" s="12" t="s">
        <v>25</v>
      </c>
      <c r="F1037" s="12" t="s">
        <v>377</v>
      </c>
      <c r="G1037" s="12" t="s">
        <v>35</v>
      </c>
      <c r="H1037" s="12" t="s">
        <v>3503</v>
      </c>
      <c r="I1037" s="12" t="s">
        <v>1606</v>
      </c>
      <c r="J1037" s="12" t="s">
        <v>3626</v>
      </c>
      <c r="K1037" s="12" t="s">
        <v>28</v>
      </c>
      <c r="L1037" s="12" t="s">
        <v>28</v>
      </c>
      <c r="N1037" s="12" t="s">
        <v>367</v>
      </c>
      <c r="O1037" s="12" t="s">
        <v>744</v>
      </c>
      <c r="P1037" s="12" t="s">
        <v>3901</v>
      </c>
      <c r="Q1037" t="s">
        <v>4009</v>
      </c>
      <c r="R1037" t="s">
        <v>3938</v>
      </c>
      <c r="S1037" t="s">
        <v>4152</v>
      </c>
      <c r="T1037" t="s">
        <v>517</v>
      </c>
      <c r="U1037" s="12" t="s">
        <v>379</v>
      </c>
      <c r="W1037" s="12" t="s">
        <v>40</v>
      </c>
      <c r="X1037" s="12" t="s">
        <v>2031</v>
      </c>
      <c r="Y1037" s="12" t="s">
        <v>3518</v>
      </c>
      <c r="Z1037" s="12" t="s">
        <v>3608</v>
      </c>
      <c r="AA1037" s="12" t="s">
        <v>370</v>
      </c>
      <c r="AB1037" s="12" t="s">
        <v>35</v>
      </c>
      <c r="AC1037" s="12" t="s">
        <v>2901</v>
      </c>
      <c r="AF1037" s="12">
        <v>1</v>
      </c>
      <c r="AG1037" s="12">
        <v>3</v>
      </c>
    </row>
    <row r="1038" spans="1:33" s="12" customFormat="1" x14ac:dyDescent="0.25">
      <c r="A1038" s="12" t="s">
        <v>364</v>
      </c>
      <c r="B1038" s="12">
        <v>1972</v>
      </c>
      <c r="C1038" t="str">
        <f>A1038&amp;" "&amp;B1038</f>
        <v>Radwan and Lampky 1972</v>
      </c>
      <c r="D1038" s="12" t="s">
        <v>35</v>
      </c>
      <c r="E1038" s="12" t="s">
        <v>25</v>
      </c>
      <c r="F1038" s="12" t="s">
        <v>371</v>
      </c>
      <c r="G1038" s="12" t="s">
        <v>35</v>
      </c>
      <c r="H1038" s="12" t="s">
        <v>3503</v>
      </c>
      <c r="I1038" s="12" t="s">
        <v>1606</v>
      </c>
      <c r="J1038" s="12" t="s">
        <v>3626</v>
      </c>
      <c r="K1038" s="12" t="s">
        <v>28</v>
      </c>
      <c r="L1038" s="12" t="s">
        <v>28</v>
      </c>
      <c r="N1038" s="12" t="s">
        <v>367</v>
      </c>
      <c r="O1038" s="12" t="s">
        <v>744</v>
      </c>
      <c r="P1038" s="12" t="s">
        <v>3901</v>
      </c>
      <c r="Q1038" t="s">
        <v>4083</v>
      </c>
      <c r="R1038" t="s">
        <v>4082</v>
      </c>
      <c r="S1038" t="s">
        <v>4153</v>
      </c>
      <c r="T1038" s="12" t="s">
        <v>380</v>
      </c>
      <c r="U1038" s="12" t="s">
        <v>381</v>
      </c>
      <c r="W1038" s="12" t="s">
        <v>40</v>
      </c>
      <c r="X1038" s="12" t="s">
        <v>2031</v>
      </c>
      <c r="Y1038" s="12" t="s">
        <v>3518</v>
      </c>
      <c r="Z1038" s="12" t="s">
        <v>3608</v>
      </c>
      <c r="AA1038" s="12" t="s">
        <v>370</v>
      </c>
      <c r="AB1038" s="12" t="s">
        <v>35</v>
      </c>
      <c r="AC1038" s="12" t="s">
        <v>2901</v>
      </c>
      <c r="AF1038" s="12" t="s">
        <v>119</v>
      </c>
      <c r="AG1038" s="12">
        <v>1</v>
      </c>
    </row>
    <row r="1039" spans="1:33" s="12" customFormat="1" x14ac:dyDescent="0.25">
      <c r="A1039" s="12" t="s">
        <v>364</v>
      </c>
      <c r="B1039" s="12">
        <v>1972</v>
      </c>
      <c r="C1039" t="str">
        <f>A1039&amp;" "&amp;B1039</f>
        <v>Radwan and Lampky 1972</v>
      </c>
      <c r="D1039" s="12" t="s">
        <v>35</v>
      </c>
      <c r="E1039" s="12" t="s">
        <v>25</v>
      </c>
      <c r="F1039" s="12" t="s">
        <v>382</v>
      </c>
      <c r="G1039" s="12" t="s">
        <v>35</v>
      </c>
      <c r="H1039" s="12" t="s">
        <v>3503</v>
      </c>
      <c r="I1039" s="12" t="s">
        <v>1606</v>
      </c>
      <c r="J1039" s="12" t="s">
        <v>3626</v>
      </c>
      <c r="K1039" s="12" t="s">
        <v>28</v>
      </c>
      <c r="L1039" s="12" t="s">
        <v>28</v>
      </c>
      <c r="N1039" s="12" t="s">
        <v>367</v>
      </c>
      <c r="O1039" s="12" t="s">
        <v>744</v>
      </c>
      <c r="P1039" s="12" t="s">
        <v>3901</v>
      </c>
      <c r="Q1039" t="s">
        <v>4164</v>
      </c>
      <c r="R1039" t="s">
        <v>4163</v>
      </c>
      <c r="S1039" t="s">
        <v>4162</v>
      </c>
      <c r="T1039" s="12" t="s">
        <v>383</v>
      </c>
      <c r="U1039" s="12" t="s">
        <v>384</v>
      </c>
      <c r="W1039" s="12" t="s">
        <v>40</v>
      </c>
      <c r="X1039" s="12" t="s">
        <v>2031</v>
      </c>
      <c r="Y1039" s="12" t="s">
        <v>3518</v>
      </c>
      <c r="Z1039" s="12" t="s">
        <v>3608</v>
      </c>
      <c r="AA1039" s="12" t="s">
        <v>370</v>
      </c>
      <c r="AB1039" s="12" t="s">
        <v>35</v>
      </c>
      <c r="AC1039" s="12" t="s">
        <v>2901</v>
      </c>
      <c r="AF1039" s="12">
        <v>1</v>
      </c>
      <c r="AG1039" s="12">
        <v>1</v>
      </c>
    </row>
    <row r="1040" spans="1:33" s="12" customFormat="1" x14ac:dyDescent="0.25">
      <c r="A1040" s="12" t="s">
        <v>364</v>
      </c>
      <c r="B1040" s="12">
        <v>1972</v>
      </c>
      <c r="C1040" t="str">
        <f>A1040&amp;" "&amp;B1040</f>
        <v>Radwan and Lampky 1972</v>
      </c>
      <c r="D1040" s="12" t="s">
        <v>35</v>
      </c>
      <c r="E1040" s="12" t="s">
        <v>25</v>
      </c>
      <c r="F1040" s="12" t="s">
        <v>371</v>
      </c>
      <c r="G1040" s="12" t="s">
        <v>35</v>
      </c>
      <c r="H1040" s="12" t="s">
        <v>3503</v>
      </c>
      <c r="I1040" s="12" t="s">
        <v>1606</v>
      </c>
      <c r="J1040" s="12" t="s">
        <v>3626</v>
      </c>
      <c r="K1040" s="12" t="s">
        <v>28</v>
      </c>
      <c r="L1040" s="12" t="s">
        <v>28</v>
      </c>
      <c r="N1040" s="12" t="s">
        <v>367</v>
      </c>
      <c r="O1040" s="12" t="s">
        <v>744</v>
      </c>
      <c r="P1040" s="12" t="s">
        <v>3901</v>
      </c>
      <c r="Q1040" t="s">
        <v>4059</v>
      </c>
      <c r="R1040" t="s">
        <v>4167</v>
      </c>
      <c r="S1040" t="s">
        <v>4166</v>
      </c>
      <c r="T1040" s="12" t="s">
        <v>385</v>
      </c>
      <c r="U1040" s="12" t="s">
        <v>386</v>
      </c>
      <c r="W1040" s="12" t="s">
        <v>40</v>
      </c>
      <c r="X1040" s="12" t="s">
        <v>2031</v>
      </c>
      <c r="Y1040" s="12" t="s">
        <v>3518</v>
      </c>
      <c r="Z1040" s="12" t="s">
        <v>3608</v>
      </c>
      <c r="AA1040" s="12" t="s">
        <v>370</v>
      </c>
      <c r="AB1040" s="12" t="s">
        <v>35</v>
      </c>
      <c r="AC1040" s="12" t="s">
        <v>2901</v>
      </c>
      <c r="AF1040" s="12" t="s">
        <v>119</v>
      </c>
      <c r="AG1040" s="12">
        <v>1</v>
      </c>
    </row>
    <row r="1041" spans="1:45" s="12" customFormat="1" x14ac:dyDescent="0.25">
      <c r="A1041" s="12" t="s">
        <v>1379</v>
      </c>
      <c r="B1041" s="12">
        <v>2003</v>
      </c>
      <c r="C1041" t="str">
        <f>A1041&amp;" "&amp;B1041</f>
        <v>Reche et al. 2003</v>
      </c>
      <c r="D1041" s="12" t="s">
        <v>35</v>
      </c>
      <c r="E1041" s="12" t="s">
        <v>25</v>
      </c>
      <c r="F1041" s="12" t="s">
        <v>1380</v>
      </c>
      <c r="G1041" s="12" t="s">
        <v>2901</v>
      </c>
      <c r="H1041" s="12" t="s">
        <v>3504</v>
      </c>
      <c r="I1041" s="12" t="s">
        <v>251</v>
      </c>
      <c r="J1041" s="12" t="s">
        <v>2117</v>
      </c>
      <c r="K1041" s="12" t="s">
        <v>28</v>
      </c>
      <c r="L1041" s="12" t="s">
        <v>28</v>
      </c>
      <c r="N1041" s="12" t="s">
        <v>28</v>
      </c>
      <c r="O1041" s="12" t="s">
        <v>744</v>
      </c>
      <c r="P1041" s="12" t="s">
        <v>3901</v>
      </c>
      <c r="Q1041" t="s">
        <v>4026</v>
      </c>
      <c r="R1041" t="s">
        <v>4025</v>
      </c>
      <c r="S1041" t="s">
        <v>4226</v>
      </c>
      <c r="T1041" s="12" t="s">
        <v>1381</v>
      </c>
      <c r="U1041" s="12" t="s">
        <v>1382</v>
      </c>
      <c r="W1041" s="12" t="s">
        <v>31</v>
      </c>
      <c r="X1041" s="12" t="s">
        <v>1033</v>
      </c>
      <c r="Y1041" s="12" t="s">
        <v>1033</v>
      </c>
      <c r="Z1041" s="12" t="s">
        <v>1033</v>
      </c>
      <c r="AA1041" s="12" t="s">
        <v>304</v>
      </c>
      <c r="AB1041" s="12" t="s">
        <v>35</v>
      </c>
      <c r="AC1041" s="12" t="s">
        <v>2901</v>
      </c>
      <c r="AF1041" s="12" t="s">
        <v>119</v>
      </c>
      <c r="AG1041" s="12">
        <v>2</v>
      </c>
      <c r="AS1041" s="12" t="s">
        <v>2115</v>
      </c>
    </row>
    <row r="1042" spans="1:45" s="12" customFormat="1" x14ac:dyDescent="0.25">
      <c r="A1042" s="12" t="s">
        <v>1379</v>
      </c>
      <c r="B1042" s="12">
        <v>2003</v>
      </c>
      <c r="C1042" t="str">
        <f>A1042&amp;" "&amp;B1042</f>
        <v>Reche et al. 2003</v>
      </c>
      <c r="D1042" s="12" t="s">
        <v>35</v>
      </c>
      <c r="E1042" s="12" t="s">
        <v>25</v>
      </c>
      <c r="F1042" s="12" t="s">
        <v>1380</v>
      </c>
      <c r="G1042" s="12" t="s">
        <v>2901</v>
      </c>
      <c r="H1042" s="12" t="s">
        <v>3504</v>
      </c>
      <c r="I1042" s="12" t="s">
        <v>251</v>
      </c>
      <c r="J1042" s="12" t="s">
        <v>2117</v>
      </c>
      <c r="K1042" s="12" t="s">
        <v>28</v>
      </c>
      <c r="L1042" s="12" t="s">
        <v>28</v>
      </c>
      <c r="N1042" s="12" t="s">
        <v>28</v>
      </c>
      <c r="O1042" s="12" t="s">
        <v>744</v>
      </c>
      <c r="P1042" s="12" t="s">
        <v>3901</v>
      </c>
      <c r="Q1042" t="s">
        <v>4026</v>
      </c>
      <c r="R1042" t="s">
        <v>4025</v>
      </c>
      <c r="S1042" t="s">
        <v>4226</v>
      </c>
      <c r="T1042" s="12" t="s">
        <v>1381</v>
      </c>
      <c r="U1042" s="12" t="s">
        <v>1382</v>
      </c>
      <c r="W1042" s="12" t="s">
        <v>40</v>
      </c>
      <c r="X1042" s="12" t="s">
        <v>1033</v>
      </c>
      <c r="Y1042" s="12" t="s">
        <v>1033</v>
      </c>
      <c r="Z1042" s="12" t="s">
        <v>1033</v>
      </c>
      <c r="AA1042" s="12" t="s">
        <v>304</v>
      </c>
      <c r="AB1042" s="12" t="s">
        <v>35</v>
      </c>
      <c r="AC1042" s="12" t="s">
        <v>2901</v>
      </c>
      <c r="AF1042" s="12">
        <v>2</v>
      </c>
      <c r="AG1042" s="12">
        <v>13</v>
      </c>
    </row>
    <row r="1043" spans="1:45" s="12" customFormat="1" x14ac:dyDescent="0.25">
      <c r="A1043" s="12" t="s">
        <v>1379</v>
      </c>
      <c r="B1043" s="12">
        <v>2003</v>
      </c>
      <c r="C1043" t="str">
        <f>A1043&amp;" "&amp;B1043</f>
        <v>Reche et al. 2003</v>
      </c>
      <c r="D1043" s="12" t="s">
        <v>35</v>
      </c>
      <c r="E1043" s="12" t="s">
        <v>25</v>
      </c>
      <c r="F1043" s="12" t="s">
        <v>1380</v>
      </c>
      <c r="G1043" s="12" t="s">
        <v>2901</v>
      </c>
      <c r="H1043" s="12" t="s">
        <v>3504</v>
      </c>
      <c r="I1043" s="12" t="s">
        <v>251</v>
      </c>
      <c r="J1043" s="12" t="s">
        <v>2117</v>
      </c>
      <c r="K1043" s="12" t="s">
        <v>28</v>
      </c>
      <c r="L1043" s="12" t="s">
        <v>28</v>
      </c>
      <c r="N1043" s="12" t="s">
        <v>28</v>
      </c>
      <c r="O1043" s="12" t="s">
        <v>744</v>
      </c>
      <c r="P1043" s="12" t="s">
        <v>3901</v>
      </c>
      <c r="Q1043" t="s">
        <v>4159</v>
      </c>
      <c r="R1043" t="s">
        <v>4158</v>
      </c>
      <c r="S1043" t="s">
        <v>4234</v>
      </c>
      <c r="T1043" s="12" t="s">
        <v>1385</v>
      </c>
      <c r="U1043" s="12" t="s">
        <v>1386</v>
      </c>
      <c r="W1043" s="12" t="s">
        <v>40</v>
      </c>
      <c r="X1043" s="12" t="s">
        <v>1033</v>
      </c>
      <c r="Y1043" s="12" t="s">
        <v>1033</v>
      </c>
      <c r="Z1043" s="12" t="s">
        <v>1033</v>
      </c>
      <c r="AA1043" s="12" t="s">
        <v>304</v>
      </c>
      <c r="AB1043" s="12" t="s">
        <v>35</v>
      </c>
      <c r="AC1043" s="12" t="s">
        <v>2901</v>
      </c>
      <c r="AF1043" s="12" t="s">
        <v>119</v>
      </c>
      <c r="AG1043" s="12">
        <v>3</v>
      </c>
    </row>
    <row r="1044" spans="1:45" s="12" customFormat="1" x14ac:dyDescent="0.25">
      <c r="A1044" s="12" t="s">
        <v>1379</v>
      </c>
      <c r="B1044" s="12">
        <v>2003</v>
      </c>
      <c r="C1044" t="str">
        <f>A1044&amp;" "&amp;B1044</f>
        <v>Reche et al. 2003</v>
      </c>
      <c r="D1044" s="12" t="s">
        <v>35</v>
      </c>
      <c r="E1044" s="12" t="s">
        <v>25</v>
      </c>
      <c r="F1044" s="12" t="s">
        <v>1380</v>
      </c>
      <c r="G1044" s="12" t="s">
        <v>2901</v>
      </c>
      <c r="H1044" s="12" t="s">
        <v>3504</v>
      </c>
      <c r="I1044" s="12" t="s">
        <v>251</v>
      </c>
      <c r="J1044" s="12" t="s">
        <v>2117</v>
      </c>
      <c r="K1044" s="12" t="s">
        <v>28</v>
      </c>
      <c r="L1044" s="12" t="s">
        <v>28</v>
      </c>
      <c r="N1044" s="12" t="s">
        <v>28</v>
      </c>
      <c r="O1044" s="12" t="s">
        <v>744</v>
      </c>
      <c r="P1044" s="12" t="s">
        <v>3901</v>
      </c>
      <c r="Q1044" t="s">
        <v>4159</v>
      </c>
      <c r="R1044" t="s">
        <v>4158</v>
      </c>
      <c r="S1044" t="s">
        <v>4234</v>
      </c>
      <c r="T1044" s="12" t="s">
        <v>1385</v>
      </c>
      <c r="U1044" s="12" t="s">
        <v>1386</v>
      </c>
      <c r="W1044" s="12" t="s">
        <v>31</v>
      </c>
      <c r="X1044" s="12" t="s">
        <v>1033</v>
      </c>
      <c r="Y1044" s="12" t="s">
        <v>1033</v>
      </c>
      <c r="Z1044" s="12" t="s">
        <v>1033</v>
      </c>
      <c r="AA1044" s="12" t="s">
        <v>304</v>
      </c>
      <c r="AB1044" s="12" t="s">
        <v>35</v>
      </c>
      <c r="AC1044" s="12" t="s">
        <v>2901</v>
      </c>
      <c r="AF1044" s="12" t="s">
        <v>119</v>
      </c>
      <c r="AG1044" s="12">
        <v>5</v>
      </c>
      <c r="AS1044" s="12" t="s">
        <v>2115</v>
      </c>
    </row>
    <row r="1045" spans="1:45" s="12" customFormat="1" x14ac:dyDescent="0.25">
      <c r="A1045" s="12" t="s">
        <v>1379</v>
      </c>
      <c r="B1045" s="12">
        <v>2003</v>
      </c>
      <c r="C1045" t="str">
        <f>A1045&amp;" "&amp;B1045</f>
        <v>Reche et al. 2003</v>
      </c>
      <c r="D1045" s="12" t="s">
        <v>35</v>
      </c>
      <c r="E1045" s="12" t="s">
        <v>25</v>
      </c>
      <c r="F1045" s="12" t="s">
        <v>1380</v>
      </c>
      <c r="G1045" s="12" t="s">
        <v>2901</v>
      </c>
      <c r="H1045" s="12" t="s">
        <v>3504</v>
      </c>
      <c r="I1045" s="12" t="s">
        <v>251</v>
      </c>
      <c r="J1045" s="12" t="s">
        <v>2117</v>
      </c>
      <c r="K1045" s="12" t="s">
        <v>28</v>
      </c>
      <c r="L1045" s="12" t="s">
        <v>28</v>
      </c>
      <c r="N1045" s="12" t="s">
        <v>28</v>
      </c>
      <c r="O1045" s="12" t="s">
        <v>744</v>
      </c>
      <c r="P1045" s="12" t="s">
        <v>3901</v>
      </c>
      <c r="Q1045" t="s">
        <v>4159</v>
      </c>
      <c r="R1045" t="s">
        <v>4158</v>
      </c>
      <c r="S1045" t="s">
        <v>4244</v>
      </c>
      <c r="T1045" s="12" t="s">
        <v>1387</v>
      </c>
      <c r="U1045" s="12" t="s">
        <v>1388</v>
      </c>
      <c r="W1045" s="12" t="s">
        <v>40</v>
      </c>
      <c r="X1045" s="12" t="s">
        <v>1033</v>
      </c>
      <c r="Y1045" s="12" t="s">
        <v>1033</v>
      </c>
      <c r="Z1045" s="12" t="s">
        <v>1033</v>
      </c>
      <c r="AA1045" s="12" t="s">
        <v>304</v>
      </c>
      <c r="AB1045" s="12" t="s">
        <v>35</v>
      </c>
      <c r="AC1045" s="12" t="s">
        <v>2901</v>
      </c>
      <c r="AF1045" s="12" t="s">
        <v>119</v>
      </c>
      <c r="AG1045" s="12">
        <v>2</v>
      </c>
    </row>
    <row r="1046" spans="1:45" s="12" customFormat="1" x14ac:dyDescent="0.25">
      <c r="A1046" s="12" t="s">
        <v>1379</v>
      </c>
      <c r="B1046" s="12">
        <v>2003</v>
      </c>
      <c r="C1046" t="str">
        <f>A1046&amp;" "&amp;B1046</f>
        <v>Reche et al. 2003</v>
      </c>
      <c r="D1046" s="12" t="s">
        <v>35</v>
      </c>
      <c r="E1046" s="12" t="s">
        <v>25</v>
      </c>
      <c r="F1046" s="12" t="s">
        <v>1380</v>
      </c>
      <c r="G1046" s="12" t="s">
        <v>2901</v>
      </c>
      <c r="H1046" s="12" t="s">
        <v>3504</v>
      </c>
      <c r="I1046" s="12" t="s">
        <v>251</v>
      </c>
      <c r="J1046" s="12" t="s">
        <v>2117</v>
      </c>
      <c r="K1046" s="12" t="s">
        <v>28</v>
      </c>
      <c r="L1046" s="12" t="s">
        <v>28</v>
      </c>
      <c r="N1046" s="12" t="s">
        <v>28</v>
      </c>
      <c r="O1046" s="12" t="s">
        <v>744</v>
      </c>
      <c r="P1046" s="12" t="s">
        <v>3901</v>
      </c>
      <c r="Q1046" t="s">
        <v>4159</v>
      </c>
      <c r="R1046" t="s">
        <v>4158</v>
      </c>
      <c r="S1046" t="s">
        <v>4254</v>
      </c>
      <c r="T1046" s="12" t="s">
        <v>3647</v>
      </c>
      <c r="U1046" s="12" t="s">
        <v>1389</v>
      </c>
      <c r="W1046" s="12" t="s">
        <v>31</v>
      </c>
      <c r="X1046" s="12" t="s">
        <v>1033</v>
      </c>
      <c r="Y1046" s="12" t="s">
        <v>1033</v>
      </c>
      <c r="Z1046" s="12" t="s">
        <v>1033</v>
      </c>
      <c r="AA1046" s="12" t="s">
        <v>304</v>
      </c>
      <c r="AB1046" s="12" t="s">
        <v>35</v>
      </c>
      <c r="AC1046" s="12" t="s">
        <v>2901</v>
      </c>
      <c r="AF1046" s="12" t="s">
        <v>119</v>
      </c>
      <c r="AG1046" s="12">
        <v>6</v>
      </c>
      <c r="AS1046" s="12" t="s">
        <v>2115</v>
      </c>
    </row>
    <row r="1047" spans="1:45" s="12" customFormat="1" x14ac:dyDescent="0.25">
      <c r="A1047" s="12" t="s">
        <v>1379</v>
      </c>
      <c r="B1047" s="12">
        <v>2003</v>
      </c>
      <c r="C1047" t="str">
        <f>A1047&amp;" "&amp;B1047</f>
        <v>Reche et al. 2003</v>
      </c>
      <c r="D1047" s="12" t="s">
        <v>35</v>
      </c>
      <c r="E1047" s="12" t="s">
        <v>25</v>
      </c>
      <c r="F1047" s="12" t="s">
        <v>1380</v>
      </c>
      <c r="G1047" s="12" t="s">
        <v>2901</v>
      </c>
      <c r="H1047" s="12" t="s">
        <v>3504</v>
      </c>
      <c r="I1047" s="12" t="s">
        <v>251</v>
      </c>
      <c r="J1047" s="12" t="s">
        <v>2117</v>
      </c>
      <c r="K1047" s="12" t="s">
        <v>28</v>
      </c>
      <c r="L1047" s="12" t="s">
        <v>28</v>
      </c>
      <c r="N1047" s="12" t="s">
        <v>28</v>
      </c>
      <c r="O1047" s="12" t="s">
        <v>744</v>
      </c>
      <c r="P1047" s="12" t="s">
        <v>3901</v>
      </c>
      <c r="Q1047" t="s">
        <v>4159</v>
      </c>
      <c r="R1047" t="s">
        <v>4158</v>
      </c>
      <c r="S1047" t="s">
        <v>4254</v>
      </c>
      <c r="T1047" s="12" t="s">
        <v>3647</v>
      </c>
      <c r="U1047" s="12" t="s">
        <v>1389</v>
      </c>
      <c r="W1047" s="12" t="s">
        <v>40</v>
      </c>
      <c r="X1047" s="12" t="s">
        <v>1033</v>
      </c>
      <c r="Y1047" s="12" t="s">
        <v>1033</v>
      </c>
      <c r="Z1047" s="12" t="s">
        <v>1033</v>
      </c>
      <c r="AA1047" s="12" t="s">
        <v>304</v>
      </c>
      <c r="AB1047" s="12" t="s">
        <v>35</v>
      </c>
      <c r="AC1047" s="12" t="s">
        <v>2901</v>
      </c>
      <c r="AF1047" s="12" t="s">
        <v>119</v>
      </c>
      <c r="AG1047" s="12">
        <v>7</v>
      </c>
    </row>
    <row r="1048" spans="1:45" s="12" customFormat="1" x14ac:dyDescent="0.25">
      <c r="A1048" s="12" t="s">
        <v>1379</v>
      </c>
      <c r="B1048" s="12">
        <v>2003</v>
      </c>
      <c r="C1048" t="str">
        <f>A1048&amp;" "&amp;B1048</f>
        <v>Reche et al. 2003</v>
      </c>
      <c r="D1048" s="12" t="s">
        <v>35</v>
      </c>
      <c r="E1048" s="12" t="s">
        <v>25</v>
      </c>
      <c r="F1048" s="12" t="s">
        <v>1380</v>
      </c>
      <c r="G1048" s="12" t="s">
        <v>2901</v>
      </c>
      <c r="H1048" s="12" t="s">
        <v>3504</v>
      </c>
      <c r="I1048" s="12" t="s">
        <v>251</v>
      </c>
      <c r="J1048" s="12" t="s">
        <v>2117</v>
      </c>
      <c r="K1048" s="12" t="s">
        <v>28</v>
      </c>
      <c r="L1048" s="12" t="s">
        <v>28</v>
      </c>
      <c r="N1048" s="12" t="s">
        <v>28</v>
      </c>
      <c r="O1048" s="12" t="s">
        <v>744</v>
      </c>
      <c r="P1048" s="12" t="s">
        <v>3901</v>
      </c>
      <c r="Q1048" t="s">
        <v>4159</v>
      </c>
      <c r="R1048" t="s">
        <v>4158</v>
      </c>
      <c r="S1048" t="s">
        <v>4255</v>
      </c>
      <c r="T1048" s="12" t="s">
        <v>1390</v>
      </c>
      <c r="U1048" s="12" t="s">
        <v>1391</v>
      </c>
      <c r="W1048" s="12" t="s">
        <v>31</v>
      </c>
      <c r="X1048" s="12" t="s">
        <v>1033</v>
      </c>
      <c r="Y1048" s="12" t="s">
        <v>1033</v>
      </c>
      <c r="Z1048" s="12" t="s">
        <v>1033</v>
      </c>
      <c r="AA1048" s="12" t="s">
        <v>304</v>
      </c>
      <c r="AB1048" s="12" t="s">
        <v>35</v>
      </c>
      <c r="AC1048" s="12" t="s">
        <v>2901</v>
      </c>
      <c r="AF1048" s="12" t="s">
        <v>119</v>
      </c>
      <c r="AG1048" s="12">
        <v>2</v>
      </c>
      <c r="AS1048" s="12" t="s">
        <v>2115</v>
      </c>
    </row>
    <row r="1049" spans="1:45" s="12" customFormat="1" x14ac:dyDescent="0.25">
      <c r="A1049" s="12" t="s">
        <v>1379</v>
      </c>
      <c r="B1049" s="12">
        <v>2003</v>
      </c>
      <c r="C1049" t="str">
        <f>A1049&amp;" "&amp;B1049</f>
        <v>Reche et al. 2003</v>
      </c>
      <c r="D1049" s="12" t="s">
        <v>35</v>
      </c>
      <c r="E1049" s="12" t="s">
        <v>25</v>
      </c>
      <c r="F1049" s="12" t="s">
        <v>1380</v>
      </c>
      <c r="G1049" s="12" t="s">
        <v>2901</v>
      </c>
      <c r="H1049" s="12" t="s">
        <v>3504</v>
      </c>
      <c r="I1049" s="12" t="s">
        <v>251</v>
      </c>
      <c r="J1049" s="12" t="s">
        <v>2117</v>
      </c>
      <c r="K1049" s="12" t="s">
        <v>28</v>
      </c>
      <c r="L1049" s="12" t="s">
        <v>28</v>
      </c>
      <c r="N1049" s="12" t="s">
        <v>28</v>
      </c>
      <c r="O1049" s="12" t="s">
        <v>744</v>
      </c>
      <c r="P1049" s="12" t="s">
        <v>3901</v>
      </c>
      <c r="Q1049" t="s">
        <v>4159</v>
      </c>
      <c r="R1049" t="s">
        <v>4158</v>
      </c>
      <c r="S1049" t="s">
        <v>4255</v>
      </c>
      <c r="T1049" s="12" t="s">
        <v>1390</v>
      </c>
      <c r="U1049" s="12" t="s">
        <v>1391</v>
      </c>
      <c r="W1049" s="12" t="s">
        <v>40</v>
      </c>
      <c r="X1049" s="12" t="s">
        <v>1033</v>
      </c>
      <c r="Y1049" s="12" t="s">
        <v>1033</v>
      </c>
      <c r="Z1049" s="12" t="s">
        <v>1033</v>
      </c>
      <c r="AA1049" s="12" t="s">
        <v>304</v>
      </c>
      <c r="AB1049" s="12" t="s">
        <v>35</v>
      </c>
      <c r="AC1049" s="12" t="s">
        <v>2901</v>
      </c>
      <c r="AF1049" s="12" t="s">
        <v>119</v>
      </c>
      <c r="AG1049" s="12">
        <v>6</v>
      </c>
    </row>
    <row r="1050" spans="1:45" s="12" customFormat="1" x14ac:dyDescent="0.25">
      <c r="A1050" s="12" t="s">
        <v>1379</v>
      </c>
      <c r="B1050" s="12">
        <v>2003</v>
      </c>
      <c r="C1050" t="str">
        <f>A1050&amp;" "&amp;B1050</f>
        <v>Reche et al. 2003</v>
      </c>
      <c r="D1050" s="12" t="s">
        <v>35</v>
      </c>
      <c r="E1050" s="12" t="s">
        <v>25</v>
      </c>
      <c r="F1050" s="12" t="s">
        <v>1380</v>
      </c>
      <c r="G1050" s="12" t="s">
        <v>2901</v>
      </c>
      <c r="H1050" s="12" t="s">
        <v>3504</v>
      </c>
      <c r="I1050" s="12" t="s">
        <v>251</v>
      </c>
      <c r="J1050" s="12" t="s">
        <v>2117</v>
      </c>
      <c r="K1050" s="12" t="s">
        <v>28</v>
      </c>
      <c r="L1050" s="12" t="s">
        <v>28</v>
      </c>
      <c r="N1050" s="12" t="s">
        <v>28</v>
      </c>
      <c r="O1050" s="12" t="s">
        <v>744</v>
      </c>
      <c r="P1050" s="12" t="s">
        <v>3901</v>
      </c>
      <c r="Q1050" t="s">
        <v>4159</v>
      </c>
      <c r="R1050" t="s">
        <v>4158</v>
      </c>
      <c r="S1050" t="s">
        <v>4266</v>
      </c>
      <c r="T1050" s="12" t="s">
        <v>4265</v>
      </c>
      <c r="U1050" s="12" t="s">
        <v>2678</v>
      </c>
      <c r="W1050" s="12" t="s">
        <v>31</v>
      </c>
      <c r="X1050" s="12" t="s">
        <v>1033</v>
      </c>
      <c r="Y1050" s="12" t="s">
        <v>1033</v>
      </c>
      <c r="Z1050" s="12" t="s">
        <v>1033</v>
      </c>
      <c r="AA1050" s="12" t="s">
        <v>304</v>
      </c>
      <c r="AB1050" s="12" t="s">
        <v>35</v>
      </c>
      <c r="AC1050" s="12" t="s">
        <v>2901</v>
      </c>
      <c r="AF1050" s="12">
        <v>1</v>
      </c>
      <c r="AG1050" s="12">
        <v>3</v>
      </c>
      <c r="AS1050" s="12" t="s">
        <v>2115</v>
      </c>
    </row>
    <row r="1051" spans="1:45" s="12" customFormat="1" x14ac:dyDescent="0.25">
      <c r="A1051" s="12" t="s">
        <v>1379</v>
      </c>
      <c r="B1051" s="12">
        <v>2003</v>
      </c>
      <c r="C1051" t="str">
        <f>A1051&amp;" "&amp;B1051</f>
        <v>Reche et al. 2003</v>
      </c>
      <c r="D1051" s="12" t="s">
        <v>35</v>
      </c>
      <c r="E1051" s="12" t="s">
        <v>25</v>
      </c>
      <c r="F1051" s="12" t="s">
        <v>1380</v>
      </c>
      <c r="G1051" s="12" t="s">
        <v>2901</v>
      </c>
      <c r="H1051" s="12" t="s">
        <v>3504</v>
      </c>
      <c r="I1051" s="12" t="s">
        <v>251</v>
      </c>
      <c r="J1051" s="12" t="s">
        <v>2117</v>
      </c>
      <c r="K1051" s="12" t="s">
        <v>28</v>
      </c>
      <c r="L1051" s="12" t="s">
        <v>28</v>
      </c>
      <c r="N1051" s="12" t="s">
        <v>28</v>
      </c>
      <c r="O1051" s="12" t="s">
        <v>744</v>
      </c>
      <c r="P1051" s="12" t="s">
        <v>3901</v>
      </c>
      <c r="Q1051" t="s">
        <v>4159</v>
      </c>
      <c r="R1051" t="s">
        <v>4158</v>
      </c>
      <c r="S1051" t="s">
        <v>4266</v>
      </c>
      <c r="T1051" s="12" t="s">
        <v>4265</v>
      </c>
      <c r="U1051" s="12" t="s">
        <v>2678</v>
      </c>
      <c r="W1051" s="12" t="s">
        <v>40</v>
      </c>
      <c r="X1051" s="12" t="s">
        <v>1033</v>
      </c>
      <c r="Y1051" s="12" t="s">
        <v>1033</v>
      </c>
      <c r="Z1051" s="12" t="s">
        <v>1033</v>
      </c>
      <c r="AA1051" s="12" t="s">
        <v>304</v>
      </c>
      <c r="AB1051" s="12" t="s">
        <v>35</v>
      </c>
      <c r="AC1051" s="12" t="s">
        <v>2901</v>
      </c>
      <c r="AF1051" s="12" t="s">
        <v>119</v>
      </c>
      <c r="AG1051" s="12">
        <v>8</v>
      </c>
    </row>
    <row r="1052" spans="1:45" s="12" customFormat="1" x14ac:dyDescent="0.25">
      <c r="A1052" s="12" t="s">
        <v>1379</v>
      </c>
      <c r="B1052" s="12">
        <v>2003</v>
      </c>
      <c r="C1052" t="str">
        <f>A1052&amp;" "&amp;B1052</f>
        <v>Reche et al. 2003</v>
      </c>
      <c r="D1052" s="12" t="s">
        <v>35</v>
      </c>
      <c r="E1052" s="12" t="s">
        <v>25</v>
      </c>
      <c r="F1052" s="12" t="s">
        <v>1380</v>
      </c>
      <c r="G1052" s="12" t="s">
        <v>2901</v>
      </c>
      <c r="H1052" s="12" t="s">
        <v>3504</v>
      </c>
      <c r="I1052" s="12" t="s">
        <v>251</v>
      </c>
      <c r="J1052" s="12" t="s">
        <v>2117</v>
      </c>
      <c r="K1052" s="12" t="s">
        <v>28</v>
      </c>
      <c r="L1052" s="12" t="s">
        <v>28</v>
      </c>
      <c r="N1052" s="12" t="s">
        <v>28</v>
      </c>
      <c r="O1052" s="12" t="s">
        <v>744</v>
      </c>
      <c r="P1052" s="12" t="s">
        <v>3901</v>
      </c>
      <c r="Q1052" t="s">
        <v>4159</v>
      </c>
      <c r="R1052" t="s">
        <v>4158</v>
      </c>
      <c r="S1052" t="s">
        <v>4157</v>
      </c>
      <c r="T1052" s="12" t="s">
        <v>2466</v>
      </c>
      <c r="U1052" s="12" t="s">
        <v>1392</v>
      </c>
      <c r="W1052" s="12" t="s">
        <v>31</v>
      </c>
      <c r="X1052" s="12" t="s">
        <v>1033</v>
      </c>
      <c r="Y1052" s="12" t="s">
        <v>1033</v>
      </c>
      <c r="Z1052" s="12" t="s">
        <v>1033</v>
      </c>
      <c r="AA1052" s="12" t="s">
        <v>304</v>
      </c>
      <c r="AB1052" s="12" t="s">
        <v>35</v>
      </c>
      <c r="AC1052" s="12" t="s">
        <v>2901</v>
      </c>
      <c r="AF1052" s="12">
        <v>1</v>
      </c>
      <c r="AG1052" s="12">
        <v>15</v>
      </c>
      <c r="AS1052" s="12" t="s">
        <v>2115</v>
      </c>
    </row>
    <row r="1053" spans="1:45" s="12" customFormat="1" x14ac:dyDescent="0.25">
      <c r="A1053" s="12" t="s">
        <v>1379</v>
      </c>
      <c r="B1053" s="12">
        <v>2003</v>
      </c>
      <c r="C1053" t="str">
        <f>A1053&amp;" "&amp;B1053</f>
        <v>Reche et al. 2003</v>
      </c>
      <c r="D1053" s="12" t="s">
        <v>35</v>
      </c>
      <c r="E1053" s="12" t="s">
        <v>25</v>
      </c>
      <c r="F1053" s="12" t="s">
        <v>1380</v>
      </c>
      <c r="G1053" s="12" t="s">
        <v>2901</v>
      </c>
      <c r="H1053" s="12" t="s">
        <v>3504</v>
      </c>
      <c r="I1053" s="12" t="s">
        <v>251</v>
      </c>
      <c r="J1053" s="12" t="s">
        <v>2117</v>
      </c>
      <c r="K1053" s="12" t="s">
        <v>28</v>
      </c>
      <c r="L1053" s="12" t="s">
        <v>28</v>
      </c>
      <c r="N1053" s="12" t="s">
        <v>28</v>
      </c>
      <c r="O1053" s="12" t="s">
        <v>744</v>
      </c>
      <c r="P1053" s="12" t="s">
        <v>3901</v>
      </c>
      <c r="Q1053" t="s">
        <v>4159</v>
      </c>
      <c r="R1053" t="s">
        <v>4158</v>
      </c>
      <c r="S1053" t="s">
        <v>4157</v>
      </c>
      <c r="T1053" s="12" t="s">
        <v>2466</v>
      </c>
      <c r="U1053" s="12" t="s">
        <v>1392</v>
      </c>
      <c r="W1053" s="12" t="s">
        <v>40</v>
      </c>
      <c r="X1053" s="12" t="s">
        <v>1033</v>
      </c>
      <c r="Y1053" s="12" t="s">
        <v>1033</v>
      </c>
      <c r="Z1053" s="12" t="s">
        <v>1033</v>
      </c>
      <c r="AA1053" s="12" t="s">
        <v>304</v>
      </c>
      <c r="AB1053" s="12" t="s">
        <v>35</v>
      </c>
      <c r="AC1053" s="12" t="s">
        <v>2901</v>
      </c>
      <c r="AF1053" s="12">
        <v>1</v>
      </c>
      <c r="AG1053" s="12">
        <v>17</v>
      </c>
    </row>
    <row r="1054" spans="1:45" s="12" customFormat="1" x14ac:dyDescent="0.25">
      <c r="A1054" s="12" t="s">
        <v>1379</v>
      </c>
      <c r="B1054" s="12">
        <v>2003</v>
      </c>
      <c r="C1054" t="str">
        <f>A1054&amp;" "&amp;B1054</f>
        <v>Reche et al. 2003</v>
      </c>
      <c r="D1054" s="12" t="s">
        <v>35</v>
      </c>
      <c r="E1054" s="12" t="s">
        <v>25</v>
      </c>
      <c r="F1054" s="12" t="s">
        <v>1380</v>
      </c>
      <c r="G1054" s="12" t="s">
        <v>2901</v>
      </c>
      <c r="H1054" s="12" t="s">
        <v>3504</v>
      </c>
      <c r="I1054" s="12" t="s">
        <v>251</v>
      </c>
      <c r="J1054" s="12" t="s">
        <v>2117</v>
      </c>
      <c r="K1054" s="12" t="s">
        <v>28</v>
      </c>
      <c r="L1054" s="12" t="s">
        <v>28</v>
      </c>
      <c r="N1054" s="12" t="s">
        <v>28</v>
      </c>
      <c r="O1054" s="12" t="s">
        <v>744</v>
      </c>
      <c r="P1054" s="12" t="s">
        <v>3901</v>
      </c>
      <c r="Q1054" t="s">
        <v>4013</v>
      </c>
      <c r="R1054" t="s">
        <v>4012</v>
      </c>
      <c r="S1054" t="s">
        <v>3953</v>
      </c>
      <c r="T1054" s="12" t="s">
        <v>2785</v>
      </c>
      <c r="U1054" s="12" t="s">
        <v>1347</v>
      </c>
      <c r="W1054" s="12" t="s">
        <v>31</v>
      </c>
      <c r="X1054" s="12" t="s">
        <v>1033</v>
      </c>
      <c r="Y1054" s="12" t="s">
        <v>1033</v>
      </c>
      <c r="Z1054" s="12" t="s">
        <v>1033</v>
      </c>
      <c r="AA1054" s="12" t="s">
        <v>304</v>
      </c>
      <c r="AB1054" s="12" t="s">
        <v>35</v>
      </c>
      <c r="AC1054" s="12" t="s">
        <v>2901</v>
      </c>
      <c r="AF1054" s="12">
        <v>3</v>
      </c>
      <c r="AG1054" s="12">
        <v>41</v>
      </c>
      <c r="AS1054" s="12" t="s">
        <v>2115</v>
      </c>
    </row>
    <row r="1055" spans="1:45" s="12" customFormat="1" x14ac:dyDescent="0.25">
      <c r="A1055" s="12" t="s">
        <v>1379</v>
      </c>
      <c r="B1055" s="12">
        <v>2003</v>
      </c>
      <c r="C1055" t="str">
        <f>A1055&amp;" "&amp;B1055</f>
        <v>Reche et al. 2003</v>
      </c>
      <c r="D1055" s="12" t="s">
        <v>35</v>
      </c>
      <c r="E1055" s="12" t="s">
        <v>25</v>
      </c>
      <c r="F1055" s="12" t="s">
        <v>1380</v>
      </c>
      <c r="G1055" s="12" t="s">
        <v>2901</v>
      </c>
      <c r="H1055" s="12" t="s">
        <v>3504</v>
      </c>
      <c r="I1055" s="12" t="s">
        <v>251</v>
      </c>
      <c r="J1055" s="12" t="s">
        <v>2117</v>
      </c>
      <c r="K1055" s="12" t="s">
        <v>28</v>
      </c>
      <c r="L1055" s="12" t="s">
        <v>28</v>
      </c>
      <c r="N1055" s="12" t="s">
        <v>28</v>
      </c>
      <c r="O1055" s="12" t="s">
        <v>744</v>
      </c>
      <c r="P1055" s="12" t="s">
        <v>3901</v>
      </c>
      <c r="Q1055" t="s">
        <v>4013</v>
      </c>
      <c r="R1055" t="s">
        <v>4012</v>
      </c>
      <c r="S1055" t="s">
        <v>3953</v>
      </c>
      <c r="T1055" s="12" t="s">
        <v>2785</v>
      </c>
      <c r="U1055" s="12" t="s">
        <v>1347</v>
      </c>
      <c r="W1055" s="12" t="s">
        <v>40</v>
      </c>
      <c r="X1055" s="12" t="s">
        <v>1033</v>
      </c>
      <c r="Y1055" s="12" t="s">
        <v>1033</v>
      </c>
      <c r="Z1055" s="12" t="s">
        <v>1033</v>
      </c>
      <c r="AA1055" s="12" t="s">
        <v>304</v>
      </c>
      <c r="AB1055" s="12" t="s">
        <v>35</v>
      </c>
      <c r="AC1055" s="12" t="s">
        <v>2901</v>
      </c>
      <c r="AF1055" s="12" t="s">
        <v>119</v>
      </c>
      <c r="AG1055" s="12">
        <v>44</v>
      </c>
    </row>
    <row r="1056" spans="1:45" s="12" customFormat="1" x14ac:dyDescent="0.25">
      <c r="A1056" s="12" t="s">
        <v>1379</v>
      </c>
      <c r="B1056" s="12">
        <v>2003</v>
      </c>
      <c r="C1056" t="str">
        <f>A1056&amp;" "&amp;B1056</f>
        <v>Reche et al. 2003</v>
      </c>
      <c r="D1056" s="12" t="s">
        <v>35</v>
      </c>
      <c r="E1056" s="12" t="s">
        <v>25</v>
      </c>
      <c r="F1056" s="12" t="s">
        <v>1380</v>
      </c>
      <c r="G1056" s="12" t="s">
        <v>2901</v>
      </c>
      <c r="H1056" s="12" t="s">
        <v>3504</v>
      </c>
      <c r="I1056" s="12" t="s">
        <v>251</v>
      </c>
      <c r="J1056" s="12" t="s">
        <v>2117</v>
      </c>
      <c r="K1056" s="12" t="s">
        <v>28</v>
      </c>
      <c r="L1056" s="12" t="s">
        <v>28</v>
      </c>
      <c r="N1056" s="12" t="s">
        <v>28</v>
      </c>
      <c r="O1056" s="12" t="s">
        <v>744</v>
      </c>
      <c r="P1056" s="12" t="s">
        <v>3901</v>
      </c>
      <c r="Q1056" t="s">
        <v>4159</v>
      </c>
      <c r="R1056" t="s">
        <v>4158</v>
      </c>
      <c r="S1056" t="s">
        <v>4254</v>
      </c>
      <c r="T1056" s="12" t="s">
        <v>2780</v>
      </c>
      <c r="U1056" s="12" t="s">
        <v>1400</v>
      </c>
      <c r="W1056" s="12" t="s">
        <v>40</v>
      </c>
      <c r="X1056" s="12" t="s">
        <v>1033</v>
      </c>
      <c r="Y1056" s="12" t="s">
        <v>1033</v>
      </c>
      <c r="Z1056" s="12" t="s">
        <v>1033</v>
      </c>
      <c r="AA1056" s="12" t="s">
        <v>304</v>
      </c>
      <c r="AB1056" s="12" t="s">
        <v>35</v>
      </c>
      <c r="AC1056" s="12" t="s">
        <v>2901</v>
      </c>
      <c r="AF1056" s="12">
        <v>1</v>
      </c>
      <c r="AG1056" s="12">
        <v>1</v>
      </c>
    </row>
    <row r="1057" spans="1:45" s="12" customFormat="1" x14ac:dyDescent="0.25">
      <c r="A1057" s="12" t="s">
        <v>1379</v>
      </c>
      <c r="B1057" s="12">
        <v>2003</v>
      </c>
      <c r="C1057" t="str">
        <f>A1057&amp;" "&amp;B1057</f>
        <v>Reche et al. 2003</v>
      </c>
      <c r="D1057" s="12" t="s">
        <v>35</v>
      </c>
      <c r="E1057" s="12" t="s">
        <v>25</v>
      </c>
      <c r="F1057" s="12" t="s">
        <v>1380</v>
      </c>
      <c r="G1057" s="12" t="s">
        <v>2901</v>
      </c>
      <c r="H1057" s="12" t="s">
        <v>3504</v>
      </c>
      <c r="I1057" s="12" t="s">
        <v>251</v>
      </c>
      <c r="J1057" s="12" t="s">
        <v>2117</v>
      </c>
      <c r="K1057" s="12" t="s">
        <v>28</v>
      </c>
      <c r="L1057" s="12" t="s">
        <v>28</v>
      </c>
      <c r="N1057" s="12" t="s">
        <v>28</v>
      </c>
      <c r="O1057" s="12" t="s">
        <v>744</v>
      </c>
      <c r="P1057" s="12" t="s">
        <v>3901</v>
      </c>
      <c r="Q1057" t="s">
        <v>4026</v>
      </c>
      <c r="R1057" t="s">
        <v>4204</v>
      </c>
      <c r="S1057" t="s">
        <v>4108</v>
      </c>
      <c r="T1057" s="12" t="s">
        <v>2701</v>
      </c>
      <c r="U1057" s="12" t="s">
        <v>1393</v>
      </c>
      <c r="W1057" s="12" t="s">
        <v>31</v>
      </c>
      <c r="X1057" s="12" t="s">
        <v>1033</v>
      </c>
      <c r="Y1057" s="12" t="s">
        <v>1033</v>
      </c>
      <c r="Z1057" s="12" t="s">
        <v>1033</v>
      </c>
      <c r="AA1057" s="12" t="s">
        <v>304</v>
      </c>
      <c r="AB1057" s="12" t="s">
        <v>35</v>
      </c>
      <c r="AC1057" s="12" t="s">
        <v>2901</v>
      </c>
      <c r="AF1057" s="12" t="s">
        <v>119</v>
      </c>
      <c r="AG1057" s="12">
        <v>6</v>
      </c>
      <c r="AS1057" s="12" t="s">
        <v>2115</v>
      </c>
    </row>
    <row r="1058" spans="1:45" s="12" customFormat="1" x14ac:dyDescent="0.25">
      <c r="A1058" s="12" t="s">
        <v>1379</v>
      </c>
      <c r="B1058" s="12">
        <v>2003</v>
      </c>
      <c r="C1058" t="str">
        <f>A1058&amp;" "&amp;B1058</f>
        <v>Reche et al. 2003</v>
      </c>
      <c r="D1058" s="12" t="s">
        <v>35</v>
      </c>
      <c r="E1058" s="12" t="s">
        <v>25</v>
      </c>
      <c r="F1058" s="12" t="s">
        <v>1380</v>
      </c>
      <c r="G1058" s="12" t="s">
        <v>2901</v>
      </c>
      <c r="H1058" s="12" t="s">
        <v>3504</v>
      </c>
      <c r="I1058" s="12" t="s">
        <v>251</v>
      </c>
      <c r="J1058" s="12" t="s">
        <v>2117</v>
      </c>
      <c r="K1058" s="12" t="s">
        <v>28</v>
      </c>
      <c r="L1058" s="12" t="s">
        <v>28</v>
      </c>
      <c r="N1058" s="12" t="s">
        <v>28</v>
      </c>
      <c r="O1058" s="12" t="s">
        <v>744</v>
      </c>
      <c r="P1058" s="12" t="s">
        <v>3901</v>
      </c>
      <c r="Q1058" t="s">
        <v>4026</v>
      </c>
      <c r="R1058" t="s">
        <v>4204</v>
      </c>
      <c r="S1058" t="s">
        <v>4108</v>
      </c>
      <c r="T1058" s="12" t="s">
        <v>2701</v>
      </c>
      <c r="U1058" s="12" t="s">
        <v>1393</v>
      </c>
      <c r="W1058" s="12" t="s">
        <v>40</v>
      </c>
      <c r="X1058" s="12" t="s">
        <v>1033</v>
      </c>
      <c r="Y1058" s="12" t="s">
        <v>1033</v>
      </c>
      <c r="Z1058" s="12" t="s">
        <v>1033</v>
      </c>
      <c r="AA1058" s="12" t="s">
        <v>304</v>
      </c>
      <c r="AB1058" s="12" t="s">
        <v>35</v>
      </c>
      <c r="AC1058" s="12" t="s">
        <v>2901</v>
      </c>
      <c r="AF1058" s="12" t="s">
        <v>119</v>
      </c>
      <c r="AG1058" s="12">
        <v>16</v>
      </c>
    </row>
    <row r="1059" spans="1:45" s="12" customFormat="1" x14ac:dyDescent="0.25">
      <c r="A1059" s="12" t="s">
        <v>1379</v>
      </c>
      <c r="B1059" s="12">
        <v>2003</v>
      </c>
      <c r="C1059" t="str">
        <f>A1059&amp;" "&amp;B1059</f>
        <v>Reche et al. 2003</v>
      </c>
      <c r="D1059" s="12" t="s">
        <v>35</v>
      </c>
      <c r="E1059" s="12" t="s">
        <v>25</v>
      </c>
      <c r="F1059" s="12" t="s">
        <v>1380</v>
      </c>
      <c r="G1059" s="12" t="s">
        <v>2901</v>
      </c>
      <c r="H1059" s="12" t="s">
        <v>3504</v>
      </c>
      <c r="I1059" s="12" t="s">
        <v>251</v>
      </c>
      <c r="J1059" s="12" t="s">
        <v>2117</v>
      </c>
      <c r="K1059" s="12" t="s">
        <v>28</v>
      </c>
      <c r="L1059" s="12" t="s">
        <v>28</v>
      </c>
      <c r="N1059" s="12" t="s">
        <v>28</v>
      </c>
      <c r="O1059" s="12" t="s">
        <v>744</v>
      </c>
      <c r="P1059" s="12" t="s">
        <v>3901</v>
      </c>
      <c r="Q1059" t="s">
        <v>4013</v>
      </c>
      <c r="R1059" t="s">
        <v>4012</v>
      </c>
      <c r="S1059" t="s">
        <v>3953</v>
      </c>
      <c r="T1059" s="12" t="s">
        <v>2775</v>
      </c>
      <c r="U1059" s="12" t="s">
        <v>1398</v>
      </c>
      <c r="W1059" s="12" t="s">
        <v>40</v>
      </c>
      <c r="X1059" s="12" t="s">
        <v>1033</v>
      </c>
      <c r="Y1059" s="12" t="s">
        <v>1033</v>
      </c>
      <c r="Z1059" s="12" t="s">
        <v>1033</v>
      </c>
      <c r="AA1059" s="12" t="s">
        <v>304</v>
      </c>
      <c r="AB1059" s="12" t="s">
        <v>35</v>
      </c>
      <c r="AC1059" s="12" t="s">
        <v>2901</v>
      </c>
      <c r="AF1059" s="12" t="s">
        <v>119</v>
      </c>
      <c r="AG1059" s="12">
        <v>3</v>
      </c>
    </row>
    <row r="1060" spans="1:45" s="12" customFormat="1" x14ac:dyDescent="0.25">
      <c r="A1060" s="12" t="s">
        <v>1379</v>
      </c>
      <c r="B1060" s="12">
        <v>2003</v>
      </c>
      <c r="C1060" t="str">
        <f>A1060&amp;" "&amp;B1060</f>
        <v>Reche et al. 2003</v>
      </c>
      <c r="D1060" s="12" t="s">
        <v>35</v>
      </c>
      <c r="E1060" s="12" t="s">
        <v>25</v>
      </c>
      <c r="F1060" s="12" t="s">
        <v>1380</v>
      </c>
      <c r="G1060" s="12" t="s">
        <v>2901</v>
      </c>
      <c r="H1060" s="12" t="s">
        <v>3504</v>
      </c>
      <c r="I1060" s="12" t="s">
        <v>251</v>
      </c>
      <c r="J1060" s="12" t="s">
        <v>2117</v>
      </c>
      <c r="K1060" s="12" t="s">
        <v>28</v>
      </c>
      <c r="L1060" s="12" t="s">
        <v>28</v>
      </c>
      <c r="N1060" s="12" t="s">
        <v>28</v>
      </c>
      <c r="O1060" s="12" t="s">
        <v>744</v>
      </c>
      <c r="P1060" s="12" t="s">
        <v>3901</v>
      </c>
      <c r="Q1060" t="s">
        <v>4026</v>
      </c>
      <c r="R1060" t="s">
        <v>4052</v>
      </c>
      <c r="S1060" t="s">
        <v>4312</v>
      </c>
      <c r="T1060" s="12" t="s">
        <v>3634</v>
      </c>
      <c r="U1060" s="12" t="s">
        <v>1416</v>
      </c>
      <c r="W1060" s="12" t="s">
        <v>31</v>
      </c>
      <c r="X1060" s="12" t="s">
        <v>1033</v>
      </c>
      <c r="Y1060" s="12" t="s">
        <v>1033</v>
      </c>
      <c r="Z1060" s="12" t="s">
        <v>1033</v>
      </c>
      <c r="AA1060" s="12" t="s">
        <v>304</v>
      </c>
      <c r="AB1060" s="12" t="s">
        <v>35</v>
      </c>
      <c r="AC1060" s="12" t="s">
        <v>2901</v>
      </c>
      <c r="AF1060" s="12">
        <v>1</v>
      </c>
      <c r="AG1060" s="12">
        <v>1</v>
      </c>
      <c r="AS1060" s="12" t="s">
        <v>2115</v>
      </c>
    </row>
    <row r="1061" spans="1:45" s="12" customFormat="1" x14ac:dyDescent="0.25">
      <c r="A1061" s="12" t="s">
        <v>1379</v>
      </c>
      <c r="B1061" s="12">
        <v>2003</v>
      </c>
      <c r="C1061" t="str">
        <f>A1061&amp;" "&amp;B1061</f>
        <v>Reche et al. 2003</v>
      </c>
      <c r="D1061" s="12" t="s">
        <v>35</v>
      </c>
      <c r="E1061" s="12" t="s">
        <v>25</v>
      </c>
      <c r="F1061" s="12" t="s">
        <v>1380</v>
      </c>
      <c r="G1061" s="12" t="s">
        <v>2901</v>
      </c>
      <c r="H1061" s="12" t="s">
        <v>3504</v>
      </c>
      <c r="I1061" s="12" t="s">
        <v>251</v>
      </c>
      <c r="J1061" s="12" t="s">
        <v>2117</v>
      </c>
      <c r="K1061" s="12" t="s">
        <v>28</v>
      </c>
      <c r="L1061" s="12" t="s">
        <v>28</v>
      </c>
      <c r="N1061" s="12" t="s">
        <v>28</v>
      </c>
      <c r="O1061" s="12" t="s">
        <v>744</v>
      </c>
      <c r="P1061" s="12" t="s">
        <v>3901</v>
      </c>
      <c r="Q1061" t="s">
        <v>4026</v>
      </c>
      <c r="R1061" t="s">
        <v>4052</v>
      </c>
      <c r="S1061" t="s">
        <v>4312</v>
      </c>
      <c r="T1061" s="12" t="s">
        <v>3634</v>
      </c>
      <c r="U1061" s="12" t="s">
        <v>1416</v>
      </c>
      <c r="W1061" s="12" t="s">
        <v>40</v>
      </c>
      <c r="X1061" s="12" t="s">
        <v>1033</v>
      </c>
      <c r="Y1061" s="12" t="s">
        <v>1033</v>
      </c>
      <c r="Z1061" s="12" t="s">
        <v>1033</v>
      </c>
      <c r="AA1061" s="12" t="s">
        <v>304</v>
      </c>
      <c r="AB1061" s="12" t="s">
        <v>35</v>
      </c>
      <c r="AC1061" s="12" t="s">
        <v>2901</v>
      </c>
      <c r="AF1061" s="12" t="s">
        <v>119</v>
      </c>
      <c r="AG1061" s="12">
        <v>8</v>
      </c>
    </row>
    <row r="1062" spans="1:45" s="12" customFormat="1" x14ac:dyDescent="0.25">
      <c r="A1062" s="12" t="s">
        <v>1379</v>
      </c>
      <c r="B1062" s="12">
        <v>2003</v>
      </c>
      <c r="C1062" t="str">
        <f>A1062&amp;" "&amp;B1062</f>
        <v>Reche et al. 2003</v>
      </c>
      <c r="D1062" s="12" t="s">
        <v>35</v>
      </c>
      <c r="E1062" s="12" t="s">
        <v>25</v>
      </c>
      <c r="F1062" s="12" t="s">
        <v>1380</v>
      </c>
      <c r="G1062" s="12" t="s">
        <v>2901</v>
      </c>
      <c r="H1062" s="12" t="s">
        <v>3504</v>
      </c>
      <c r="I1062" s="12" t="s">
        <v>251</v>
      </c>
      <c r="J1062" s="12" t="s">
        <v>2117</v>
      </c>
      <c r="K1062" s="12" t="s">
        <v>28</v>
      </c>
      <c r="L1062" s="12" t="s">
        <v>28</v>
      </c>
      <c r="N1062" s="12" t="s">
        <v>28</v>
      </c>
      <c r="O1062" s="12" t="s">
        <v>744</v>
      </c>
      <c r="P1062" s="12" t="s">
        <v>3901</v>
      </c>
      <c r="Q1062" t="s">
        <v>4159</v>
      </c>
      <c r="R1062" t="s">
        <v>4158</v>
      </c>
      <c r="S1062" t="s">
        <v>4173</v>
      </c>
      <c r="T1062" s="12" t="s">
        <v>2703</v>
      </c>
      <c r="U1062" s="12" t="s">
        <v>1420</v>
      </c>
      <c r="W1062" s="12" t="s">
        <v>31</v>
      </c>
      <c r="X1062" s="12" t="s">
        <v>1033</v>
      </c>
      <c r="Y1062" s="12" t="s">
        <v>1033</v>
      </c>
      <c r="Z1062" s="12" t="s">
        <v>1033</v>
      </c>
      <c r="AA1062" s="12" t="s">
        <v>304</v>
      </c>
      <c r="AB1062" s="12" t="s">
        <v>35</v>
      </c>
      <c r="AC1062" s="12" t="s">
        <v>2901</v>
      </c>
      <c r="AF1062" s="12" t="s">
        <v>119</v>
      </c>
      <c r="AG1062" s="12">
        <v>2</v>
      </c>
      <c r="AS1062" s="12" t="s">
        <v>2115</v>
      </c>
    </row>
    <row r="1063" spans="1:45" s="12" customFormat="1" x14ac:dyDescent="0.25">
      <c r="A1063" s="12" t="s">
        <v>1379</v>
      </c>
      <c r="B1063" s="12">
        <v>2003</v>
      </c>
      <c r="C1063" t="str">
        <f>A1063&amp;" "&amp;B1063</f>
        <v>Reche et al. 2003</v>
      </c>
      <c r="D1063" s="12" t="s">
        <v>35</v>
      </c>
      <c r="E1063" s="12" t="s">
        <v>25</v>
      </c>
      <c r="F1063" s="12" t="s">
        <v>1380</v>
      </c>
      <c r="G1063" s="12" t="s">
        <v>2901</v>
      </c>
      <c r="H1063" s="12" t="s">
        <v>3504</v>
      </c>
      <c r="I1063" s="12" t="s">
        <v>251</v>
      </c>
      <c r="J1063" s="12" t="s">
        <v>2117</v>
      </c>
      <c r="K1063" s="12" t="s">
        <v>28</v>
      </c>
      <c r="L1063" s="12" t="s">
        <v>28</v>
      </c>
      <c r="N1063" s="12" t="s">
        <v>28</v>
      </c>
      <c r="O1063" s="12" t="s">
        <v>744</v>
      </c>
      <c r="P1063" s="12" t="s">
        <v>3901</v>
      </c>
      <c r="Q1063" t="s">
        <v>4159</v>
      </c>
      <c r="R1063" t="s">
        <v>4158</v>
      </c>
      <c r="S1063" t="s">
        <v>4173</v>
      </c>
      <c r="T1063" s="12" t="s">
        <v>2703</v>
      </c>
      <c r="U1063" s="12" t="s">
        <v>1420</v>
      </c>
      <c r="W1063" s="12" t="s">
        <v>40</v>
      </c>
      <c r="X1063" s="12" t="s">
        <v>1033</v>
      </c>
      <c r="Y1063" s="12" t="s">
        <v>1033</v>
      </c>
      <c r="Z1063" s="12" t="s">
        <v>1033</v>
      </c>
      <c r="AA1063" s="12" t="s">
        <v>304</v>
      </c>
      <c r="AB1063" s="12" t="s">
        <v>35</v>
      </c>
      <c r="AC1063" s="12" t="s">
        <v>2901</v>
      </c>
      <c r="AF1063" s="12">
        <v>1</v>
      </c>
      <c r="AG1063" s="12">
        <v>15</v>
      </c>
    </row>
    <row r="1064" spans="1:45" s="12" customFormat="1" x14ac:dyDescent="0.25">
      <c r="A1064" s="12" t="s">
        <v>1379</v>
      </c>
      <c r="B1064" s="12">
        <v>2003</v>
      </c>
      <c r="C1064" t="str">
        <f>A1064&amp;" "&amp;B1064</f>
        <v>Reche et al. 2003</v>
      </c>
      <c r="D1064" s="12" t="s">
        <v>35</v>
      </c>
      <c r="E1064" s="12" t="s">
        <v>25</v>
      </c>
      <c r="F1064" s="12" t="s">
        <v>1380</v>
      </c>
      <c r="G1064" s="12" t="s">
        <v>2901</v>
      </c>
      <c r="H1064" s="12" t="s">
        <v>3504</v>
      </c>
      <c r="I1064" s="12" t="s">
        <v>251</v>
      </c>
      <c r="J1064" s="12" t="s">
        <v>2117</v>
      </c>
      <c r="K1064" s="12" t="s">
        <v>28</v>
      </c>
      <c r="L1064" s="12" t="s">
        <v>28</v>
      </c>
      <c r="N1064" s="12" t="s">
        <v>28</v>
      </c>
      <c r="O1064" s="12" t="s">
        <v>744</v>
      </c>
      <c r="P1064" s="12" t="s">
        <v>3901</v>
      </c>
      <c r="Q1064" t="s">
        <v>4159</v>
      </c>
      <c r="R1064" t="s">
        <v>4158</v>
      </c>
      <c r="S1064" t="s">
        <v>4318</v>
      </c>
      <c r="T1064" s="12" t="s">
        <v>3636</v>
      </c>
      <c r="U1064" s="12" t="s">
        <v>1399</v>
      </c>
      <c r="W1064" s="12" t="s">
        <v>40</v>
      </c>
      <c r="X1064" s="12" t="s">
        <v>1033</v>
      </c>
      <c r="Y1064" s="12" t="s">
        <v>1033</v>
      </c>
      <c r="Z1064" s="12" t="s">
        <v>1033</v>
      </c>
      <c r="AA1064" s="12" t="s">
        <v>304</v>
      </c>
      <c r="AB1064" s="12" t="s">
        <v>35</v>
      </c>
      <c r="AC1064" s="12" t="s">
        <v>2901</v>
      </c>
      <c r="AF1064" s="12" t="s">
        <v>119</v>
      </c>
      <c r="AG1064" s="12">
        <v>1</v>
      </c>
    </row>
    <row r="1065" spans="1:45" s="12" customFormat="1" x14ac:dyDescent="0.25">
      <c r="A1065" s="12" t="s">
        <v>1379</v>
      </c>
      <c r="B1065" s="12">
        <v>2003</v>
      </c>
      <c r="C1065" t="str">
        <f>A1065&amp;" "&amp;B1065</f>
        <v>Reche et al. 2003</v>
      </c>
      <c r="D1065" s="12" t="s">
        <v>35</v>
      </c>
      <c r="E1065" s="12" t="s">
        <v>25</v>
      </c>
      <c r="F1065" s="12" t="s">
        <v>1380</v>
      </c>
      <c r="G1065" s="12" t="s">
        <v>2901</v>
      </c>
      <c r="H1065" s="12" t="s">
        <v>3504</v>
      </c>
      <c r="I1065" s="12" t="s">
        <v>251</v>
      </c>
      <c r="J1065" s="12" t="s">
        <v>2117</v>
      </c>
      <c r="K1065" s="12" t="s">
        <v>28</v>
      </c>
      <c r="L1065" s="12" t="s">
        <v>28</v>
      </c>
      <c r="N1065" s="12" t="s">
        <v>28</v>
      </c>
      <c r="O1065" s="12" t="s">
        <v>744</v>
      </c>
      <c r="P1065" s="12" t="s">
        <v>3901</v>
      </c>
      <c r="Q1065" t="s">
        <v>4159</v>
      </c>
      <c r="R1065" t="s">
        <v>4158</v>
      </c>
      <c r="S1065" t="s">
        <v>4254</v>
      </c>
      <c r="T1065" s="12" t="s">
        <v>1394</v>
      </c>
      <c r="U1065" s="12" t="s">
        <v>1395</v>
      </c>
      <c r="W1065" s="12" t="s">
        <v>40</v>
      </c>
      <c r="X1065" s="12" t="s">
        <v>1033</v>
      </c>
      <c r="Y1065" s="12" t="s">
        <v>1033</v>
      </c>
      <c r="Z1065" s="12" t="s">
        <v>1033</v>
      </c>
      <c r="AA1065" s="12" t="s">
        <v>304</v>
      </c>
      <c r="AB1065" s="12" t="s">
        <v>35</v>
      </c>
      <c r="AC1065" s="12" t="s">
        <v>2901</v>
      </c>
      <c r="AF1065" s="12" t="s">
        <v>119</v>
      </c>
      <c r="AG1065" s="12">
        <v>2</v>
      </c>
    </row>
    <row r="1066" spans="1:45" s="12" customFormat="1" x14ac:dyDescent="0.25">
      <c r="A1066" s="12" t="s">
        <v>1379</v>
      </c>
      <c r="B1066" s="12">
        <v>2003</v>
      </c>
      <c r="C1066" t="str">
        <f>A1066&amp;" "&amp;B1066</f>
        <v>Reche et al. 2003</v>
      </c>
      <c r="D1066" s="12" t="s">
        <v>35</v>
      </c>
      <c r="E1066" s="12" t="s">
        <v>25</v>
      </c>
      <c r="F1066" s="12" t="s">
        <v>1380</v>
      </c>
      <c r="G1066" s="12" t="s">
        <v>2901</v>
      </c>
      <c r="H1066" s="12" t="s">
        <v>3504</v>
      </c>
      <c r="I1066" s="12" t="s">
        <v>251</v>
      </c>
      <c r="J1066" s="12" t="s">
        <v>2117</v>
      </c>
      <c r="K1066" s="12" t="s">
        <v>28</v>
      </c>
      <c r="L1066" s="12" t="s">
        <v>28</v>
      </c>
      <c r="N1066" s="12" t="s">
        <v>28</v>
      </c>
      <c r="O1066" s="12" t="s">
        <v>744</v>
      </c>
      <c r="P1066" s="12" t="s">
        <v>3901</v>
      </c>
      <c r="Q1066" t="s">
        <v>4159</v>
      </c>
      <c r="R1066" t="s">
        <v>4158</v>
      </c>
      <c r="S1066" t="s">
        <v>4254</v>
      </c>
      <c r="T1066" s="12" t="s">
        <v>1394</v>
      </c>
      <c r="U1066" s="12" t="s">
        <v>1395</v>
      </c>
      <c r="W1066" s="12" t="s">
        <v>31</v>
      </c>
      <c r="X1066" s="12" t="s">
        <v>1033</v>
      </c>
      <c r="Y1066" s="12" t="s">
        <v>1033</v>
      </c>
      <c r="Z1066" s="12" t="s">
        <v>1033</v>
      </c>
      <c r="AA1066" s="12" t="s">
        <v>304</v>
      </c>
      <c r="AB1066" s="12" t="s">
        <v>35</v>
      </c>
      <c r="AC1066" s="12" t="s">
        <v>2901</v>
      </c>
      <c r="AF1066" s="12" t="s">
        <v>119</v>
      </c>
      <c r="AG1066" s="12">
        <v>6</v>
      </c>
      <c r="AS1066" s="12" t="s">
        <v>2115</v>
      </c>
    </row>
    <row r="1067" spans="1:45" s="12" customFormat="1" x14ac:dyDescent="0.25">
      <c r="A1067" s="12" t="s">
        <v>1379</v>
      </c>
      <c r="B1067" s="12">
        <v>2003</v>
      </c>
      <c r="C1067" t="str">
        <f>A1067&amp;" "&amp;B1067</f>
        <v>Reche et al. 2003</v>
      </c>
      <c r="D1067" s="12" t="s">
        <v>35</v>
      </c>
      <c r="E1067" s="12" t="s">
        <v>25</v>
      </c>
      <c r="F1067" s="12" t="s">
        <v>1380</v>
      </c>
      <c r="G1067" s="12" t="s">
        <v>2901</v>
      </c>
      <c r="H1067" s="12" t="s">
        <v>3504</v>
      </c>
      <c r="I1067" s="12" t="s">
        <v>251</v>
      </c>
      <c r="J1067" s="12" t="s">
        <v>2117</v>
      </c>
      <c r="K1067" s="12" t="s">
        <v>28</v>
      </c>
      <c r="L1067" s="12" t="s">
        <v>28</v>
      </c>
      <c r="N1067" s="12" t="s">
        <v>28</v>
      </c>
      <c r="O1067" s="12" t="s">
        <v>744</v>
      </c>
      <c r="P1067" s="12" t="s">
        <v>3901</v>
      </c>
      <c r="Q1067" t="s">
        <v>4159</v>
      </c>
      <c r="R1067" t="s">
        <v>4158</v>
      </c>
      <c r="S1067" t="s">
        <v>4337</v>
      </c>
      <c r="T1067" s="12" t="s">
        <v>4336</v>
      </c>
      <c r="U1067" s="12" t="s">
        <v>1051</v>
      </c>
      <c r="W1067" s="12" t="s">
        <v>40</v>
      </c>
      <c r="X1067" s="12" t="s">
        <v>1033</v>
      </c>
      <c r="Y1067" s="12" t="s">
        <v>1033</v>
      </c>
      <c r="Z1067" s="12" t="s">
        <v>1033</v>
      </c>
      <c r="AA1067" s="12" t="s">
        <v>304</v>
      </c>
      <c r="AB1067" s="12" t="s">
        <v>35</v>
      </c>
      <c r="AC1067" s="12" t="s">
        <v>2901</v>
      </c>
      <c r="AF1067" s="12">
        <v>1</v>
      </c>
      <c r="AG1067" s="12">
        <v>13</v>
      </c>
    </row>
    <row r="1068" spans="1:45" s="12" customFormat="1" x14ac:dyDescent="0.25">
      <c r="A1068" s="12" t="s">
        <v>1379</v>
      </c>
      <c r="B1068" s="12">
        <v>2003</v>
      </c>
      <c r="C1068" t="str">
        <f>A1068&amp;" "&amp;B1068</f>
        <v>Reche et al. 2003</v>
      </c>
      <c r="D1068" s="12" t="s">
        <v>35</v>
      </c>
      <c r="E1068" s="12" t="s">
        <v>25</v>
      </c>
      <c r="F1068" s="12" t="s">
        <v>1380</v>
      </c>
      <c r="G1068" s="12" t="s">
        <v>2901</v>
      </c>
      <c r="H1068" s="12" t="s">
        <v>3504</v>
      </c>
      <c r="I1068" s="12" t="s">
        <v>251</v>
      </c>
      <c r="J1068" s="12" t="s">
        <v>2117</v>
      </c>
      <c r="K1068" s="12" t="s">
        <v>28</v>
      </c>
      <c r="L1068" s="12" t="s">
        <v>28</v>
      </c>
      <c r="N1068" s="12" t="s">
        <v>28</v>
      </c>
      <c r="O1068" s="12" t="s">
        <v>744</v>
      </c>
      <c r="P1068" s="12" t="s">
        <v>3901</v>
      </c>
      <c r="Q1068" t="s">
        <v>4159</v>
      </c>
      <c r="R1068" t="s">
        <v>4158</v>
      </c>
      <c r="S1068" t="s">
        <v>4337</v>
      </c>
      <c r="T1068" s="12" t="s">
        <v>4336</v>
      </c>
      <c r="U1068" s="12" t="s">
        <v>1051</v>
      </c>
      <c r="W1068" s="12" t="s">
        <v>31</v>
      </c>
      <c r="X1068" s="12" t="s">
        <v>1033</v>
      </c>
      <c r="Y1068" s="12" t="s">
        <v>1033</v>
      </c>
      <c r="Z1068" s="12" t="s">
        <v>1033</v>
      </c>
      <c r="AA1068" s="12" t="s">
        <v>304</v>
      </c>
      <c r="AB1068" s="12" t="s">
        <v>35</v>
      </c>
      <c r="AC1068" s="12" t="s">
        <v>2901</v>
      </c>
      <c r="AF1068" s="12">
        <v>1</v>
      </c>
      <c r="AG1068" s="12">
        <v>24</v>
      </c>
      <c r="AS1068" s="12" t="s">
        <v>2115</v>
      </c>
    </row>
    <row r="1069" spans="1:45" s="12" customFormat="1" x14ac:dyDescent="0.25">
      <c r="A1069" s="12" t="s">
        <v>1379</v>
      </c>
      <c r="B1069" s="12">
        <v>2003</v>
      </c>
      <c r="C1069" t="str">
        <f>A1069&amp;" "&amp;B1069</f>
        <v>Reche et al. 2003</v>
      </c>
      <c r="D1069" s="12" t="s">
        <v>35</v>
      </c>
      <c r="E1069" s="12" t="s">
        <v>25</v>
      </c>
      <c r="F1069" s="12" t="s">
        <v>1380</v>
      </c>
      <c r="G1069" s="12" t="s">
        <v>2901</v>
      </c>
      <c r="H1069" s="12" t="s">
        <v>3504</v>
      </c>
      <c r="I1069" s="12" t="s">
        <v>251</v>
      </c>
      <c r="J1069" s="12" t="s">
        <v>2117</v>
      </c>
      <c r="K1069" s="12" t="s">
        <v>28</v>
      </c>
      <c r="L1069" s="12" t="s">
        <v>28</v>
      </c>
      <c r="N1069" s="12" t="s">
        <v>28</v>
      </c>
      <c r="O1069" s="12" t="s">
        <v>744</v>
      </c>
      <c r="P1069" s="12" t="s">
        <v>3901</v>
      </c>
      <c r="Q1069" t="s">
        <v>4013</v>
      </c>
      <c r="R1069" t="s">
        <v>4012</v>
      </c>
      <c r="S1069" t="s">
        <v>3953</v>
      </c>
      <c r="T1069" s="12" t="s">
        <v>1401</v>
      </c>
      <c r="U1069" s="12" t="s">
        <v>1402</v>
      </c>
      <c r="W1069" s="12" t="s">
        <v>40</v>
      </c>
      <c r="X1069" s="12" t="s">
        <v>1033</v>
      </c>
      <c r="Y1069" s="12" t="s">
        <v>1033</v>
      </c>
      <c r="Z1069" s="12" t="s">
        <v>1033</v>
      </c>
      <c r="AA1069" s="12" t="s">
        <v>304</v>
      </c>
      <c r="AB1069" s="12" t="s">
        <v>35</v>
      </c>
      <c r="AC1069" s="12" t="s">
        <v>2901</v>
      </c>
      <c r="AF1069" s="12">
        <v>3</v>
      </c>
      <c r="AG1069" s="12">
        <v>59</v>
      </c>
    </row>
    <row r="1070" spans="1:45" s="12" customFormat="1" x14ac:dyDescent="0.25">
      <c r="A1070" s="12" t="s">
        <v>1379</v>
      </c>
      <c r="B1070" s="12">
        <v>2003</v>
      </c>
      <c r="C1070" t="str">
        <f>A1070&amp;" "&amp;B1070</f>
        <v>Reche et al. 2003</v>
      </c>
      <c r="D1070" s="12" t="s">
        <v>35</v>
      </c>
      <c r="E1070" s="12" t="s">
        <v>25</v>
      </c>
      <c r="F1070" s="12" t="s">
        <v>1380</v>
      </c>
      <c r="G1070" s="12" t="s">
        <v>2901</v>
      </c>
      <c r="H1070" s="12" t="s">
        <v>3504</v>
      </c>
      <c r="I1070" s="12" t="s">
        <v>251</v>
      </c>
      <c r="J1070" s="12" t="s">
        <v>2117</v>
      </c>
      <c r="K1070" s="12" t="s">
        <v>28</v>
      </c>
      <c r="L1070" s="12" t="s">
        <v>28</v>
      </c>
      <c r="N1070" s="12" t="s">
        <v>28</v>
      </c>
      <c r="O1070" s="12" t="s">
        <v>744</v>
      </c>
      <c r="P1070" s="12" t="s">
        <v>3901</v>
      </c>
      <c r="Q1070" t="s">
        <v>4013</v>
      </c>
      <c r="R1070" t="s">
        <v>4012</v>
      </c>
      <c r="S1070" t="s">
        <v>3953</v>
      </c>
      <c r="T1070" s="12" t="s">
        <v>1401</v>
      </c>
      <c r="U1070" s="12" t="s">
        <v>1402</v>
      </c>
      <c r="W1070" s="12" t="s">
        <v>31</v>
      </c>
      <c r="X1070" s="12" t="s">
        <v>1033</v>
      </c>
      <c r="Y1070" s="12" t="s">
        <v>1033</v>
      </c>
      <c r="Z1070" s="12" t="s">
        <v>1033</v>
      </c>
      <c r="AA1070" s="12" t="s">
        <v>304</v>
      </c>
      <c r="AB1070" s="12" t="s">
        <v>35</v>
      </c>
      <c r="AC1070" s="12" t="s">
        <v>2901</v>
      </c>
      <c r="AF1070" s="12">
        <v>7</v>
      </c>
      <c r="AG1070" s="12">
        <v>139</v>
      </c>
      <c r="AS1070" s="12" t="s">
        <v>2115</v>
      </c>
    </row>
    <row r="1071" spans="1:45" s="12" customFormat="1" x14ac:dyDescent="0.25">
      <c r="A1071" s="12" t="s">
        <v>1379</v>
      </c>
      <c r="B1071" s="12">
        <v>2003</v>
      </c>
      <c r="C1071" t="str">
        <f>A1071&amp;" "&amp;B1071</f>
        <v>Reche et al. 2003</v>
      </c>
      <c r="D1071" s="12" t="s">
        <v>35</v>
      </c>
      <c r="E1071" s="12" t="s">
        <v>25</v>
      </c>
      <c r="F1071" s="12" t="s">
        <v>1380</v>
      </c>
      <c r="G1071" s="12" t="s">
        <v>2901</v>
      </c>
      <c r="H1071" s="12" t="s">
        <v>3504</v>
      </c>
      <c r="I1071" s="12" t="s">
        <v>251</v>
      </c>
      <c r="J1071" s="12" t="s">
        <v>2117</v>
      </c>
      <c r="K1071" s="12" t="s">
        <v>28</v>
      </c>
      <c r="L1071" s="12" t="s">
        <v>28</v>
      </c>
      <c r="N1071" s="12" t="s">
        <v>28</v>
      </c>
      <c r="O1071" s="12" t="s">
        <v>744</v>
      </c>
      <c r="P1071" s="12" t="s">
        <v>3901</v>
      </c>
      <c r="Q1071" t="s">
        <v>4026</v>
      </c>
      <c r="R1071" t="s">
        <v>4052</v>
      </c>
      <c r="S1071" t="s">
        <v>4051</v>
      </c>
      <c r="T1071" s="12" t="s">
        <v>1403</v>
      </c>
      <c r="U1071" s="12" t="s">
        <v>1404</v>
      </c>
      <c r="W1071" s="12" t="s">
        <v>31</v>
      </c>
      <c r="X1071" s="12" t="s">
        <v>1033</v>
      </c>
      <c r="Y1071" s="12" t="s">
        <v>1033</v>
      </c>
      <c r="Z1071" s="12" t="s">
        <v>1033</v>
      </c>
      <c r="AA1071" s="12" t="s">
        <v>304</v>
      </c>
      <c r="AB1071" s="12" t="s">
        <v>35</v>
      </c>
      <c r="AC1071" s="12" t="s">
        <v>2901</v>
      </c>
      <c r="AF1071" s="12">
        <v>5</v>
      </c>
      <c r="AG1071" s="12">
        <v>15</v>
      </c>
      <c r="AS1071" s="12" t="s">
        <v>2115</v>
      </c>
    </row>
    <row r="1072" spans="1:45" s="12" customFormat="1" x14ac:dyDescent="0.25">
      <c r="A1072" s="12" t="s">
        <v>1379</v>
      </c>
      <c r="B1072" s="12">
        <v>2003</v>
      </c>
      <c r="C1072" t="str">
        <f>A1072&amp;" "&amp;B1072</f>
        <v>Reche et al. 2003</v>
      </c>
      <c r="D1072" s="12" t="s">
        <v>35</v>
      </c>
      <c r="E1072" s="12" t="s">
        <v>25</v>
      </c>
      <c r="F1072" s="12" t="s">
        <v>1380</v>
      </c>
      <c r="G1072" s="12" t="s">
        <v>2901</v>
      </c>
      <c r="H1072" s="12" t="s">
        <v>3504</v>
      </c>
      <c r="I1072" s="12" t="s">
        <v>251</v>
      </c>
      <c r="J1072" s="12" t="s">
        <v>2117</v>
      </c>
      <c r="K1072" s="12" t="s">
        <v>28</v>
      </c>
      <c r="L1072" s="12" t="s">
        <v>28</v>
      </c>
      <c r="N1072" s="12" t="s">
        <v>28</v>
      </c>
      <c r="O1072" s="12" t="s">
        <v>744</v>
      </c>
      <c r="P1072" s="12" t="s">
        <v>3901</v>
      </c>
      <c r="Q1072" t="s">
        <v>4026</v>
      </c>
      <c r="R1072" t="s">
        <v>4052</v>
      </c>
      <c r="S1072" t="s">
        <v>4051</v>
      </c>
      <c r="T1072" s="12" t="s">
        <v>1403</v>
      </c>
      <c r="U1072" s="12" t="s">
        <v>1404</v>
      </c>
      <c r="W1072" s="12" t="s">
        <v>40</v>
      </c>
      <c r="X1072" s="12" t="s">
        <v>1033</v>
      </c>
      <c r="Y1072" s="12" t="s">
        <v>1033</v>
      </c>
      <c r="Z1072" s="12" t="s">
        <v>1033</v>
      </c>
      <c r="AA1072" s="12" t="s">
        <v>304</v>
      </c>
      <c r="AB1072" s="12" t="s">
        <v>35</v>
      </c>
      <c r="AC1072" s="12" t="s">
        <v>2901</v>
      </c>
      <c r="AF1072" s="12">
        <v>3</v>
      </c>
      <c r="AG1072" s="12">
        <v>29</v>
      </c>
    </row>
    <row r="1073" spans="1:45" s="12" customFormat="1" x14ac:dyDescent="0.25">
      <c r="A1073" s="12" t="s">
        <v>1379</v>
      </c>
      <c r="B1073" s="12">
        <v>2003</v>
      </c>
      <c r="C1073" t="str">
        <f>A1073&amp;" "&amp;B1073</f>
        <v>Reche et al. 2003</v>
      </c>
      <c r="D1073" s="12" t="s">
        <v>35</v>
      </c>
      <c r="E1073" s="12" t="s">
        <v>25</v>
      </c>
      <c r="F1073" s="12" t="s">
        <v>1380</v>
      </c>
      <c r="G1073" s="12" t="s">
        <v>2901</v>
      </c>
      <c r="H1073" s="12" t="s">
        <v>3504</v>
      </c>
      <c r="I1073" s="12" t="s">
        <v>251</v>
      </c>
      <c r="J1073" s="12" t="s">
        <v>2117</v>
      </c>
      <c r="K1073" s="12" t="s">
        <v>28</v>
      </c>
      <c r="L1073" s="12" t="s">
        <v>28</v>
      </c>
      <c r="N1073" s="12" t="s">
        <v>28</v>
      </c>
      <c r="O1073" s="12" t="s">
        <v>744</v>
      </c>
      <c r="P1073" s="12" t="s">
        <v>3901</v>
      </c>
      <c r="Q1073" t="s">
        <v>4026</v>
      </c>
      <c r="R1073" t="s">
        <v>4052</v>
      </c>
      <c r="S1073" t="s">
        <v>4348</v>
      </c>
      <c r="T1073" s="12" t="s">
        <v>1405</v>
      </c>
      <c r="U1073" s="12" t="s">
        <v>1406</v>
      </c>
      <c r="W1073" s="12" t="s">
        <v>31</v>
      </c>
      <c r="X1073" s="12" t="s">
        <v>1033</v>
      </c>
      <c r="Y1073" s="12" t="s">
        <v>1033</v>
      </c>
      <c r="Z1073" s="12" t="s">
        <v>1033</v>
      </c>
      <c r="AA1073" s="12" t="s">
        <v>304</v>
      </c>
      <c r="AB1073" s="12" t="s">
        <v>35</v>
      </c>
      <c r="AC1073" s="12" t="s">
        <v>2901</v>
      </c>
      <c r="AF1073" s="12" t="s">
        <v>119</v>
      </c>
      <c r="AG1073" s="12">
        <v>1</v>
      </c>
      <c r="AS1073" s="12" t="s">
        <v>2115</v>
      </c>
    </row>
    <row r="1074" spans="1:45" s="12" customFormat="1" x14ac:dyDescent="0.25">
      <c r="A1074" s="12" t="s">
        <v>1379</v>
      </c>
      <c r="B1074" s="12">
        <v>2003</v>
      </c>
      <c r="C1074" t="str">
        <f>A1074&amp;" "&amp;B1074</f>
        <v>Reche et al. 2003</v>
      </c>
      <c r="D1074" s="12" t="s">
        <v>35</v>
      </c>
      <c r="E1074" s="12" t="s">
        <v>25</v>
      </c>
      <c r="F1074" s="12" t="s">
        <v>1380</v>
      </c>
      <c r="G1074" s="12" t="s">
        <v>2901</v>
      </c>
      <c r="H1074" s="12" t="s">
        <v>3504</v>
      </c>
      <c r="I1074" s="12" t="s">
        <v>251</v>
      </c>
      <c r="J1074" s="12" t="s">
        <v>2117</v>
      </c>
      <c r="K1074" s="12" t="s">
        <v>28</v>
      </c>
      <c r="L1074" s="12" t="s">
        <v>28</v>
      </c>
      <c r="N1074" s="12" t="s">
        <v>28</v>
      </c>
      <c r="O1074" s="12" t="s">
        <v>744</v>
      </c>
      <c r="P1074" s="12" t="s">
        <v>3901</v>
      </c>
      <c r="Q1074" t="s">
        <v>4026</v>
      </c>
      <c r="R1074" t="s">
        <v>4052</v>
      </c>
      <c r="S1074" t="s">
        <v>4348</v>
      </c>
      <c r="T1074" s="12" t="s">
        <v>1405</v>
      </c>
      <c r="U1074" s="12" t="s">
        <v>1406</v>
      </c>
      <c r="W1074" s="12" t="s">
        <v>40</v>
      </c>
      <c r="X1074" s="12" t="s">
        <v>1033</v>
      </c>
      <c r="Y1074" s="12" t="s">
        <v>1033</v>
      </c>
      <c r="Z1074" s="12" t="s">
        <v>1033</v>
      </c>
      <c r="AA1074" s="12" t="s">
        <v>304</v>
      </c>
      <c r="AB1074" s="12" t="s">
        <v>35</v>
      </c>
      <c r="AC1074" s="12" t="s">
        <v>2901</v>
      </c>
      <c r="AF1074" s="12">
        <v>1</v>
      </c>
      <c r="AG1074" s="12">
        <v>7</v>
      </c>
    </row>
    <row r="1075" spans="1:45" s="12" customFormat="1" x14ac:dyDescent="0.25">
      <c r="A1075" s="12" t="s">
        <v>1379</v>
      </c>
      <c r="B1075" s="12">
        <v>2003</v>
      </c>
      <c r="C1075" t="str">
        <f>A1075&amp;" "&amp;B1075</f>
        <v>Reche et al. 2003</v>
      </c>
      <c r="D1075" s="12" t="s">
        <v>35</v>
      </c>
      <c r="E1075" s="12" t="s">
        <v>25</v>
      </c>
      <c r="F1075" s="12" t="s">
        <v>1380</v>
      </c>
      <c r="G1075" s="12" t="s">
        <v>2901</v>
      </c>
      <c r="H1075" s="12" t="s">
        <v>3504</v>
      </c>
      <c r="I1075" s="12" t="s">
        <v>251</v>
      </c>
      <c r="J1075" s="12" t="s">
        <v>2117</v>
      </c>
      <c r="K1075" s="12" t="s">
        <v>28</v>
      </c>
      <c r="L1075" s="12" t="s">
        <v>28</v>
      </c>
      <c r="N1075" s="12" t="s">
        <v>28</v>
      </c>
      <c r="O1075" s="12" t="s">
        <v>744</v>
      </c>
      <c r="P1075" s="12" t="s">
        <v>3901</v>
      </c>
      <c r="Q1075" t="s">
        <v>4013</v>
      </c>
      <c r="R1075" t="s">
        <v>4012</v>
      </c>
      <c r="S1075" t="s">
        <v>3953</v>
      </c>
      <c r="T1075" s="12" t="s">
        <v>1408</v>
      </c>
      <c r="U1075" s="12" t="s">
        <v>1409</v>
      </c>
      <c r="W1075" s="12" t="s">
        <v>40</v>
      </c>
      <c r="X1075" s="12" t="s">
        <v>1033</v>
      </c>
      <c r="Y1075" s="12" t="s">
        <v>1033</v>
      </c>
      <c r="Z1075" s="12" t="s">
        <v>1033</v>
      </c>
      <c r="AA1075" s="12" t="s">
        <v>304</v>
      </c>
      <c r="AB1075" s="12" t="s">
        <v>35</v>
      </c>
      <c r="AC1075" s="12" t="s">
        <v>2901</v>
      </c>
      <c r="AF1075" s="12" t="s">
        <v>119</v>
      </c>
      <c r="AG1075" s="12">
        <v>2</v>
      </c>
    </row>
    <row r="1076" spans="1:45" s="12" customFormat="1" x14ac:dyDescent="0.25">
      <c r="A1076" s="12" t="s">
        <v>1379</v>
      </c>
      <c r="B1076" s="12">
        <v>2003</v>
      </c>
      <c r="C1076" t="str">
        <f>A1076&amp;" "&amp;B1076</f>
        <v>Reche et al. 2003</v>
      </c>
      <c r="D1076" s="12" t="s">
        <v>35</v>
      </c>
      <c r="E1076" s="12" t="s">
        <v>25</v>
      </c>
      <c r="F1076" s="12" t="s">
        <v>1380</v>
      </c>
      <c r="G1076" s="12" t="s">
        <v>2901</v>
      </c>
      <c r="H1076" s="12" t="s">
        <v>3504</v>
      </c>
      <c r="I1076" s="12" t="s">
        <v>251</v>
      </c>
      <c r="J1076" s="12" t="s">
        <v>2117</v>
      </c>
      <c r="K1076" s="12" t="s">
        <v>28</v>
      </c>
      <c r="L1076" s="12" t="s">
        <v>28</v>
      </c>
      <c r="N1076" s="12" t="s">
        <v>28</v>
      </c>
      <c r="O1076" s="12" t="s">
        <v>744</v>
      </c>
      <c r="P1076" s="12" t="s">
        <v>3901</v>
      </c>
      <c r="Q1076" t="s">
        <v>4159</v>
      </c>
      <c r="R1076" t="s">
        <v>4158</v>
      </c>
      <c r="S1076" t="s">
        <v>4352</v>
      </c>
      <c r="T1076" s="12" t="s">
        <v>3656</v>
      </c>
      <c r="U1076" s="12" t="s">
        <v>1410</v>
      </c>
      <c r="W1076" s="12" t="s">
        <v>31</v>
      </c>
      <c r="X1076" s="12" t="s">
        <v>1033</v>
      </c>
      <c r="Y1076" s="12" t="s">
        <v>1033</v>
      </c>
      <c r="Z1076" s="12" t="s">
        <v>1033</v>
      </c>
      <c r="AA1076" s="12" t="s">
        <v>304</v>
      </c>
      <c r="AB1076" s="12" t="s">
        <v>35</v>
      </c>
      <c r="AC1076" s="12" t="s">
        <v>2901</v>
      </c>
      <c r="AF1076" s="12">
        <v>1</v>
      </c>
      <c r="AG1076" s="12">
        <v>3</v>
      </c>
      <c r="AS1076" s="12" t="s">
        <v>2115</v>
      </c>
    </row>
    <row r="1077" spans="1:45" s="12" customFormat="1" x14ac:dyDescent="0.25">
      <c r="A1077" s="12" t="s">
        <v>1379</v>
      </c>
      <c r="B1077" s="12">
        <v>2003</v>
      </c>
      <c r="C1077" t="str">
        <f>A1077&amp;" "&amp;B1077</f>
        <v>Reche et al. 2003</v>
      </c>
      <c r="D1077" s="12" t="s">
        <v>35</v>
      </c>
      <c r="E1077" s="12" t="s">
        <v>25</v>
      </c>
      <c r="F1077" s="12" t="s">
        <v>1380</v>
      </c>
      <c r="G1077" s="12" t="s">
        <v>2901</v>
      </c>
      <c r="H1077" s="12" t="s">
        <v>3504</v>
      </c>
      <c r="I1077" s="12" t="s">
        <v>251</v>
      </c>
      <c r="J1077" s="12" t="s">
        <v>2117</v>
      </c>
      <c r="K1077" s="12" t="s">
        <v>28</v>
      </c>
      <c r="L1077" s="12" t="s">
        <v>28</v>
      </c>
      <c r="N1077" s="12" t="s">
        <v>28</v>
      </c>
      <c r="O1077" s="12" t="s">
        <v>744</v>
      </c>
      <c r="P1077" s="12" t="s">
        <v>3901</v>
      </c>
      <c r="Q1077" t="s">
        <v>4159</v>
      </c>
      <c r="R1077" t="s">
        <v>4158</v>
      </c>
      <c r="S1077" t="s">
        <v>4352</v>
      </c>
      <c r="T1077" s="12" t="s">
        <v>3656</v>
      </c>
      <c r="U1077" s="12" t="s">
        <v>1410</v>
      </c>
      <c r="W1077" s="12" t="s">
        <v>40</v>
      </c>
      <c r="X1077" s="12" t="s">
        <v>1033</v>
      </c>
      <c r="Y1077" s="12" t="s">
        <v>1033</v>
      </c>
      <c r="Z1077" s="12" t="s">
        <v>1033</v>
      </c>
      <c r="AA1077" s="12" t="s">
        <v>304</v>
      </c>
      <c r="AB1077" s="12" t="s">
        <v>35</v>
      </c>
      <c r="AC1077" s="12" t="s">
        <v>2901</v>
      </c>
      <c r="AF1077" s="12" t="s">
        <v>119</v>
      </c>
      <c r="AG1077" s="12">
        <v>6</v>
      </c>
    </row>
    <row r="1078" spans="1:45" s="12" customFormat="1" x14ac:dyDescent="0.25">
      <c r="A1078" s="12" t="s">
        <v>1379</v>
      </c>
      <c r="B1078" s="12">
        <v>2003</v>
      </c>
      <c r="C1078" t="str">
        <f>A1078&amp;" "&amp;B1078</f>
        <v>Reche et al. 2003</v>
      </c>
      <c r="D1078" s="12" t="s">
        <v>35</v>
      </c>
      <c r="E1078" s="12" t="s">
        <v>25</v>
      </c>
      <c r="F1078" s="12" t="s">
        <v>1380</v>
      </c>
      <c r="G1078" s="12" t="s">
        <v>2901</v>
      </c>
      <c r="H1078" s="12" t="s">
        <v>3504</v>
      </c>
      <c r="I1078" s="12" t="s">
        <v>251</v>
      </c>
      <c r="J1078" s="12" t="s">
        <v>2117</v>
      </c>
      <c r="K1078" s="12" t="s">
        <v>28</v>
      </c>
      <c r="L1078" s="12" t="s">
        <v>28</v>
      </c>
      <c r="N1078" s="12" t="s">
        <v>28</v>
      </c>
      <c r="O1078" s="12" t="s">
        <v>744</v>
      </c>
      <c r="P1078" s="12" t="s">
        <v>3901</v>
      </c>
      <c r="Q1078" t="s">
        <v>4159</v>
      </c>
      <c r="R1078" t="s">
        <v>4158</v>
      </c>
      <c r="S1078" t="s">
        <v>4173</v>
      </c>
      <c r="T1078" s="12" t="s">
        <v>2765</v>
      </c>
      <c r="U1078" s="12" t="s">
        <v>1396</v>
      </c>
      <c r="W1078" s="12" t="s">
        <v>31</v>
      </c>
      <c r="X1078" s="12" t="s">
        <v>1033</v>
      </c>
      <c r="Y1078" s="12" t="s">
        <v>1033</v>
      </c>
      <c r="Z1078" s="12" t="s">
        <v>1033</v>
      </c>
      <c r="AA1078" s="12" t="s">
        <v>304</v>
      </c>
      <c r="AB1078" s="12" t="s">
        <v>35</v>
      </c>
      <c r="AC1078" s="12" t="s">
        <v>2901</v>
      </c>
      <c r="AF1078" s="12">
        <v>2</v>
      </c>
      <c r="AG1078" s="12">
        <v>7</v>
      </c>
      <c r="AS1078" s="12" t="s">
        <v>2115</v>
      </c>
    </row>
    <row r="1079" spans="1:45" s="12" customFormat="1" x14ac:dyDescent="0.25">
      <c r="A1079" s="12" t="s">
        <v>1379</v>
      </c>
      <c r="B1079" s="12">
        <v>2003</v>
      </c>
      <c r="C1079" t="str">
        <f>A1079&amp;" "&amp;B1079</f>
        <v>Reche et al. 2003</v>
      </c>
      <c r="D1079" s="12" t="s">
        <v>35</v>
      </c>
      <c r="E1079" s="12" t="s">
        <v>25</v>
      </c>
      <c r="F1079" s="12" t="s">
        <v>1380</v>
      </c>
      <c r="G1079" s="12" t="s">
        <v>2901</v>
      </c>
      <c r="H1079" s="12" t="s">
        <v>3504</v>
      </c>
      <c r="I1079" s="12" t="s">
        <v>251</v>
      </c>
      <c r="J1079" s="12" t="s">
        <v>2117</v>
      </c>
      <c r="K1079" s="12" t="s">
        <v>28</v>
      </c>
      <c r="L1079" s="12" t="s">
        <v>28</v>
      </c>
      <c r="N1079" s="12" t="s">
        <v>28</v>
      </c>
      <c r="O1079" s="12" t="s">
        <v>744</v>
      </c>
      <c r="P1079" s="12" t="s">
        <v>3901</v>
      </c>
      <c r="Q1079" t="s">
        <v>4159</v>
      </c>
      <c r="R1079" t="s">
        <v>4158</v>
      </c>
      <c r="S1079" t="s">
        <v>4173</v>
      </c>
      <c r="T1079" s="12" t="s">
        <v>2765</v>
      </c>
      <c r="U1079" s="12" t="s">
        <v>1396</v>
      </c>
      <c r="W1079" s="12" t="s">
        <v>40</v>
      </c>
      <c r="X1079" s="12" t="s">
        <v>1033</v>
      </c>
      <c r="Y1079" s="12" t="s">
        <v>1033</v>
      </c>
      <c r="Z1079" s="12" t="s">
        <v>1033</v>
      </c>
      <c r="AA1079" s="12" t="s">
        <v>304</v>
      </c>
      <c r="AB1079" s="12" t="s">
        <v>35</v>
      </c>
      <c r="AC1079" s="12" t="s">
        <v>2901</v>
      </c>
      <c r="AF1079" s="12" t="s">
        <v>119</v>
      </c>
      <c r="AG1079" s="12">
        <v>8</v>
      </c>
    </row>
    <row r="1080" spans="1:45" s="12" customFormat="1" x14ac:dyDescent="0.25">
      <c r="A1080" s="12" t="s">
        <v>1379</v>
      </c>
      <c r="B1080" s="12">
        <v>2003</v>
      </c>
      <c r="C1080" t="str">
        <f>A1080&amp;" "&amp;B1080</f>
        <v>Reche et al. 2003</v>
      </c>
      <c r="D1080" s="12" t="s">
        <v>35</v>
      </c>
      <c r="E1080" s="12" t="s">
        <v>25</v>
      </c>
      <c r="F1080" s="12" t="s">
        <v>1380</v>
      </c>
      <c r="G1080" s="12" t="s">
        <v>2901</v>
      </c>
      <c r="H1080" s="12" t="s">
        <v>3504</v>
      </c>
      <c r="I1080" s="12" t="s">
        <v>251</v>
      </c>
      <c r="J1080" s="12" t="s">
        <v>2117</v>
      </c>
      <c r="K1080" s="12" t="s">
        <v>28</v>
      </c>
      <c r="L1080" s="12" t="s">
        <v>28</v>
      </c>
      <c r="N1080" s="12" t="s">
        <v>28</v>
      </c>
      <c r="O1080" s="12" t="s">
        <v>744</v>
      </c>
      <c r="P1080" s="12" t="s">
        <v>3901</v>
      </c>
      <c r="Q1080" t="s">
        <v>4159</v>
      </c>
      <c r="R1080" t="s">
        <v>4158</v>
      </c>
      <c r="S1080" t="s">
        <v>4352</v>
      </c>
      <c r="T1080" s="12" t="s">
        <v>1560</v>
      </c>
      <c r="U1080" s="12" t="s">
        <v>1397</v>
      </c>
      <c r="W1080" s="12" t="s">
        <v>40</v>
      </c>
      <c r="X1080" s="12" t="s">
        <v>1033</v>
      </c>
      <c r="Y1080" s="12" t="s">
        <v>1033</v>
      </c>
      <c r="Z1080" s="12" t="s">
        <v>1033</v>
      </c>
      <c r="AA1080" s="12" t="s">
        <v>304</v>
      </c>
      <c r="AB1080" s="12" t="s">
        <v>35</v>
      </c>
      <c r="AC1080" s="12" t="s">
        <v>2901</v>
      </c>
      <c r="AF1080" s="12" t="s">
        <v>119</v>
      </c>
      <c r="AG1080" s="12">
        <v>2</v>
      </c>
    </row>
    <row r="1081" spans="1:45" s="12" customFormat="1" x14ac:dyDescent="0.25">
      <c r="A1081" s="12" t="s">
        <v>1379</v>
      </c>
      <c r="B1081" s="12">
        <v>2003</v>
      </c>
      <c r="C1081" t="str">
        <f>A1081&amp;" "&amp;B1081</f>
        <v>Reche et al. 2003</v>
      </c>
      <c r="D1081" s="12" t="s">
        <v>35</v>
      </c>
      <c r="E1081" s="12" t="s">
        <v>25</v>
      </c>
      <c r="F1081" s="12" t="s">
        <v>1380</v>
      </c>
      <c r="G1081" s="12" t="s">
        <v>2901</v>
      </c>
      <c r="H1081" s="12" t="s">
        <v>3504</v>
      </c>
      <c r="I1081" s="12" t="s">
        <v>251</v>
      </c>
      <c r="J1081" s="12" t="s">
        <v>2117</v>
      </c>
      <c r="K1081" s="12" t="s">
        <v>28</v>
      </c>
      <c r="L1081" s="12" t="s">
        <v>28</v>
      </c>
      <c r="N1081" s="12" t="s">
        <v>28</v>
      </c>
      <c r="O1081" s="12" t="s">
        <v>744</v>
      </c>
      <c r="P1081" s="12" t="s">
        <v>3901</v>
      </c>
      <c r="Q1081" t="s">
        <v>4159</v>
      </c>
      <c r="R1081" t="s">
        <v>4361</v>
      </c>
      <c r="S1081" t="s">
        <v>4360</v>
      </c>
      <c r="T1081" s="12" t="s">
        <v>1411</v>
      </c>
      <c r="U1081" s="12" t="s">
        <v>1412</v>
      </c>
      <c r="W1081" s="12" t="s">
        <v>40</v>
      </c>
      <c r="X1081" s="12" t="s">
        <v>1033</v>
      </c>
      <c r="Y1081" s="12" t="s">
        <v>1033</v>
      </c>
      <c r="Z1081" s="12" t="s">
        <v>1033</v>
      </c>
      <c r="AA1081" s="12" t="s">
        <v>304</v>
      </c>
      <c r="AB1081" s="12" t="s">
        <v>35</v>
      </c>
      <c r="AC1081" s="12" t="s">
        <v>2901</v>
      </c>
      <c r="AF1081" s="12" t="s">
        <v>119</v>
      </c>
      <c r="AG1081" s="12">
        <v>5</v>
      </c>
    </row>
    <row r="1082" spans="1:45" s="12" customFormat="1" x14ac:dyDescent="0.25">
      <c r="A1082" s="12" t="s">
        <v>1379</v>
      </c>
      <c r="B1082" s="12">
        <v>2003</v>
      </c>
      <c r="C1082" t="str">
        <f>A1082&amp;" "&amp;B1082</f>
        <v>Reche et al. 2003</v>
      </c>
      <c r="D1082" s="12" t="s">
        <v>35</v>
      </c>
      <c r="E1082" s="12" t="s">
        <v>25</v>
      </c>
      <c r="F1082" s="12" t="s">
        <v>1380</v>
      </c>
      <c r="G1082" s="12" t="s">
        <v>2901</v>
      </c>
      <c r="H1082" s="12" t="s">
        <v>3504</v>
      </c>
      <c r="I1082" s="12" t="s">
        <v>251</v>
      </c>
      <c r="J1082" s="12" t="s">
        <v>2117</v>
      </c>
      <c r="K1082" s="12" t="s">
        <v>28</v>
      </c>
      <c r="L1082" s="12" t="s">
        <v>28</v>
      </c>
      <c r="N1082" s="12" t="s">
        <v>28</v>
      </c>
      <c r="O1082" s="12" t="s">
        <v>744</v>
      </c>
      <c r="P1082" s="12" t="s">
        <v>3901</v>
      </c>
      <c r="Q1082" t="s">
        <v>4013</v>
      </c>
      <c r="R1082" t="s">
        <v>4012</v>
      </c>
      <c r="S1082" t="s">
        <v>3953</v>
      </c>
      <c r="T1082" s="12" t="s">
        <v>3660</v>
      </c>
      <c r="U1082" s="12" t="s">
        <v>1413</v>
      </c>
      <c r="W1082" s="12" t="s">
        <v>31</v>
      </c>
      <c r="X1082" s="12" t="s">
        <v>1033</v>
      </c>
      <c r="Y1082" s="12" t="s">
        <v>1033</v>
      </c>
      <c r="Z1082" s="12" t="s">
        <v>1033</v>
      </c>
      <c r="AA1082" s="12" t="s">
        <v>304</v>
      </c>
      <c r="AB1082" s="12" t="s">
        <v>35</v>
      </c>
      <c r="AC1082" s="12" t="s">
        <v>2901</v>
      </c>
      <c r="AF1082" s="12" t="s">
        <v>119</v>
      </c>
      <c r="AG1082" s="12">
        <v>4</v>
      </c>
      <c r="AS1082" s="12" t="s">
        <v>2115</v>
      </c>
    </row>
    <row r="1083" spans="1:45" s="12" customFormat="1" x14ac:dyDescent="0.25">
      <c r="A1083" s="12" t="s">
        <v>1379</v>
      </c>
      <c r="B1083" s="12">
        <v>2003</v>
      </c>
      <c r="C1083" t="str">
        <f>A1083&amp;" "&amp;B1083</f>
        <v>Reche et al. 2003</v>
      </c>
      <c r="D1083" s="12" t="s">
        <v>35</v>
      </c>
      <c r="E1083" s="12" t="s">
        <v>25</v>
      </c>
      <c r="F1083" s="12" t="s">
        <v>1380</v>
      </c>
      <c r="G1083" s="12" t="s">
        <v>2901</v>
      </c>
      <c r="H1083" s="12" t="s">
        <v>3504</v>
      </c>
      <c r="I1083" s="12" t="s">
        <v>251</v>
      </c>
      <c r="J1083" s="12" t="s">
        <v>2117</v>
      </c>
      <c r="K1083" s="12" t="s">
        <v>28</v>
      </c>
      <c r="L1083" s="12" t="s">
        <v>28</v>
      </c>
      <c r="N1083" s="12" t="s">
        <v>28</v>
      </c>
      <c r="O1083" s="12" t="s">
        <v>744</v>
      </c>
      <c r="P1083" s="12" t="s">
        <v>3901</v>
      </c>
      <c r="Q1083" t="s">
        <v>4013</v>
      </c>
      <c r="R1083" t="s">
        <v>4012</v>
      </c>
      <c r="S1083" t="s">
        <v>3953</v>
      </c>
      <c r="T1083" s="12" t="s">
        <v>3660</v>
      </c>
      <c r="U1083" s="12" t="s">
        <v>1413</v>
      </c>
      <c r="W1083" s="12" t="s">
        <v>40</v>
      </c>
      <c r="X1083" s="12" t="s">
        <v>1033</v>
      </c>
      <c r="Y1083" s="12" t="s">
        <v>1033</v>
      </c>
      <c r="Z1083" s="12" t="s">
        <v>1033</v>
      </c>
      <c r="AA1083" s="12" t="s">
        <v>304</v>
      </c>
      <c r="AB1083" s="12" t="s">
        <v>35</v>
      </c>
      <c r="AC1083" s="12" t="s">
        <v>2901</v>
      </c>
      <c r="AF1083" s="12" t="s">
        <v>119</v>
      </c>
      <c r="AG1083" s="12">
        <v>8</v>
      </c>
    </row>
    <row r="1084" spans="1:45" s="12" customFormat="1" x14ac:dyDescent="0.25">
      <c r="A1084" s="12" t="s">
        <v>1379</v>
      </c>
      <c r="B1084" s="12">
        <v>2003</v>
      </c>
      <c r="C1084" t="str">
        <f>A1084&amp;" "&amp;B1084</f>
        <v>Reche et al. 2003</v>
      </c>
      <c r="D1084" s="12" t="s">
        <v>35</v>
      </c>
      <c r="E1084" s="12" t="s">
        <v>25</v>
      </c>
      <c r="F1084" s="12" t="s">
        <v>1380</v>
      </c>
      <c r="G1084" s="12" t="s">
        <v>2901</v>
      </c>
      <c r="H1084" s="12" t="s">
        <v>3504</v>
      </c>
      <c r="I1084" s="12" t="s">
        <v>251</v>
      </c>
      <c r="J1084" s="12" t="s">
        <v>2117</v>
      </c>
      <c r="K1084" s="12" t="s">
        <v>28</v>
      </c>
      <c r="L1084" s="12" t="s">
        <v>28</v>
      </c>
      <c r="N1084" s="12" t="s">
        <v>28</v>
      </c>
      <c r="O1084" s="12" t="s">
        <v>744</v>
      </c>
      <c r="P1084" s="12" t="s">
        <v>3901</v>
      </c>
      <c r="Q1084" t="s">
        <v>4159</v>
      </c>
      <c r="R1084" t="s">
        <v>4158</v>
      </c>
      <c r="S1084" t="s">
        <v>4234</v>
      </c>
      <c r="T1084" s="12" t="s">
        <v>1414</v>
      </c>
      <c r="U1084" s="12" t="s">
        <v>1415</v>
      </c>
      <c r="W1084" s="12" t="s">
        <v>40</v>
      </c>
      <c r="X1084" s="12" t="s">
        <v>1033</v>
      </c>
      <c r="Y1084" s="12" t="s">
        <v>1033</v>
      </c>
      <c r="Z1084" s="12" t="s">
        <v>1033</v>
      </c>
      <c r="AA1084" s="12" t="s">
        <v>304</v>
      </c>
      <c r="AB1084" s="12" t="s">
        <v>35</v>
      </c>
      <c r="AC1084" s="12" t="s">
        <v>2901</v>
      </c>
      <c r="AF1084" s="12" t="s">
        <v>119</v>
      </c>
      <c r="AG1084" s="12">
        <v>3</v>
      </c>
    </row>
    <row r="1085" spans="1:45" s="12" customFormat="1" x14ac:dyDescent="0.25">
      <c r="A1085" s="12" t="s">
        <v>1379</v>
      </c>
      <c r="B1085" s="12">
        <v>2003</v>
      </c>
      <c r="C1085" t="str">
        <f>A1085&amp;" "&amp;B1085</f>
        <v>Reche et al. 2003</v>
      </c>
      <c r="D1085" s="12" t="s">
        <v>35</v>
      </c>
      <c r="E1085" s="12" t="s">
        <v>25</v>
      </c>
      <c r="F1085" s="12" t="s">
        <v>1380</v>
      </c>
      <c r="G1085" s="12" t="s">
        <v>2901</v>
      </c>
      <c r="H1085" s="12" t="s">
        <v>3504</v>
      </c>
      <c r="I1085" s="12" t="s">
        <v>251</v>
      </c>
      <c r="J1085" s="12" t="s">
        <v>2117</v>
      </c>
      <c r="K1085" s="12" t="s">
        <v>28</v>
      </c>
      <c r="L1085" s="12" t="s">
        <v>28</v>
      </c>
      <c r="N1085" s="12" t="s">
        <v>28</v>
      </c>
      <c r="O1085" s="12" t="s">
        <v>744</v>
      </c>
      <c r="P1085" s="12" t="s">
        <v>3901</v>
      </c>
      <c r="Q1085" t="s">
        <v>4026</v>
      </c>
      <c r="R1085" t="s">
        <v>4052</v>
      </c>
      <c r="S1085" t="s">
        <v>4348</v>
      </c>
      <c r="T1085" s="12" t="s">
        <v>1417</v>
      </c>
      <c r="U1085" s="12" t="s">
        <v>1418</v>
      </c>
      <c r="W1085" s="12" t="s">
        <v>31</v>
      </c>
      <c r="X1085" s="12" t="s">
        <v>1033</v>
      </c>
      <c r="Y1085" s="12" t="s">
        <v>1033</v>
      </c>
      <c r="Z1085" s="12" t="s">
        <v>1033</v>
      </c>
      <c r="AA1085" s="12" t="s">
        <v>304</v>
      </c>
      <c r="AB1085" s="12" t="s">
        <v>35</v>
      </c>
      <c r="AC1085" s="12" t="s">
        <v>2901</v>
      </c>
      <c r="AF1085" s="12" t="s">
        <v>119</v>
      </c>
      <c r="AG1085" s="12">
        <v>2</v>
      </c>
      <c r="AS1085" s="12" t="s">
        <v>2115</v>
      </c>
    </row>
    <row r="1086" spans="1:45" s="12" customFormat="1" x14ac:dyDescent="0.25">
      <c r="A1086" s="12" t="s">
        <v>1379</v>
      </c>
      <c r="B1086" s="12">
        <v>2003</v>
      </c>
      <c r="C1086" t="str">
        <f>A1086&amp;" "&amp;B1086</f>
        <v>Reche et al. 2003</v>
      </c>
      <c r="D1086" s="12" t="s">
        <v>35</v>
      </c>
      <c r="E1086" s="12" t="s">
        <v>25</v>
      </c>
      <c r="F1086" s="12" t="s">
        <v>1380</v>
      </c>
      <c r="G1086" s="12" t="s">
        <v>2901</v>
      </c>
      <c r="H1086" s="12" t="s">
        <v>3504</v>
      </c>
      <c r="I1086" s="12" t="s">
        <v>251</v>
      </c>
      <c r="J1086" s="12" t="s">
        <v>2117</v>
      </c>
      <c r="K1086" s="12" t="s">
        <v>28</v>
      </c>
      <c r="L1086" s="12" t="s">
        <v>28</v>
      </c>
      <c r="N1086" s="12" t="s">
        <v>28</v>
      </c>
      <c r="O1086" s="12" t="s">
        <v>744</v>
      </c>
      <c r="P1086" s="12" t="s">
        <v>3901</v>
      </c>
      <c r="Q1086" t="s">
        <v>4026</v>
      </c>
      <c r="R1086" t="s">
        <v>4052</v>
      </c>
      <c r="S1086" t="s">
        <v>4348</v>
      </c>
      <c r="T1086" s="12" t="s">
        <v>1417</v>
      </c>
      <c r="U1086" s="12" t="s">
        <v>1418</v>
      </c>
      <c r="W1086" s="12" t="s">
        <v>40</v>
      </c>
      <c r="X1086" s="12" t="s">
        <v>1033</v>
      </c>
      <c r="Y1086" s="12" t="s">
        <v>1033</v>
      </c>
      <c r="Z1086" s="12" t="s">
        <v>1033</v>
      </c>
      <c r="AA1086" s="12" t="s">
        <v>304</v>
      </c>
      <c r="AB1086" s="12" t="s">
        <v>35</v>
      </c>
      <c r="AC1086" s="12" t="s">
        <v>2901</v>
      </c>
      <c r="AF1086" s="12" t="s">
        <v>119</v>
      </c>
      <c r="AG1086" s="12">
        <v>8</v>
      </c>
    </row>
    <row r="1087" spans="1:45" s="12" customFormat="1" x14ac:dyDescent="0.25">
      <c r="A1087" s="12" t="s">
        <v>1379</v>
      </c>
      <c r="B1087" s="12">
        <v>2003</v>
      </c>
      <c r="C1087" t="str">
        <f>A1087&amp;" "&amp;B1087</f>
        <v>Reche et al. 2003</v>
      </c>
      <c r="D1087" s="12" t="s">
        <v>35</v>
      </c>
      <c r="E1087" s="12" t="s">
        <v>25</v>
      </c>
      <c r="F1087" s="12" t="s">
        <v>1380</v>
      </c>
      <c r="G1087" s="12" t="s">
        <v>2901</v>
      </c>
      <c r="H1087" s="12" t="s">
        <v>3504</v>
      </c>
      <c r="I1087" s="12" t="s">
        <v>251</v>
      </c>
      <c r="J1087" s="12" t="s">
        <v>2117</v>
      </c>
      <c r="K1087" s="12" t="s">
        <v>28</v>
      </c>
      <c r="L1087" s="12" t="s">
        <v>28</v>
      </c>
      <c r="N1087" s="12" t="s">
        <v>28</v>
      </c>
      <c r="O1087" s="12" t="s">
        <v>744</v>
      </c>
      <c r="P1087" s="12" t="s">
        <v>3901</v>
      </c>
      <c r="Q1087" t="s">
        <v>4159</v>
      </c>
      <c r="R1087" t="s">
        <v>4158</v>
      </c>
      <c r="S1087" t="s">
        <v>4391</v>
      </c>
      <c r="T1087" s="12" t="s">
        <v>2810</v>
      </c>
      <c r="U1087" s="12" t="s">
        <v>1419</v>
      </c>
      <c r="W1087" s="12" t="s">
        <v>40</v>
      </c>
      <c r="X1087" s="12" t="s">
        <v>1033</v>
      </c>
      <c r="Y1087" s="12" t="s">
        <v>1033</v>
      </c>
      <c r="Z1087" s="12" t="s">
        <v>1033</v>
      </c>
      <c r="AA1087" s="12" t="s">
        <v>304</v>
      </c>
      <c r="AB1087" s="12" t="s">
        <v>35</v>
      </c>
      <c r="AC1087" s="12" t="s">
        <v>2901</v>
      </c>
      <c r="AF1087" s="12" t="s">
        <v>119</v>
      </c>
      <c r="AG1087" s="12">
        <v>3</v>
      </c>
    </row>
    <row r="1088" spans="1:45" s="12" customFormat="1" x14ac:dyDescent="0.25">
      <c r="A1088" s="12" t="s">
        <v>1379</v>
      </c>
      <c r="B1088" s="12">
        <v>2003</v>
      </c>
      <c r="C1088" t="str">
        <f>A1088&amp;" "&amp;B1088</f>
        <v>Reche et al. 2003</v>
      </c>
      <c r="D1088" s="12" t="s">
        <v>35</v>
      </c>
      <c r="E1088" s="12" t="s">
        <v>25</v>
      </c>
      <c r="F1088" s="12" t="s">
        <v>1380</v>
      </c>
      <c r="G1088" s="12" t="s">
        <v>2901</v>
      </c>
      <c r="H1088" s="12" t="s">
        <v>3504</v>
      </c>
      <c r="I1088" s="12" t="s">
        <v>251</v>
      </c>
      <c r="J1088" s="12" t="s">
        <v>2117</v>
      </c>
      <c r="K1088" s="12" t="s">
        <v>28</v>
      </c>
      <c r="L1088" s="12" t="s">
        <v>28</v>
      </c>
      <c r="N1088" s="12" t="s">
        <v>28</v>
      </c>
      <c r="O1088" s="12" t="s">
        <v>744</v>
      </c>
      <c r="P1088" s="12" t="s">
        <v>3901</v>
      </c>
      <c r="Q1088" t="s">
        <v>4026</v>
      </c>
      <c r="R1088" t="s">
        <v>4052</v>
      </c>
      <c r="S1088" t="s">
        <v>4399</v>
      </c>
      <c r="T1088" s="12" t="s">
        <v>1421</v>
      </c>
      <c r="U1088" s="12" t="s">
        <v>1422</v>
      </c>
      <c r="W1088" s="12" t="s">
        <v>31</v>
      </c>
      <c r="X1088" s="12" t="s">
        <v>1033</v>
      </c>
      <c r="Y1088" s="12" t="s">
        <v>1033</v>
      </c>
      <c r="Z1088" s="12" t="s">
        <v>1033</v>
      </c>
      <c r="AA1088" s="12" t="s">
        <v>304</v>
      </c>
      <c r="AB1088" s="12" t="s">
        <v>35</v>
      </c>
      <c r="AC1088" s="12" t="s">
        <v>2901</v>
      </c>
      <c r="AF1088" s="12" t="s">
        <v>119</v>
      </c>
      <c r="AG1088" s="12">
        <v>2</v>
      </c>
      <c r="AS1088" s="12" t="s">
        <v>2115</v>
      </c>
    </row>
    <row r="1089" spans="1:33" s="12" customFormat="1" x14ac:dyDescent="0.25">
      <c r="A1089" s="12" t="s">
        <v>1379</v>
      </c>
      <c r="B1089" s="12">
        <v>2003</v>
      </c>
      <c r="C1089" t="str">
        <f>A1089&amp;" "&amp;B1089</f>
        <v>Reche et al. 2003</v>
      </c>
      <c r="D1089" s="12" t="s">
        <v>35</v>
      </c>
      <c r="E1089" s="12" t="s">
        <v>25</v>
      </c>
      <c r="F1089" s="12" t="s">
        <v>1380</v>
      </c>
      <c r="G1089" s="12" t="s">
        <v>2901</v>
      </c>
      <c r="H1089" s="12" t="s">
        <v>3504</v>
      </c>
      <c r="I1089" s="12" t="s">
        <v>251</v>
      </c>
      <c r="J1089" s="12" t="s">
        <v>2117</v>
      </c>
      <c r="K1089" s="12" t="s">
        <v>28</v>
      </c>
      <c r="L1089" s="12" t="s">
        <v>28</v>
      </c>
      <c r="N1089" s="12" t="s">
        <v>28</v>
      </c>
      <c r="O1089" s="12" t="s">
        <v>744</v>
      </c>
      <c r="P1089" s="12" t="s">
        <v>3901</v>
      </c>
      <c r="Q1089" t="s">
        <v>4026</v>
      </c>
      <c r="R1089" t="s">
        <v>4052</v>
      </c>
      <c r="S1089" t="s">
        <v>4399</v>
      </c>
      <c r="T1089" s="12" t="s">
        <v>1421</v>
      </c>
      <c r="U1089" s="12" t="s">
        <v>1422</v>
      </c>
      <c r="W1089" s="12" t="s">
        <v>40</v>
      </c>
      <c r="X1089" s="12" t="s">
        <v>1033</v>
      </c>
      <c r="Y1089" s="12" t="s">
        <v>1033</v>
      </c>
      <c r="Z1089" s="12" t="s">
        <v>1033</v>
      </c>
      <c r="AA1089" s="12" t="s">
        <v>304</v>
      </c>
      <c r="AB1089" s="12" t="s">
        <v>35</v>
      </c>
      <c r="AC1089" s="12" t="s">
        <v>2901</v>
      </c>
      <c r="AF1089" s="12" t="s">
        <v>119</v>
      </c>
      <c r="AG1089" s="12">
        <v>10</v>
      </c>
    </row>
    <row r="1090" spans="1:33" s="12" customFormat="1" x14ac:dyDescent="0.25">
      <c r="A1090" s="12" t="s">
        <v>1379</v>
      </c>
      <c r="B1090" s="12">
        <v>2003</v>
      </c>
      <c r="C1090" t="str">
        <f>A1090&amp;" "&amp;B1090</f>
        <v>Reche et al. 2003</v>
      </c>
      <c r="D1090" s="12" t="s">
        <v>35</v>
      </c>
      <c r="E1090" s="12" t="s">
        <v>25</v>
      </c>
      <c r="F1090" s="12" t="s">
        <v>1380</v>
      </c>
      <c r="G1090" s="12" t="s">
        <v>2901</v>
      </c>
      <c r="H1090" s="12" t="s">
        <v>3504</v>
      </c>
      <c r="I1090" s="12" t="s">
        <v>251</v>
      </c>
      <c r="J1090" s="12" t="s">
        <v>2117</v>
      </c>
      <c r="K1090" s="12" t="s">
        <v>28</v>
      </c>
      <c r="L1090" s="12" t="s">
        <v>28</v>
      </c>
      <c r="N1090" s="12" t="s">
        <v>28</v>
      </c>
      <c r="O1090" s="12" t="s">
        <v>744</v>
      </c>
      <c r="P1090" s="12" t="s">
        <v>3901</v>
      </c>
      <c r="Q1090" t="s">
        <v>4159</v>
      </c>
      <c r="R1090" t="s">
        <v>4158</v>
      </c>
      <c r="S1090" t="s">
        <v>4352</v>
      </c>
      <c r="T1090" s="12" t="s">
        <v>2795</v>
      </c>
      <c r="U1090" s="12" t="s">
        <v>1407</v>
      </c>
      <c r="W1090" s="12" t="s">
        <v>40</v>
      </c>
      <c r="X1090" s="12" t="s">
        <v>1033</v>
      </c>
      <c r="Y1090" s="12" t="s">
        <v>1033</v>
      </c>
      <c r="Z1090" s="12" t="s">
        <v>1033</v>
      </c>
      <c r="AA1090" s="12" t="s">
        <v>304</v>
      </c>
      <c r="AB1090" s="12" t="s">
        <v>35</v>
      </c>
      <c r="AC1090" s="12" t="s">
        <v>2901</v>
      </c>
      <c r="AF1090" s="12" t="s">
        <v>119</v>
      </c>
      <c r="AG1090" s="12">
        <v>1</v>
      </c>
    </row>
    <row r="1091" spans="1:33" s="12" customFormat="1" x14ac:dyDescent="0.25">
      <c r="A1091" s="12" t="s">
        <v>2048</v>
      </c>
      <c r="B1091" s="12">
        <v>2003</v>
      </c>
      <c r="C1091" t="str">
        <f>A1091&amp;" "&amp;B1091</f>
        <v>Refsum et al. 2003</v>
      </c>
      <c r="D1091" s="12" t="s">
        <v>35</v>
      </c>
      <c r="E1091" s="12" t="s">
        <v>25</v>
      </c>
      <c r="F1091" s="12" t="s">
        <v>1779</v>
      </c>
      <c r="G1091" s="12" t="s">
        <v>2901</v>
      </c>
      <c r="H1091" s="12" t="s">
        <v>3504</v>
      </c>
      <c r="I1091" s="12" t="s">
        <v>2049</v>
      </c>
      <c r="J1091" s="12" t="s">
        <v>3626</v>
      </c>
      <c r="K1091" s="12" t="s">
        <v>28</v>
      </c>
      <c r="L1091" s="12" t="s">
        <v>28</v>
      </c>
      <c r="N1091" s="12" t="s">
        <v>28</v>
      </c>
      <c r="O1091" s="12" t="s">
        <v>744</v>
      </c>
      <c r="P1091" s="12" t="s">
        <v>3901</v>
      </c>
      <c r="Q1091" t="s">
        <v>4009</v>
      </c>
      <c r="R1091" t="s">
        <v>4011</v>
      </c>
      <c r="S1091" t="s">
        <v>4338</v>
      </c>
      <c r="T1091" s="12" t="s">
        <v>1790</v>
      </c>
      <c r="U1091" s="12" t="s">
        <v>1791</v>
      </c>
      <c r="W1091" s="12" t="s">
        <v>40</v>
      </c>
      <c r="X1091" s="12" t="s">
        <v>2974</v>
      </c>
      <c r="Y1091" s="12" t="s">
        <v>3711</v>
      </c>
      <c r="Z1091" s="12" t="s">
        <v>3608</v>
      </c>
      <c r="AA1091" s="12" t="s">
        <v>2050</v>
      </c>
      <c r="AB1091" s="12" t="s">
        <v>35</v>
      </c>
      <c r="AC1091" s="12" t="s">
        <v>2901</v>
      </c>
      <c r="AF1091" s="12">
        <v>1</v>
      </c>
      <c r="AG1091" s="12">
        <v>2</v>
      </c>
    </row>
    <row r="1092" spans="1:33" s="12" customFormat="1" x14ac:dyDescent="0.25">
      <c r="A1092" s="12" t="s">
        <v>2048</v>
      </c>
      <c r="B1092" s="12">
        <v>2003</v>
      </c>
      <c r="C1092" t="str">
        <f>A1092&amp;" "&amp;B1092</f>
        <v>Refsum et al. 2003</v>
      </c>
      <c r="D1092" s="12" t="s">
        <v>35</v>
      </c>
      <c r="E1092" s="12" t="s">
        <v>25</v>
      </c>
      <c r="F1092" s="12" t="s">
        <v>1779</v>
      </c>
      <c r="G1092" s="12" t="s">
        <v>2901</v>
      </c>
      <c r="H1092" s="12" t="s">
        <v>3504</v>
      </c>
      <c r="I1092" s="12" t="s">
        <v>2049</v>
      </c>
      <c r="J1092" s="12" t="s">
        <v>3626</v>
      </c>
      <c r="K1092" s="12" t="s">
        <v>28</v>
      </c>
      <c r="L1092" s="12" t="s">
        <v>28</v>
      </c>
      <c r="N1092" s="12" t="s">
        <v>28</v>
      </c>
      <c r="O1092" s="12" t="s">
        <v>744</v>
      </c>
      <c r="P1092" s="12" t="s">
        <v>3901</v>
      </c>
      <c r="Q1092" t="s">
        <v>4009</v>
      </c>
      <c r="R1092" t="s">
        <v>4011</v>
      </c>
      <c r="S1092" t="s">
        <v>4283</v>
      </c>
      <c r="T1092" s="12" t="s">
        <v>3789</v>
      </c>
      <c r="U1092" s="12" t="s">
        <v>2053</v>
      </c>
      <c r="W1092" s="12" t="s">
        <v>40</v>
      </c>
      <c r="X1092" s="12" t="s">
        <v>2974</v>
      </c>
      <c r="Y1092" s="12" t="s">
        <v>3712</v>
      </c>
      <c r="Z1092" s="12" t="s">
        <v>3608</v>
      </c>
      <c r="AA1092" s="12" t="s">
        <v>2050</v>
      </c>
      <c r="AB1092" s="12" t="s">
        <v>35</v>
      </c>
      <c r="AC1092" s="12" t="s">
        <v>2901</v>
      </c>
      <c r="AF1092" s="12" t="s">
        <v>119</v>
      </c>
      <c r="AG1092" s="12">
        <v>2</v>
      </c>
    </row>
    <row r="1093" spans="1:33" s="12" customFormat="1" x14ac:dyDescent="0.25">
      <c r="A1093" s="12" t="s">
        <v>2048</v>
      </c>
      <c r="B1093" s="12">
        <v>2003</v>
      </c>
      <c r="C1093" t="str">
        <f>A1093&amp;" "&amp;B1093</f>
        <v>Refsum et al. 2003</v>
      </c>
      <c r="D1093" s="12" t="s">
        <v>35</v>
      </c>
      <c r="E1093" s="12" t="s">
        <v>25</v>
      </c>
      <c r="F1093" s="12" t="s">
        <v>1779</v>
      </c>
      <c r="G1093" s="12" t="s">
        <v>2901</v>
      </c>
      <c r="H1093" s="12" t="s">
        <v>3504</v>
      </c>
      <c r="I1093" s="12" t="s">
        <v>2049</v>
      </c>
      <c r="J1093" s="12" t="s">
        <v>3626</v>
      </c>
      <c r="K1093" s="12" t="s">
        <v>28</v>
      </c>
      <c r="L1093" s="12" t="s">
        <v>28</v>
      </c>
      <c r="N1093" s="12" t="s">
        <v>28</v>
      </c>
      <c r="O1093" s="12" t="s">
        <v>744</v>
      </c>
      <c r="P1093" s="12" t="s">
        <v>3901</v>
      </c>
      <c r="Q1093"/>
      <c r="R1093"/>
      <c r="S1093"/>
      <c r="V1093" s="12" t="s">
        <v>2649</v>
      </c>
      <c r="W1093" s="12" t="s">
        <v>40</v>
      </c>
      <c r="X1093" s="12" t="s">
        <v>2974</v>
      </c>
      <c r="Y1093" s="12" t="s">
        <v>3713</v>
      </c>
      <c r="Z1093" s="12" t="s">
        <v>3608</v>
      </c>
      <c r="AA1093" s="12" t="s">
        <v>2050</v>
      </c>
      <c r="AB1093" s="12" t="s">
        <v>35</v>
      </c>
      <c r="AC1093" s="12" t="s">
        <v>2901</v>
      </c>
      <c r="AF1093" s="12" t="s">
        <v>119</v>
      </c>
      <c r="AG1093" s="12">
        <v>2</v>
      </c>
    </row>
    <row r="1094" spans="1:33" s="12" customFormat="1" x14ac:dyDescent="0.25">
      <c r="A1094" s="12" t="s">
        <v>2048</v>
      </c>
      <c r="B1094" s="12">
        <v>2003</v>
      </c>
      <c r="C1094" t="str">
        <f>A1094&amp;" "&amp;B1094</f>
        <v>Refsum et al. 2003</v>
      </c>
      <c r="D1094" s="12" t="s">
        <v>35</v>
      </c>
      <c r="E1094" s="12" t="s">
        <v>25</v>
      </c>
      <c r="F1094" s="12" t="s">
        <v>1779</v>
      </c>
      <c r="G1094" s="12" t="s">
        <v>2901</v>
      </c>
      <c r="H1094" s="12" t="s">
        <v>3504</v>
      </c>
      <c r="I1094" s="12" t="s">
        <v>2049</v>
      </c>
      <c r="J1094" s="12" t="s">
        <v>3626</v>
      </c>
      <c r="K1094" s="12" t="s">
        <v>28</v>
      </c>
      <c r="L1094" s="12" t="s">
        <v>28</v>
      </c>
      <c r="N1094" s="12" t="s">
        <v>277</v>
      </c>
      <c r="O1094" s="12" t="s">
        <v>744</v>
      </c>
      <c r="P1094" s="12" t="s">
        <v>3901</v>
      </c>
      <c r="Q1094" t="s">
        <v>4009</v>
      </c>
      <c r="R1094" t="s">
        <v>4038</v>
      </c>
      <c r="S1094" t="s">
        <v>4330</v>
      </c>
      <c r="T1094" s="12" t="s">
        <v>1683</v>
      </c>
      <c r="U1094" s="12" t="s">
        <v>1684</v>
      </c>
      <c r="W1094" s="12" t="s">
        <v>40</v>
      </c>
      <c r="X1094" s="12" t="s">
        <v>2974</v>
      </c>
      <c r="Y1094" s="12" t="s">
        <v>3714</v>
      </c>
      <c r="Z1094" s="12" t="s">
        <v>3608</v>
      </c>
      <c r="AA1094" s="12" t="s">
        <v>304</v>
      </c>
      <c r="AB1094" s="12" t="s">
        <v>35</v>
      </c>
      <c r="AC1094" s="12" t="s">
        <v>2901</v>
      </c>
      <c r="AF1094" s="12" t="s">
        <v>119</v>
      </c>
      <c r="AG1094" s="12">
        <v>303</v>
      </c>
    </row>
    <row r="1095" spans="1:33" s="12" customFormat="1" x14ac:dyDescent="0.25">
      <c r="A1095" s="12" t="s">
        <v>2048</v>
      </c>
      <c r="B1095" s="12">
        <v>2003</v>
      </c>
      <c r="C1095" t="str">
        <f>A1095&amp;" "&amp;B1095</f>
        <v>Refsum et al. 2003</v>
      </c>
      <c r="D1095" s="12" t="s">
        <v>35</v>
      </c>
      <c r="E1095" s="12" t="s">
        <v>25</v>
      </c>
      <c r="F1095" s="12" t="s">
        <v>1779</v>
      </c>
      <c r="G1095" s="12" t="s">
        <v>2901</v>
      </c>
      <c r="H1095" s="12" t="s">
        <v>3504</v>
      </c>
      <c r="I1095" s="12" t="s">
        <v>2049</v>
      </c>
      <c r="J1095" s="12" t="s">
        <v>3626</v>
      </c>
      <c r="K1095" s="12" t="s">
        <v>28</v>
      </c>
      <c r="L1095" s="12" t="s">
        <v>28</v>
      </c>
      <c r="N1095" s="12" t="s">
        <v>277</v>
      </c>
      <c r="O1095" s="12" t="s">
        <v>744</v>
      </c>
      <c r="P1095" s="12" t="s">
        <v>3901</v>
      </c>
      <c r="Q1095" t="s">
        <v>4009</v>
      </c>
      <c r="R1095" t="s">
        <v>4011</v>
      </c>
      <c r="S1095" t="s">
        <v>4086</v>
      </c>
      <c r="T1095" s="12" t="s">
        <v>2687</v>
      </c>
      <c r="U1095" s="12" t="s">
        <v>644</v>
      </c>
      <c r="W1095" s="12" t="s">
        <v>40</v>
      </c>
      <c r="X1095" s="12" t="s">
        <v>2974</v>
      </c>
      <c r="Y1095" s="12" t="s">
        <v>3715</v>
      </c>
      <c r="Z1095" s="12" t="s">
        <v>3608</v>
      </c>
      <c r="AA1095" s="12" t="s">
        <v>304</v>
      </c>
      <c r="AB1095" s="12" t="s">
        <v>35</v>
      </c>
      <c r="AC1095" s="12" t="s">
        <v>2901</v>
      </c>
      <c r="AF1095" s="12">
        <v>8</v>
      </c>
      <c r="AG1095" s="12">
        <v>281</v>
      </c>
    </row>
    <row r="1096" spans="1:33" s="12" customFormat="1" x14ac:dyDescent="0.25">
      <c r="A1096" s="12" t="s">
        <v>2048</v>
      </c>
      <c r="B1096" s="12">
        <v>2003</v>
      </c>
      <c r="C1096" t="str">
        <f>A1096&amp;" "&amp;B1096</f>
        <v>Refsum et al. 2003</v>
      </c>
      <c r="D1096" s="12" t="s">
        <v>35</v>
      </c>
      <c r="E1096" s="12" t="s">
        <v>25</v>
      </c>
      <c r="F1096" s="12" t="s">
        <v>1779</v>
      </c>
      <c r="G1096" s="12" t="s">
        <v>2901</v>
      </c>
      <c r="H1096" s="12" t="s">
        <v>3504</v>
      </c>
      <c r="I1096" s="12" t="s">
        <v>2049</v>
      </c>
      <c r="J1096" s="12" t="s">
        <v>3626</v>
      </c>
      <c r="K1096" s="12" t="s">
        <v>28</v>
      </c>
      <c r="L1096" s="12" t="s">
        <v>28</v>
      </c>
      <c r="N1096" s="12" t="s">
        <v>28</v>
      </c>
      <c r="O1096" s="12" t="s">
        <v>744</v>
      </c>
      <c r="P1096" s="12" t="s">
        <v>3901</v>
      </c>
      <c r="Q1096" t="s">
        <v>4009</v>
      </c>
      <c r="R1096" t="s">
        <v>4011</v>
      </c>
      <c r="S1096" t="s">
        <v>4086</v>
      </c>
      <c r="T1096" s="12" t="s">
        <v>2687</v>
      </c>
      <c r="U1096" s="12" t="s">
        <v>644</v>
      </c>
      <c r="W1096" s="12" t="s">
        <v>40</v>
      </c>
      <c r="X1096" s="12" t="s">
        <v>2974</v>
      </c>
      <c r="Y1096" s="12" t="s">
        <v>3716</v>
      </c>
      <c r="Z1096" s="12" t="s">
        <v>3608</v>
      </c>
      <c r="AA1096" s="12" t="s">
        <v>2050</v>
      </c>
      <c r="AB1096" s="12" t="s">
        <v>35</v>
      </c>
      <c r="AC1096" s="12" t="s">
        <v>2901</v>
      </c>
      <c r="AF1096" s="12">
        <v>49</v>
      </c>
      <c r="AG1096" s="12">
        <v>63</v>
      </c>
    </row>
    <row r="1097" spans="1:33" s="12" customFormat="1" x14ac:dyDescent="0.25">
      <c r="A1097" s="12" t="s">
        <v>2048</v>
      </c>
      <c r="B1097" s="12">
        <v>2003</v>
      </c>
      <c r="C1097" t="str">
        <f>A1097&amp;" "&amp;B1097</f>
        <v>Refsum et al. 2003</v>
      </c>
      <c r="D1097" s="12" t="s">
        <v>35</v>
      </c>
      <c r="E1097" s="12" t="s">
        <v>25</v>
      </c>
      <c r="F1097" s="12" t="s">
        <v>1779</v>
      </c>
      <c r="G1097" s="12" t="s">
        <v>2901</v>
      </c>
      <c r="H1097" s="12" t="s">
        <v>3504</v>
      </c>
      <c r="I1097" s="12" t="s">
        <v>2049</v>
      </c>
      <c r="J1097" s="12" t="s">
        <v>3626</v>
      </c>
      <c r="K1097" s="12" t="s">
        <v>28</v>
      </c>
      <c r="L1097" s="12" t="s">
        <v>28</v>
      </c>
      <c r="N1097" s="12" t="s">
        <v>277</v>
      </c>
      <c r="O1097" s="12" t="s">
        <v>744</v>
      </c>
      <c r="P1097" s="12" t="s">
        <v>3901</v>
      </c>
      <c r="Q1097" t="s">
        <v>4009</v>
      </c>
      <c r="R1097" t="s">
        <v>4038</v>
      </c>
      <c r="S1097" t="s">
        <v>4249</v>
      </c>
      <c r="T1097" s="12" t="s">
        <v>1784</v>
      </c>
      <c r="U1097" s="12" t="s">
        <v>1672</v>
      </c>
      <c r="W1097" s="12" t="s">
        <v>40</v>
      </c>
      <c r="X1097" s="12" t="s">
        <v>2974</v>
      </c>
      <c r="Y1097" s="12" t="s">
        <v>3717</v>
      </c>
      <c r="Z1097" s="12" t="s">
        <v>3608</v>
      </c>
      <c r="AA1097" s="12" t="s">
        <v>304</v>
      </c>
      <c r="AB1097" s="12" t="s">
        <v>35</v>
      </c>
      <c r="AC1097" s="12" t="s">
        <v>2901</v>
      </c>
      <c r="AF1097" s="12" t="s">
        <v>119</v>
      </c>
      <c r="AG1097" s="12">
        <v>138</v>
      </c>
    </row>
    <row r="1098" spans="1:33" s="12" customFormat="1" x14ac:dyDescent="0.25">
      <c r="A1098" s="12" t="s">
        <v>2048</v>
      </c>
      <c r="B1098" s="12">
        <v>2003</v>
      </c>
      <c r="C1098" t="str">
        <f>A1098&amp;" "&amp;B1098</f>
        <v>Refsum et al. 2003</v>
      </c>
      <c r="D1098" s="12" t="s">
        <v>35</v>
      </c>
      <c r="E1098" s="12" t="s">
        <v>25</v>
      </c>
      <c r="F1098" s="12" t="s">
        <v>1779</v>
      </c>
      <c r="G1098" s="12" t="s">
        <v>2901</v>
      </c>
      <c r="H1098" s="12" t="s">
        <v>3504</v>
      </c>
      <c r="I1098" s="12" t="s">
        <v>2049</v>
      </c>
      <c r="J1098" s="12" t="s">
        <v>3626</v>
      </c>
      <c r="K1098" s="12" t="s">
        <v>28</v>
      </c>
      <c r="L1098" s="12" t="s">
        <v>28</v>
      </c>
      <c r="N1098" s="12" t="s">
        <v>277</v>
      </c>
      <c r="O1098" s="12" t="s">
        <v>744</v>
      </c>
      <c r="P1098" s="12" t="s">
        <v>3901</v>
      </c>
      <c r="Q1098" t="s">
        <v>4009</v>
      </c>
      <c r="R1098" t="s">
        <v>4011</v>
      </c>
      <c r="S1098" t="s">
        <v>4095</v>
      </c>
      <c r="T1098" s="12" t="s">
        <v>2702</v>
      </c>
      <c r="U1098" s="12" t="s">
        <v>651</v>
      </c>
      <c r="W1098" s="12" t="s">
        <v>40</v>
      </c>
      <c r="X1098" s="12" t="s">
        <v>2974</v>
      </c>
      <c r="Y1098" s="12" t="s">
        <v>3718</v>
      </c>
      <c r="Z1098" s="12" t="s">
        <v>3608</v>
      </c>
      <c r="AA1098" s="12" t="s">
        <v>304</v>
      </c>
      <c r="AB1098" s="12" t="s">
        <v>35</v>
      </c>
      <c r="AC1098" s="12" t="s">
        <v>2901</v>
      </c>
      <c r="AF1098" s="12">
        <v>2</v>
      </c>
      <c r="AG1098" s="12">
        <v>380</v>
      </c>
    </row>
    <row r="1099" spans="1:33" s="12" customFormat="1" x14ac:dyDescent="0.25">
      <c r="A1099" s="12" t="s">
        <v>2048</v>
      </c>
      <c r="B1099" s="12">
        <v>2003</v>
      </c>
      <c r="C1099" t="str">
        <f>A1099&amp;" "&amp;B1099</f>
        <v>Refsum et al. 2003</v>
      </c>
      <c r="D1099" s="12" t="s">
        <v>35</v>
      </c>
      <c r="E1099" s="12" t="s">
        <v>25</v>
      </c>
      <c r="F1099" s="12" t="s">
        <v>1779</v>
      </c>
      <c r="G1099" s="12" t="s">
        <v>2901</v>
      </c>
      <c r="H1099" s="12" t="s">
        <v>3504</v>
      </c>
      <c r="I1099" s="12" t="s">
        <v>2049</v>
      </c>
      <c r="J1099" s="12" t="s">
        <v>3626</v>
      </c>
      <c r="K1099" s="12" t="s">
        <v>28</v>
      </c>
      <c r="L1099" s="12" t="s">
        <v>28</v>
      </c>
      <c r="N1099" s="12" t="s">
        <v>277</v>
      </c>
      <c r="O1099" s="12" t="s">
        <v>744</v>
      </c>
      <c r="P1099" s="12" t="s">
        <v>3901</v>
      </c>
      <c r="Q1099" t="s">
        <v>4009</v>
      </c>
      <c r="R1099" t="s">
        <v>4008</v>
      </c>
      <c r="S1099" t="s">
        <v>4036</v>
      </c>
      <c r="T1099" s="12" t="s">
        <v>2794</v>
      </c>
      <c r="U1099" s="12" t="s">
        <v>1353</v>
      </c>
      <c r="W1099" s="12" t="s">
        <v>40</v>
      </c>
      <c r="X1099" s="12" t="s">
        <v>2974</v>
      </c>
      <c r="Y1099" s="12" t="s">
        <v>3719</v>
      </c>
      <c r="Z1099" s="12" t="s">
        <v>3608</v>
      </c>
      <c r="AA1099" s="12" t="s">
        <v>304</v>
      </c>
      <c r="AB1099" s="12" t="s">
        <v>35</v>
      </c>
      <c r="AC1099" s="12" t="s">
        <v>2901</v>
      </c>
      <c r="AF1099" s="12" t="s">
        <v>119</v>
      </c>
      <c r="AG1099" s="12">
        <v>1</v>
      </c>
    </row>
    <row r="1100" spans="1:33" s="12" customFormat="1" x14ac:dyDescent="0.25">
      <c r="A1100" s="12" t="s">
        <v>2048</v>
      </c>
      <c r="B1100" s="12">
        <v>2003</v>
      </c>
      <c r="C1100" t="str">
        <f>A1100&amp;" "&amp;B1100</f>
        <v>Refsum et al. 2003</v>
      </c>
      <c r="D1100" s="12" t="s">
        <v>35</v>
      </c>
      <c r="E1100" s="12" t="s">
        <v>25</v>
      </c>
      <c r="F1100" s="12" t="s">
        <v>1779</v>
      </c>
      <c r="G1100" s="12" t="s">
        <v>2901</v>
      </c>
      <c r="H1100" s="12" t="s">
        <v>3504</v>
      </c>
      <c r="I1100" s="12" t="s">
        <v>2049</v>
      </c>
      <c r="J1100" s="12" t="s">
        <v>3626</v>
      </c>
      <c r="K1100" s="12" t="s">
        <v>28</v>
      </c>
      <c r="L1100" s="12" t="s">
        <v>28</v>
      </c>
      <c r="N1100" s="12" t="s">
        <v>277</v>
      </c>
      <c r="O1100" s="12" t="s">
        <v>744</v>
      </c>
      <c r="P1100" s="12" t="s">
        <v>3901</v>
      </c>
      <c r="Q1100" t="s">
        <v>4009</v>
      </c>
      <c r="R1100" t="s">
        <v>4038</v>
      </c>
      <c r="S1100" t="s">
        <v>4037</v>
      </c>
      <c r="T1100" s="12" t="s">
        <v>2055</v>
      </c>
      <c r="U1100" s="12" t="s">
        <v>1799</v>
      </c>
      <c r="W1100" s="12" t="s">
        <v>40</v>
      </c>
      <c r="X1100" s="12" t="s">
        <v>2974</v>
      </c>
      <c r="Y1100" s="12" t="s">
        <v>3720</v>
      </c>
      <c r="Z1100" s="12" t="s">
        <v>3608</v>
      </c>
      <c r="AA1100" s="12" t="s">
        <v>304</v>
      </c>
      <c r="AB1100" s="12" t="s">
        <v>35</v>
      </c>
      <c r="AC1100" s="12" t="s">
        <v>2901</v>
      </c>
      <c r="AF1100" s="12" t="s">
        <v>119</v>
      </c>
      <c r="AG1100" s="12">
        <v>26</v>
      </c>
    </row>
    <row r="1101" spans="1:33" s="12" customFormat="1" x14ac:dyDescent="0.25">
      <c r="A1101" s="12" t="s">
        <v>2048</v>
      </c>
      <c r="B1101" s="12">
        <v>2003</v>
      </c>
      <c r="C1101" t="str">
        <f>A1101&amp;" "&amp;B1101</f>
        <v>Refsum et al. 2003</v>
      </c>
      <c r="D1101" s="12" t="s">
        <v>35</v>
      </c>
      <c r="E1101" s="12" t="s">
        <v>25</v>
      </c>
      <c r="F1101" s="12" t="s">
        <v>1779</v>
      </c>
      <c r="G1101" s="12" t="s">
        <v>2901</v>
      </c>
      <c r="H1101" s="12" t="s">
        <v>3504</v>
      </c>
      <c r="I1101" s="12" t="s">
        <v>2049</v>
      </c>
      <c r="J1101" s="12" t="s">
        <v>3626</v>
      </c>
      <c r="K1101" s="12" t="s">
        <v>28</v>
      </c>
      <c r="L1101" s="12" t="s">
        <v>28</v>
      </c>
      <c r="N1101" s="12" t="s">
        <v>28</v>
      </c>
      <c r="O1101" s="12" t="s">
        <v>744</v>
      </c>
      <c r="P1101" s="12" t="s">
        <v>3901</v>
      </c>
      <c r="Q1101" t="s">
        <v>4009</v>
      </c>
      <c r="R1101" t="s">
        <v>4011</v>
      </c>
      <c r="S1101" t="s">
        <v>4010</v>
      </c>
      <c r="T1101" s="12" t="s">
        <v>1681</v>
      </c>
      <c r="U1101" s="12" t="s">
        <v>652</v>
      </c>
      <c r="W1101" s="12" t="s">
        <v>40</v>
      </c>
      <c r="X1101" s="12" t="s">
        <v>2974</v>
      </c>
      <c r="Y1101" s="12" t="s">
        <v>3721</v>
      </c>
      <c r="Z1101" s="12" t="s">
        <v>3608</v>
      </c>
      <c r="AA1101" s="12" t="s">
        <v>2050</v>
      </c>
      <c r="AB1101" s="12" t="s">
        <v>35</v>
      </c>
      <c r="AC1101" s="12" t="s">
        <v>2901</v>
      </c>
      <c r="AF1101" s="12">
        <v>33</v>
      </c>
      <c r="AG1101" s="12">
        <v>40</v>
      </c>
    </row>
    <row r="1102" spans="1:33" s="12" customFormat="1" x14ac:dyDescent="0.25">
      <c r="A1102" s="12" t="s">
        <v>2048</v>
      </c>
      <c r="B1102" s="12">
        <v>2003</v>
      </c>
      <c r="C1102" t="str">
        <f>A1102&amp;" "&amp;B1102</f>
        <v>Refsum et al. 2003</v>
      </c>
      <c r="D1102" s="12" t="s">
        <v>35</v>
      </c>
      <c r="E1102" s="12" t="s">
        <v>25</v>
      </c>
      <c r="F1102" s="12" t="s">
        <v>1779</v>
      </c>
      <c r="G1102" s="12" t="s">
        <v>2901</v>
      </c>
      <c r="H1102" s="12" t="s">
        <v>3504</v>
      </c>
      <c r="I1102" s="12" t="s">
        <v>2049</v>
      </c>
      <c r="J1102" s="12" t="s">
        <v>3626</v>
      </c>
      <c r="K1102" s="12" t="s">
        <v>28</v>
      </c>
      <c r="L1102" s="12" t="s">
        <v>28</v>
      </c>
      <c r="N1102" s="12" t="s">
        <v>277</v>
      </c>
      <c r="O1102" s="12" t="s">
        <v>744</v>
      </c>
      <c r="P1102" s="12" t="s">
        <v>3901</v>
      </c>
      <c r="Q1102" t="s">
        <v>4009</v>
      </c>
      <c r="R1102" t="s">
        <v>4011</v>
      </c>
      <c r="S1102" t="s">
        <v>4293</v>
      </c>
      <c r="T1102" s="12" t="s">
        <v>2056</v>
      </c>
      <c r="U1102" s="12" t="s">
        <v>1786</v>
      </c>
      <c r="W1102" s="12" t="s">
        <v>40</v>
      </c>
      <c r="X1102" s="12" t="s">
        <v>2974</v>
      </c>
      <c r="Y1102" s="12" t="s">
        <v>3722</v>
      </c>
      <c r="Z1102" s="12" t="s">
        <v>3608</v>
      </c>
      <c r="AA1102" s="12" t="s">
        <v>304</v>
      </c>
      <c r="AB1102" s="12" t="s">
        <v>35</v>
      </c>
      <c r="AC1102" s="12" t="s">
        <v>2901</v>
      </c>
      <c r="AF1102" s="12">
        <v>12</v>
      </c>
      <c r="AG1102" s="12">
        <v>348</v>
      </c>
    </row>
    <row r="1103" spans="1:33" s="12" customFormat="1" x14ac:dyDescent="0.25">
      <c r="A1103" s="12" t="s">
        <v>2048</v>
      </c>
      <c r="B1103" s="12">
        <v>2003</v>
      </c>
      <c r="C1103" t="str">
        <f>A1103&amp;" "&amp;B1103</f>
        <v>Refsum et al. 2003</v>
      </c>
      <c r="D1103" s="12" t="s">
        <v>35</v>
      </c>
      <c r="E1103" s="12" t="s">
        <v>25</v>
      </c>
      <c r="F1103" s="12" t="s">
        <v>1779</v>
      </c>
      <c r="G1103" s="12" t="s">
        <v>2901</v>
      </c>
      <c r="H1103" s="12" t="s">
        <v>3504</v>
      </c>
      <c r="I1103" s="12" t="s">
        <v>2049</v>
      </c>
      <c r="J1103" s="12" t="s">
        <v>3626</v>
      </c>
      <c r="K1103" s="12" t="s">
        <v>28</v>
      </c>
      <c r="L1103" s="12" t="s">
        <v>28</v>
      </c>
      <c r="N1103" s="12" t="s">
        <v>277</v>
      </c>
      <c r="O1103" s="12" t="s">
        <v>744</v>
      </c>
      <c r="P1103" s="12" t="s">
        <v>3901</v>
      </c>
      <c r="Q1103" t="s">
        <v>4009</v>
      </c>
      <c r="R1103" t="s">
        <v>4038</v>
      </c>
      <c r="S1103" t="s">
        <v>4268</v>
      </c>
      <c r="T1103" s="12" t="s">
        <v>1943</v>
      </c>
      <c r="U1103" s="12" t="s">
        <v>2057</v>
      </c>
      <c r="W1103" s="12" t="s">
        <v>40</v>
      </c>
      <c r="X1103" s="12" t="s">
        <v>2974</v>
      </c>
      <c r="Y1103" s="12" t="s">
        <v>3723</v>
      </c>
      <c r="Z1103" s="12" t="s">
        <v>3608</v>
      </c>
      <c r="AA1103" s="12" t="s">
        <v>304</v>
      </c>
      <c r="AB1103" s="12" t="s">
        <v>35</v>
      </c>
      <c r="AC1103" s="12" t="s">
        <v>2901</v>
      </c>
      <c r="AF1103" s="12" t="s">
        <v>119</v>
      </c>
      <c r="AG1103" s="12">
        <v>16</v>
      </c>
    </row>
    <row r="1104" spans="1:33" s="12" customFormat="1" x14ac:dyDescent="0.25">
      <c r="A1104" s="12" t="s">
        <v>2048</v>
      </c>
      <c r="B1104" s="12">
        <v>2003</v>
      </c>
      <c r="C1104" t="str">
        <f>A1104&amp;" "&amp;B1104</f>
        <v>Refsum et al. 2003</v>
      </c>
      <c r="D1104" s="12" t="s">
        <v>35</v>
      </c>
      <c r="E1104" s="12" t="s">
        <v>25</v>
      </c>
      <c r="F1104" s="12" t="s">
        <v>1779</v>
      </c>
      <c r="G1104" s="12" t="s">
        <v>2901</v>
      </c>
      <c r="H1104" s="12" t="s">
        <v>3504</v>
      </c>
      <c r="I1104" s="12" t="s">
        <v>2049</v>
      </c>
      <c r="J1104" s="12" t="s">
        <v>3626</v>
      </c>
      <c r="K1104" s="12" t="s">
        <v>28</v>
      </c>
      <c r="L1104" s="12" t="s">
        <v>28</v>
      </c>
      <c r="N1104" s="12" t="s">
        <v>277</v>
      </c>
      <c r="O1104" s="12" t="s">
        <v>744</v>
      </c>
      <c r="P1104" s="12" t="s">
        <v>3901</v>
      </c>
      <c r="Q1104" t="s">
        <v>4009</v>
      </c>
      <c r="R1104" t="s">
        <v>4295</v>
      </c>
      <c r="S1104" t="s">
        <v>4294</v>
      </c>
      <c r="T1104" s="12" t="s">
        <v>1369</v>
      </c>
      <c r="U1104" s="12" t="s">
        <v>1370</v>
      </c>
      <c r="W1104" s="12" t="s">
        <v>40</v>
      </c>
      <c r="X1104" s="12" t="s">
        <v>2974</v>
      </c>
      <c r="Y1104" s="12" t="s">
        <v>3724</v>
      </c>
      <c r="Z1104" s="12" t="s">
        <v>3608</v>
      </c>
      <c r="AA1104" s="12" t="s">
        <v>304</v>
      </c>
      <c r="AB1104" s="12" t="s">
        <v>35</v>
      </c>
      <c r="AC1104" s="12" t="s">
        <v>2901</v>
      </c>
      <c r="AF1104" s="12">
        <v>1</v>
      </c>
      <c r="AG1104" s="12">
        <v>51</v>
      </c>
    </row>
    <row r="1105" spans="1:33" s="12" customFormat="1" x14ac:dyDescent="0.25">
      <c r="A1105" s="12" t="s">
        <v>2048</v>
      </c>
      <c r="B1105" s="12">
        <v>2003</v>
      </c>
      <c r="C1105" t="str">
        <f>A1105&amp;" "&amp;B1105</f>
        <v>Refsum et al. 2003</v>
      </c>
      <c r="D1105" s="12" t="s">
        <v>35</v>
      </c>
      <c r="E1105" s="12" t="s">
        <v>25</v>
      </c>
      <c r="F1105" s="12" t="s">
        <v>1779</v>
      </c>
      <c r="G1105" s="12" t="s">
        <v>2901</v>
      </c>
      <c r="H1105" s="12" t="s">
        <v>3504</v>
      </c>
      <c r="I1105" s="12" t="s">
        <v>2049</v>
      </c>
      <c r="J1105" s="12" t="s">
        <v>3626</v>
      </c>
      <c r="K1105" s="12" t="s">
        <v>28</v>
      </c>
      <c r="L1105" s="12" t="s">
        <v>28</v>
      </c>
      <c r="N1105" s="12" t="s">
        <v>277</v>
      </c>
      <c r="O1105" s="12" t="s">
        <v>744</v>
      </c>
      <c r="P1105" s="12" t="s">
        <v>3901</v>
      </c>
      <c r="Q1105" t="s">
        <v>4009</v>
      </c>
      <c r="R1105" t="s">
        <v>4011</v>
      </c>
      <c r="S1105" t="s">
        <v>4010</v>
      </c>
      <c r="T1105" s="12" t="s">
        <v>1681</v>
      </c>
      <c r="U1105" s="12" t="s">
        <v>652</v>
      </c>
      <c r="W1105" s="12" t="s">
        <v>40</v>
      </c>
      <c r="X1105" s="12" t="s">
        <v>2974</v>
      </c>
      <c r="Y1105" s="12" t="s">
        <v>3725</v>
      </c>
      <c r="Z1105" s="12" t="s">
        <v>3608</v>
      </c>
      <c r="AA1105" s="12" t="s">
        <v>304</v>
      </c>
      <c r="AB1105" s="12" t="s">
        <v>35</v>
      </c>
      <c r="AC1105" s="12" t="s">
        <v>2901</v>
      </c>
      <c r="AF1105" s="12">
        <v>14</v>
      </c>
      <c r="AG1105" s="12">
        <v>159</v>
      </c>
    </row>
    <row r="1106" spans="1:33" s="12" customFormat="1" x14ac:dyDescent="0.25">
      <c r="A1106" s="12" t="s">
        <v>2048</v>
      </c>
      <c r="B1106" s="12">
        <v>2003</v>
      </c>
      <c r="C1106" t="str">
        <f>A1106&amp;" "&amp;B1106</f>
        <v>Refsum et al. 2003</v>
      </c>
      <c r="D1106" s="12" t="s">
        <v>35</v>
      </c>
      <c r="E1106" s="12" t="s">
        <v>25</v>
      </c>
      <c r="F1106" s="12" t="s">
        <v>1779</v>
      </c>
      <c r="G1106" s="12" t="s">
        <v>2901</v>
      </c>
      <c r="H1106" s="12" t="s">
        <v>3504</v>
      </c>
      <c r="I1106" s="12" t="s">
        <v>2049</v>
      </c>
      <c r="J1106" s="12" t="s">
        <v>3626</v>
      </c>
      <c r="K1106" s="12" t="s">
        <v>28</v>
      </c>
      <c r="L1106" s="12" t="s">
        <v>28</v>
      </c>
      <c r="N1106" s="12" t="s">
        <v>277</v>
      </c>
      <c r="O1106" s="12" t="s">
        <v>744</v>
      </c>
      <c r="P1106" s="12" t="s">
        <v>3901</v>
      </c>
      <c r="Q1106" t="s">
        <v>4009</v>
      </c>
      <c r="R1106" t="s">
        <v>4206</v>
      </c>
      <c r="S1106" t="s">
        <v>4205</v>
      </c>
      <c r="T1106" s="12" t="s">
        <v>2828</v>
      </c>
      <c r="U1106" s="12" t="s">
        <v>1869</v>
      </c>
      <c r="W1106" s="12" t="s">
        <v>40</v>
      </c>
      <c r="X1106" s="12" t="s">
        <v>2974</v>
      </c>
      <c r="Y1106" s="12" t="s">
        <v>3726</v>
      </c>
      <c r="Z1106" s="12" t="s">
        <v>3608</v>
      </c>
      <c r="AA1106" s="12" t="s">
        <v>304</v>
      </c>
      <c r="AB1106" s="12" t="s">
        <v>35</v>
      </c>
      <c r="AC1106" s="12" t="s">
        <v>2901</v>
      </c>
      <c r="AF1106" s="12" t="s">
        <v>119</v>
      </c>
      <c r="AG1106" s="12">
        <v>20</v>
      </c>
    </row>
    <row r="1107" spans="1:33" s="12" customFormat="1" x14ac:dyDescent="0.25">
      <c r="A1107" s="12" t="s">
        <v>2048</v>
      </c>
      <c r="B1107" s="12">
        <v>2003</v>
      </c>
      <c r="C1107" t="str">
        <f>A1107&amp;" "&amp;B1107</f>
        <v>Refsum et al. 2003</v>
      </c>
      <c r="D1107" s="12" t="s">
        <v>35</v>
      </c>
      <c r="E1107" s="12" t="s">
        <v>25</v>
      </c>
      <c r="F1107" s="12" t="s">
        <v>1779</v>
      </c>
      <c r="G1107" s="12" t="s">
        <v>2901</v>
      </c>
      <c r="H1107" s="12" t="s">
        <v>3504</v>
      </c>
      <c r="I1107" s="12" t="s">
        <v>2049</v>
      </c>
      <c r="J1107" s="12" t="s">
        <v>3626</v>
      </c>
      <c r="K1107" s="12" t="s">
        <v>28</v>
      </c>
      <c r="L1107" s="12" t="s">
        <v>28</v>
      </c>
      <c r="N1107" s="12" t="s">
        <v>277</v>
      </c>
      <c r="O1107" s="12" t="s">
        <v>744</v>
      </c>
      <c r="P1107" s="12" t="s">
        <v>3901</v>
      </c>
      <c r="Q1107" t="s">
        <v>4009</v>
      </c>
      <c r="R1107" t="s">
        <v>4017</v>
      </c>
      <c r="S1107" t="s">
        <v>4016</v>
      </c>
      <c r="T1107" s="12" t="s">
        <v>2051</v>
      </c>
      <c r="U1107" s="12" t="s">
        <v>1310</v>
      </c>
      <c r="W1107" s="12" t="s">
        <v>40</v>
      </c>
      <c r="X1107" s="12" t="s">
        <v>2974</v>
      </c>
      <c r="Y1107" s="12" t="s">
        <v>3727</v>
      </c>
      <c r="Z1107" s="12" t="s">
        <v>3608</v>
      </c>
      <c r="AA1107" s="12" t="s">
        <v>304</v>
      </c>
      <c r="AB1107" s="12" t="s">
        <v>35</v>
      </c>
      <c r="AC1107" s="12" t="s">
        <v>2901</v>
      </c>
      <c r="AF1107" s="12" t="s">
        <v>119</v>
      </c>
      <c r="AG1107" s="12">
        <v>26</v>
      </c>
    </row>
    <row r="1108" spans="1:33" s="12" customFormat="1" x14ac:dyDescent="0.25">
      <c r="A1108" s="12" t="s">
        <v>2048</v>
      </c>
      <c r="B1108" s="12">
        <v>2003</v>
      </c>
      <c r="C1108" t="str">
        <f>A1108&amp;" "&amp;B1108</f>
        <v>Refsum et al. 2003</v>
      </c>
      <c r="D1108" s="12" t="s">
        <v>35</v>
      </c>
      <c r="E1108" s="12" t="s">
        <v>25</v>
      </c>
      <c r="F1108" s="12" t="s">
        <v>1779</v>
      </c>
      <c r="G1108" s="12" t="s">
        <v>2901</v>
      </c>
      <c r="H1108" s="12" t="s">
        <v>3504</v>
      </c>
      <c r="I1108" s="12" t="s">
        <v>2049</v>
      </c>
      <c r="J1108" s="12" t="s">
        <v>3626</v>
      </c>
      <c r="K1108" s="12" t="s">
        <v>28</v>
      </c>
      <c r="L1108" s="12" t="s">
        <v>28</v>
      </c>
      <c r="N1108" s="12" t="s">
        <v>28</v>
      </c>
      <c r="O1108" s="12" t="s">
        <v>744</v>
      </c>
      <c r="P1108" s="12" t="s">
        <v>3901</v>
      </c>
      <c r="Q1108" t="s">
        <v>4009</v>
      </c>
      <c r="R1108" t="s">
        <v>4038</v>
      </c>
      <c r="S1108" t="s">
        <v>4249</v>
      </c>
      <c r="T1108" s="12" t="s">
        <v>1784</v>
      </c>
      <c r="U1108" s="12" t="s">
        <v>1672</v>
      </c>
      <c r="W1108" s="12" t="s">
        <v>40</v>
      </c>
      <c r="X1108" s="12" t="s">
        <v>2974</v>
      </c>
      <c r="Y1108" s="12" t="s">
        <v>3728</v>
      </c>
      <c r="Z1108" s="12" t="s">
        <v>3608</v>
      </c>
      <c r="AA1108" s="12" t="s">
        <v>2050</v>
      </c>
      <c r="AB1108" s="12" t="s">
        <v>35</v>
      </c>
      <c r="AC1108" s="12" t="s">
        <v>2901</v>
      </c>
      <c r="AF1108" s="12">
        <v>2</v>
      </c>
      <c r="AG1108" s="12">
        <v>6</v>
      </c>
    </row>
    <row r="1109" spans="1:33" s="12" customFormat="1" x14ac:dyDescent="0.25">
      <c r="A1109" s="12" t="s">
        <v>2048</v>
      </c>
      <c r="B1109" s="12">
        <v>2003</v>
      </c>
      <c r="C1109" t="str">
        <f>A1109&amp;" "&amp;B1109</f>
        <v>Refsum et al. 2003</v>
      </c>
      <c r="D1109" s="12" t="s">
        <v>35</v>
      </c>
      <c r="E1109" s="12" t="s">
        <v>25</v>
      </c>
      <c r="F1109" s="12" t="s">
        <v>1779</v>
      </c>
      <c r="G1109" s="12" t="s">
        <v>2901</v>
      </c>
      <c r="H1109" s="12" t="s">
        <v>3504</v>
      </c>
      <c r="I1109" s="12" t="s">
        <v>2049</v>
      </c>
      <c r="J1109" s="12" t="s">
        <v>3626</v>
      </c>
      <c r="K1109" s="12" t="s">
        <v>28</v>
      </c>
      <c r="L1109" s="12" t="s">
        <v>28</v>
      </c>
      <c r="N1109" s="12" t="s">
        <v>277</v>
      </c>
      <c r="O1109" s="12" t="s">
        <v>744</v>
      </c>
      <c r="P1109" s="12" t="s">
        <v>3901</v>
      </c>
      <c r="Q1109" t="s">
        <v>4009</v>
      </c>
      <c r="R1109" t="s">
        <v>4120</v>
      </c>
      <c r="S1109" t="s">
        <v>4119</v>
      </c>
      <c r="T1109" s="12" t="s">
        <v>346</v>
      </c>
      <c r="U1109" s="12" t="s">
        <v>347</v>
      </c>
      <c r="W1109" s="12" t="s">
        <v>40</v>
      </c>
      <c r="X1109" s="12" t="s">
        <v>2974</v>
      </c>
      <c r="Y1109" s="12" t="s">
        <v>3729</v>
      </c>
      <c r="Z1109" s="12" t="s">
        <v>3608</v>
      </c>
      <c r="AA1109" s="12" t="s">
        <v>304</v>
      </c>
      <c r="AB1109" s="12" t="s">
        <v>35</v>
      </c>
      <c r="AC1109" s="12" t="s">
        <v>2901</v>
      </c>
      <c r="AF1109" s="12">
        <v>2</v>
      </c>
      <c r="AG1109" s="12">
        <v>25</v>
      </c>
    </row>
    <row r="1110" spans="1:33" s="12" customFormat="1" x14ac:dyDescent="0.25">
      <c r="A1110" s="12" t="s">
        <v>2048</v>
      </c>
      <c r="B1110" s="12">
        <v>2003</v>
      </c>
      <c r="C1110" t="str">
        <f>A1110&amp;" "&amp;B1110</f>
        <v>Refsum et al. 2003</v>
      </c>
      <c r="D1110" s="12" t="s">
        <v>35</v>
      </c>
      <c r="E1110" s="12" t="s">
        <v>25</v>
      </c>
      <c r="F1110" s="12" t="s">
        <v>1779</v>
      </c>
      <c r="G1110" s="12" t="s">
        <v>2901</v>
      </c>
      <c r="H1110" s="12" t="s">
        <v>3504</v>
      </c>
      <c r="I1110" s="12" t="s">
        <v>2049</v>
      </c>
      <c r="J1110" s="12" t="s">
        <v>3626</v>
      </c>
      <c r="K1110" s="12" t="s">
        <v>28</v>
      </c>
      <c r="L1110" s="12" t="s">
        <v>28</v>
      </c>
      <c r="N1110" s="12" t="s">
        <v>277</v>
      </c>
      <c r="O1110" s="12" t="s">
        <v>744</v>
      </c>
      <c r="P1110" s="12" t="s">
        <v>3901</v>
      </c>
      <c r="Q1110" t="s">
        <v>4083</v>
      </c>
      <c r="R1110" t="s">
        <v>4082</v>
      </c>
      <c r="S1110" t="s">
        <v>4329</v>
      </c>
      <c r="T1110" s="12" t="s">
        <v>1947</v>
      </c>
      <c r="U1110" s="12" t="s">
        <v>2058</v>
      </c>
      <c r="W1110" s="12" t="s">
        <v>40</v>
      </c>
      <c r="X1110" s="12" t="s">
        <v>2974</v>
      </c>
      <c r="Y1110" s="12" t="s">
        <v>3730</v>
      </c>
      <c r="Z1110" s="12" t="s">
        <v>3608</v>
      </c>
      <c r="AA1110" s="12" t="s">
        <v>304</v>
      </c>
      <c r="AB1110" s="12" t="s">
        <v>35</v>
      </c>
      <c r="AC1110" s="12" t="s">
        <v>2901</v>
      </c>
      <c r="AF1110" s="12" t="s">
        <v>119</v>
      </c>
      <c r="AG1110" s="12">
        <v>3</v>
      </c>
    </row>
    <row r="1111" spans="1:33" s="12" customFormat="1" x14ac:dyDescent="0.25">
      <c r="A1111" s="12" t="s">
        <v>2048</v>
      </c>
      <c r="B1111" s="12">
        <v>2003</v>
      </c>
      <c r="C1111" t="str">
        <f>A1111&amp;" "&amp;B1111</f>
        <v>Refsum et al. 2003</v>
      </c>
      <c r="D1111" s="12" t="s">
        <v>35</v>
      </c>
      <c r="E1111" s="12" t="s">
        <v>25</v>
      </c>
      <c r="F1111" s="12" t="s">
        <v>1779</v>
      </c>
      <c r="G1111" s="12" t="s">
        <v>2901</v>
      </c>
      <c r="H1111" s="12" t="s">
        <v>3504</v>
      </c>
      <c r="I1111" s="12" t="s">
        <v>2049</v>
      </c>
      <c r="J1111" s="12" t="s">
        <v>3626</v>
      </c>
      <c r="K1111" s="12" t="s">
        <v>28</v>
      </c>
      <c r="L1111" s="12" t="s">
        <v>28</v>
      </c>
      <c r="N1111" s="12" t="s">
        <v>277</v>
      </c>
      <c r="O1111" s="12" t="s">
        <v>744</v>
      </c>
      <c r="P1111" s="12" t="s">
        <v>3901</v>
      </c>
      <c r="Q1111" s="12" t="s">
        <v>4009</v>
      </c>
      <c r="R1111" s="12" t="s">
        <v>4038</v>
      </c>
      <c r="S1111" s="12" t="s">
        <v>4037</v>
      </c>
      <c r="T1111" s="12" t="s">
        <v>2059</v>
      </c>
      <c r="U1111" s="12" t="s">
        <v>2060</v>
      </c>
      <c r="W1111" s="12" t="s">
        <v>40</v>
      </c>
      <c r="X1111" s="12" t="s">
        <v>2974</v>
      </c>
      <c r="Y1111" s="12" t="s">
        <v>3731</v>
      </c>
      <c r="Z1111" s="12" t="s">
        <v>3608</v>
      </c>
      <c r="AA1111" s="12" t="s">
        <v>304</v>
      </c>
      <c r="AB1111" s="12" t="s">
        <v>35</v>
      </c>
      <c r="AC1111" s="12" t="s">
        <v>2901</v>
      </c>
      <c r="AF1111" s="12" t="s">
        <v>119</v>
      </c>
      <c r="AG1111" s="12">
        <v>2</v>
      </c>
    </row>
    <row r="1112" spans="1:33" s="12" customFormat="1" x14ac:dyDescent="0.25">
      <c r="A1112" s="12" t="s">
        <v>2048</v>
      </c>
      <c r="B1112" s="12">
        <v>2003</v>
      </c>
      <c r="C1112" t="str">
        <f>A1112&amp;" "&amp;B1112</f>
        <v>Refsum et al. 2003</v>
      </c>
      <c r="D1112" s="12" t="s">
        <v>35</v>
      </c>
      <c r="E1112" s="12" t="s">
        <v>25</v>
      </c>
      <c r="F1112" s="12" t="s">
        <v>1779</v>
      </c>
      <c r="G1112" s="12" t="s">
        <v>2901</v>
      </c>
      <c r="H1112" s="12" t="s">
        <v>3504</v>
      </c>
      <c r="I1112" s="12" t="s">
        <v>2049</v>
      </c>
      <c r="J1112" s="12" t="s">
        <v>3626</v>
      </c>
      <c r="K1112" s="12" t="s">
        <v>28</v>
      </c>
      <c r="L1112" s="12" t="s">
        <v>28</v>
      </c>
      <c r="N1112" s="12" t="s">
        <v>28</v>
      </c>
      <c r="O1112" s="12" t="s">
        <v>744</v>
      </c>
      <c r="P1112" s="12" t="s">
        <v>3901</v>
      </c>
      <c r="Q1112" t="s">
        <v>4009</v>
      </c>
      <c r="R1112" t="s">
        <v>4017</v>
      </c>
      <c r="S1112" t="s">
        <v>4016</v>
      </c>
      <c r="T1112" s="12" t="s">
        <v>2051</v>
      </c>
      <c r="U1112" s="12" t="s">
        <v>1310</v>
      </c>
      <c r="W1112" s="12" t="s">
        <v>40</v>
      </c>
      <c r="X1112" s="12" t="s">
        <v>2974</v>
      </c>
      <c r="Y1112" s="12" t="s">
        <v>3732</v>
      </c>
      <c r="Z1112" s="12" t="s">
        <v>3608</v>
      </c>
      <c r="AA1112" s="12" t="s">
        <v>2050</v>
      </c>
      <c r="AB1112" s="12" t="s">
        <v>35</v>
      </c>
      <c r="AC1112" s="12" t="s">
        <v>2901</v>
      </c>
      <c r="AF1112" s="12" t="s">
        <v>119</v>
      </c>
      <c r="AG1112" s="12">
        <v>1</v>
      </c>
    </row>
    <row r="1113" spans="1:33" s="12" customFormat="1" x14ac:dyDescent="0.25">
      <c r="A1113" s="12" t="s">
        <v>2048</v>
      </c>
      <c r="B1113" s="12">
        <v>2003</v>
      </c>
      <c r="C1113" t="str">
        <f>A1113&amp;" "&amp;B1113</f>
        <v>Refsum et al. 2003</v>
      </c>
      <c r="D1113" s="12" t="s">
        <v>35</v>
      </c>
      <c r="E1113" s="12" t="s">
        <v>25</v>
      </c>
      <c r="F1113" s="12" t="s">
        <v>1779</v>
      </c>
      <c r="G1113" s="12" t="s">
        <v>2901</v>
      </c>
      <c r="H1113" s="12" t="s">
        <v>3504</v>
      </c>
      <c r="I1113" s="12" t="s">
        <v>2049</v>
      </c>
      <c r="J1113" s="12" t="s">
        <v>3626</v>
      </c>
      <c r="K1113" s="12" t="s">
        <v>28</v>
      </c>
      <c r="L1113" s="12" t="s">
        <v>28</v>
      </c>
      <c r="N1113" s="12" t="s">
        <v>277</v>
      </c>
      <c r="O1113" s="12" t="s">
        <v>744</v>
      </c>
      <c r="P1113" s="12" t="s">
        <v>3901</v>
      </c>
      <c r="Q1113" t="s">
        <v>4009</v>
      </c>
      <c r="R1113" t="s">
        <v>4236</v>
      </c>
      <c r="S1113" t="s">
        <v>4319</v>
      </c>
      <c r="T1113" s="12" t="s">
        <v>1789</v>
      </c>
      <c r="U1113" s="12" t="s">
        <v>1360</v>
      </c>
      <c r="W1113" s="12" t="s">
        <v>40</v>
      </c>
      <c r="X1113" s="12" t="s">
        <v>2974</v>
      </c>
      <c r="Y1113" s="12" t="s">
        <v>3733</v>
      </c>
      <c r="Z1113" s="12" t="s">
        <v>3608</v>
      </c>
      <c r="AA1113" s="12" t="s">
        <v>304</v>
      </c>
      <c r="AB1113" s="12" t="s">
        <v>35</v>
      </c>
      <c r="AC1113" s="12" t="s">
        <v>2901</v>
      </c>
      <c r="AF1113" s="12" t="s">
        <v>119</v>
      </c>
      <c r="AG1113" s="12">
        <v>11</v>
      </c>
    </row>
    <row r="1114" spans="1:33" s="12" customFormat="1" x14ac:dyDescent="0.25">
      <c r="A1114" s="12" t="s">
        <v>2048</v>
      </c>
      <c r="B1114" s="12">
        <v>2003</v>
      </c>
      <c r="C1114" t="str">
        <f>A1114&amp;" "&amp;B1114</f>
        <v>Refsum et al. 2003</v>
      </c>
      <c r="D1114" s="12" t="s">
        <v>35</v>
      </c>
      <c r="E1114" s="12" t="s">
        <v>25</v>
      </c>
      <c r="F1114" s="12" t="s">
        <v>1779</v>
      </c>
      <c r="G1114" s="12" t="s">
        <v>2901</v>
      </c>
      <c r="H1114" s="12" t="s">
        <v>3504</v>
      </c>
      <c r="I1114" s="12" t="s">
        <v>2049</v>
      </c>
      <c r="J1114" s="12" t="s">
        <v>3626</v>
      </c>
      <c r="K1114" s="12" t="s">
        <v>28</v>
      </c>
      <c r="L1114" s="12" t="s">
        <v>28</v>
      </c>
      <c r="N1114" s="12" t="s">
        <v>277</v>
      </c>
      <c r="O1114" s="12" t="s">
        <v>744</v>
      </c>
      <c r="P1114" s="12" t="s">
        <v>3901</v>
      </c>
      <c r="Q1114" t="s">
        <v>4009</v>
      </c>
      <c r="R1114" t="s">
        <v>4120</v>
      </c>
      <c r="S1114" t="s">
        <v>4119</v>
      </c>
      <c r="T1114" s="12" t="s">
        <v>1787</v>
      </c>
      <c r="U1114" s="12" t="s">
        <v>1362</v>
      </c>
      <c r="W1114" s="12" t="s">
        <v>40</v>
      </c>
      <c r="X1114" s="12" t="s">
        <v>2974</v>
      </c>
      <c r="Y1114" s="12" t="s">
        <v>3734</v>
      </c>
      <c r="Z1114" s="12" t="s">
        <v>3608</v>
      </c>
      <c r="AA1114" s="12" t="s">
        <v>304</v>
      </c>
      <c r="AB1114" s="12" t="s">
        <v>35</v>
      </c>
      <c r="AC1114" s="12" t="s">
        <v>2901</v>
      </c>
      <c r="AF1114" s="12" t="s">
        <v>119</v>
      </c>
      <c r="AG1114" s="12">
        <v>40</v>
      </c>
    </row>
    <row r="1115" spans="1:33" s="12" customFormat="1" x14ac:dyDescent="0.25">
      <c r="A1115" s="12" t="s">
        <v>2048</v>
      </c>
      <c r="B1115" s="12">
        <v>2003</v>
      </c>
      <c r="C1115" t="str">
        <f>A1115&amp;" "&amp;B1115</f>
        <v>Refsum et al. 2003</v>
      </c>
      <c r="D1115" s="12" t="s">
        <v>35</v>
      </c>
      <c r="E1115" s="12" t="s">
        <v>25</v>
      </c>
      <c r="F1115" s="12" t="s">
        <v>1779</v>
      </c>
      <c r="G1115" s="12" t="s">
        <v>2901</v>
      </c>
      <c r="H1115" s="12" t="s">
        <v>3504</v>
      </c>
      <c r="I1115" s="12" t="s">
        <v>2049</v>
      </c>
      <c r="J1115" s="12" t="s">
        <v>3626</v>
      </c>
      <c r="K1115" s="12" t="s">
        <v>28</v>
      </c>
      <c r="L1115" s="12" t="s">
        <v>28</v>
      </c>
      <c r="N1115" s="12" t="s">
        <v>277</v>
      </c>
      <c r="O1115" s="12" t="s">
        <v>744</v>
      </c>
      <c r="P1115" s="12" t="s">
        <v>3901</v>
      </c>
      <c r="Q1115" t="s">
        <v>4009</v>
      </c>
      <c r="R1115" t="s">
        <v>4011</v>
      </c>
      <c r="S1115" t="s">
        <v>4072</v>
      </c>
      <c r="T1115" s="12" t="s">
        <v>1785</v>
      </c>
      <c r="U1115" s="12" t="s">
        <v>2686</v>
      </c>
      <c r="W1115" s="12" t="s">
        <v>40</v>
      </c>
      <c r="X1115" s="12" t="s">
        <v>2974</v>
      </c>
      <c r="Y1115" s="12" t="s">
        <v>3735</v>
      </c>
      <c r="Z1115" s="12" t="s">
        <v>3608</v>
      </c>
      <c r="AA1115" s="12" t="s">
        <v>304</v>
      </c>
      <c r="AB1115" s="12" t="s">
        <v>35</v>
      </c>
      <c r="AC1115" s="12" t="s">
        <v>2901</v>
      </c>
      <c r="AF1115" s="12" t="s">
        <v>2061</v>
      </c>
      <c r="AG1115" s="12">
        <v>77</v>
      </c>
    </row>
    <row r="1116" spans="1:33" s="12" customFormat="1" x14ac:dyDescent="0.25">
      <c r="A1116" s="12" t="s">
        <v>2048</v>
      </c>
      <c r="B1116" s="12">
        <v>2003</v>
      </c>
      <c r="C1116" t="str">
        <f>A1116&amp;" "&amp;B1116</f>
        <v>Refsum et al. 2003</v>
      </c>
      <c r="D1116" s="12" t="s">
        <v>35</v>
      </c>
      <c r="E1116" s="12" t="s">
        <v>25</v>
      </c>
      <c r="F1116" s="12" t="s">
        <v>1779</v>
      </c>
      <c r="G1116" s="12" t="s">
        <v>2901</v>
      </c>
      <c r="H1116" s="12" t="s">
        <v>3504</v>
      </c>
      <c r="I1116" s="12" t="s">
        <v>2049</v>
      </c>
      <c r="J1116" s="12" t="s">
        <v>3626</v>
      </c>
      <c r="K1116" s="12" t="s">
        <v>28</v>
      </c>
      <c r="L1116" s="12" t="s">
        <v>28</v>
      </c>
      <c r="N1116" s="12" t="s">
        <v>277</v>
      </c>
      <c r="O1116" s="12" t="s">
        <v>744</v>
      </c>
      <c r="P1116" s="12" t="s">
        <v>3901</v>
      </c>
      <c r="Q1116" t="s">
        <v>4009</v>
      </c>
      <c r="R1116" t="s">
        <v>4253</v>
      </c>
      <c r="S1116" t="s">
        <v>4252</v>
      </c>
      <c r="T1116" s="12" t="s">
        <v>2052</v>
      </c>
      <c r="U1116" s="12" t="s">
        <v>1887</v>
      </c>
      <c r="W1116" s="12" t="s">
        <v>40</v>
      </c>
      <c r="X1116" s="12" t="s">
        <v>2974</v>
      </c>
      <c r="Y1116" s="12" t="s">
        <v>3736</v>
      </c>
      <c r="Z1116" s="12" t="s">
        <v>3608</v>
      </c>
      <c r="AA1116" s="12" t="s">
        <v>304</v>
      </c>
      <c r="AB1116" s="12" t="s">
        <v>35</v>
      </c>
      <c r="AC1116" s="12" t="s">
        <v>2901</v>
      </c>
      <c r="AF1116" s="12">
        <v>1</v>
      </c>
      <c r="AG1116" s="12">
        <v>8</v>
      </c>
    </row>
    <row r="1117" spans="1:33" s="12" customFormat="1" x14ac:dyDescent="0.25">
      <c r="A1117" s="12" t="s">
        <v>2048</v>
      </c>
      <c r="B1117" s="12">
        <v>2003</v>
      </c>
      <c r="C1117" t="str">
        <f>A1117&amp;" "&amp;B1117</f>
        <v>Refsum et al. 2003</v>
      </c>
      <c r="D1117" s="12" t="s">
        <v>35</v>
      </c>
      <c r="E1117" s="12" t="s">
        <v>25</v>
      </c>
      <c r="F1117" s="12" t="s">
        <v>1779</v>
      </c>
      <c r="G1117" s="12" t="s">
        <v>2901</v>
      </c>
      <c r="H1117" s="12" t="s">
        <v>3504</v>
      </c>
      <c r="I1117" s="12" t="s">
        <v>2049</v>
      </c>
      <c r="J1117" s="12" t="s">
        <v>3626</v>
      </c>
      <c r="K1117" s="12" t="s">
        <v>28</v>
      </c>
      <c r="L1117" s="12" t="s">
        <v>28</v>
      </c>
      <c r="N1117" s="12" t="s">
        <v>28</v>
      </c>
      <c r="O1117" s="12" t="s">
        <v>744</v>
      </c>
      <c r="P1117" s="12" t="s">
        <v>3901</v>
      </c>
      <c r="Q1117" t="s">
        <v>4009</v>
      </c>
      <c r="R1117" t="s">
        <v>4011</v>
      </c>
      <c r="S1117" t="s">
        <v>4095</v>
      </c>
      <c r="T1117" s="12" t="s">
        <v>2702</v>
      </c>
      <c r="U1117" s="12" t="s">
        <v>651</v>
      </c>
      <c r="W1117" s="12" t="s">
        <v>40</v>
      </c>
      <c r="X1117" s="12" t="s">
        <v>2974</v>
      </c>
      <c r="Y1117" s="12" t="s">
        <v>3737</v>
      </c>
      <c r="Z1117" s="12" t="s">
        <v>3608</v>
      </c>
      <c r="AA1117" s="12" t="s">
        <v>2050</v>
      </c>
      <c r="AB1117" s="12" t="s">
        <v>35</v>
      </c>
      <c r="AC1117" s="12" t="s">
        <v>2901</v>
      </c>
      <c r="AF1117" s="12">
        <v>8</v>
      </c>
      <c r="AG1117" s="12">
        <v>10</v>
      </c>
    </row>
    <row r="1118" spans="1:33" s="12" customFormat="1" x14ac:dyDescent="0.25">
      <c r="A1118" s="12" t="s">
        <v>2048</v>
      </c>
      <c r="B1118" s="12">
        <v>2003</v>
      </c>
      <c r="C1118" t="str">
        <f>A1118&amp;" "&amp;B1118</f>
        <v>Refsum et al. 2003</v>
      </c>
      <c r="D1118" s="12" t="s">
        <v>35</v>
      </c>
      <c r="E1118" s="12" t="s">
        <v>25</v>
      </c>
      <c r="F1118" s="12" t="s">
        <v>1779</v>
      </c>
      <c r="G1118" s="12" t="s">
        <v>2901</v>
      </c>
      <c r="H1118" s="12" t="s">
        <v>3504</v>
      </c>
      <c r="I1118" s="12" t="s">
        <v>2049</v>
      </c>
      <c r="J1118" s="12" t="s">
        <v>3626</v>
      </c>
      <c r="K1118" s="12" t="s">
        <v>28</v>
      </c>
      <c r="L1118" s="12" t="s">
        <v>28</v>
      </c>
      <c r="N1118" s="12" t="s">
        <v>277</v>
      </c>
      <c r="O1118" s="12" t="s">
        <v>744</v>
      </c>
      <c r="P1118" s="12" t="s">
        <v>3901</v>
      </c>
      <c r="Q1118" t="s">
        <v>4009</v>
      </c>
      <c r="R1118" t="s">
        <v>4211</v>
      </c>
      <c r="S1118" t="s">
        <v>4298</v>
      </c>
      <c r="T1118" s="12" t="s">
        <v>2848</v>
      </c>
      <c r="U1118" s="12" t="s">
        <v>1341</v>
      </c>
      <c r="W1118" s="12" t="s">
        <v>40</v>
      </c>
      <c r="X1118" s="12" t="s">
        <v>2974</v>
      </c>
      <c r="Y1118" s="12" t="s">
        <v>3738</v>
      </c>
      <c r="Z1118" s="12" t="s">
        <v>3608</v>
      </c>
      <c r="AA1118" s="12" t="s">
        <v>304</v>
      </c>
      <c r="AB1118" s="12" t="s">
        <v>35</v>
      </c>
      <c r="AC1118" s="12" t="s">
        <v>2901</v>
      </c>
      <c r="AF1118" s="12" t="s">
        <v>119</v>
      </c>
      <c r="AG1118" s="12">
        <v>3</v>
      </c>
    </row>
    <row r="1119" spans="1:33" s="12" customFormat="1" x14ac:dyDescent="0.25">
      <c r="A1119" s="12" t="s">
        <v>2048</v>
      </c>
      <c r="B1119" s="12">
        <v>2003</v>
      </c>
      <c r="C1119" t="str">
        <f>A1119&amp;" "&amp;B1119</f>
        <v>Refsum et al. 2003</v>
      </c>
      <c r="D1119" s="12" t="s">
        <v>35</v>
      </c>
      <c r="E1119" s="12" t="s">
        <v>25</v>
      </c>
      <c r="F1119" s="12" t="s">
        <v>1779</v>
      </c>
      <c r="G1119" s="12" t="s">
        <v>2901</v>
      </c>
      <c r="H1119" s="12" t="s">
        <v>3504</v>
      </c>
      <c r="I1119" s="12" t="s">
        <v>2049</v>
      </c>
      <c r="J1119" s="12" t="s">
        <v>3626</v>
      </c>
      <c r="K1119" s="12" t="s">
        <v>28</v>
      </c>
      <c r="L1119" s="12" t="s">
        <v>28</v>
      </c>
      <c r="N1119" s="12" t="s">
        <v>277</v>
      </c>
      <c r="O1119" s="12" t="s">
        <v>744</v>
      </c>
      <c r="P1119" s="12" t="s">
        <v>3901</v>
      </c>
      <c r="Q1119" t="s">
        <v>4009</v>
      </c>
      <c r="R1119" t="s">
        <v>4011</v>
      </c>
      <c r="S1119" t="s">
        <v>4338</v>
      </c>
      <c r="T1119" s="12" t="s">
        <v>1790</v>
      </c>
      <c r="U1119" s="12" t="s">
        <v>1791</v>
      </c>
      <c r="W1119" s="12" t="s">
        <v>40</v>
      </c>
      <c r="X1119" s="12" t="s">
        <v>2974</v>
      </c>
      <c r="Y1119" s="12" t="s">
        <v>3739</v>
      </c>
      <c r="Z1119" s="12" t="s">
        <v>3608</v>
      </c>
      <c r="AA1119" s="12" t="s">
        <v>304</v>
      </c>
      <c r="AB1119" s="12" t="s">
        <v>35</v>
      </c>
      <c r="AC1119" s="12" t="s">
        <v>2901</v>
      </c>
      <c r="AF1119" s="12" t="s">
        <v>119</v>
      </c>
      <c r="AG1119" s="12">
        <v>5</v>
      </c>
    </row>
    <row r="1120" spans="1:33" s="12" customFormat="1" x14ac:dyDescent="0.25">
      <c r="A1120" s="12" t="s">
        <v>2048</v>
      </c>
      <c r="B1120" s="12">
        <v>2003</v>
      </c>
      <c r="C1120" t="str">
        <f>A1120&amp;" "&amp;B1120</f>
        <v>Refsum et al. 2003</v>
      </c>
      <c r="D1120" s="12" t="s">
        <v>35</v>
      </c>
      <c r="E1120" s="12" t="s">
        <v>25</v>
      </c>
      <c r="F1120" s="12" t="s">
        <v>1779</v>
      </c>
      <c r="G1120" s="12" t="s">
        <v>2901</v>
      </c>
      <c r="H1120" s="12" t="s">
        <v>3504</v>
      </c>
      <c r="I1120" s="12" t="s">
        <v>2049</v>
      </c>
      <c r="J1120" s="12" t="s">
        <v>3626</v>
      </c>
      <c r="K1120" s="12" t="s">
        <v>28</v>
      </c>
      <c r="L1120" s="12" t="s">
        <v>28</v>
      </c>
      <c r="N1120" s="12" t="s">
        <v>277</v>
      </c>
      <c r="O1120" s="12" t="s">
        <v>744</v>
      </c>
      <c r="P1120" s="12" t="s">
        <v>3901</v>
      </c>
      <c r="Q1120"/>
      <c r="R1120"/>
      <c r="S1120"/>
      <c r="V1120" s="12" t="s">
        <v>2649</v>
      </c>
      <c r="W1120" s="12" t="s">
        <v>40</v>
      </c>
      <c r="X1120" s="12" t="s">
        <v>2974</v>
      </c>
      <c r="Y1120" s="12" t="s">
        <v>3740</v>
      </c>
      <c r="Z1120" s="12" t="s">
        <v>3608</v>
      </c>
      <c r="AA1120" s="12" t="s">
        <v>304</v>
      </c>
      <c r="AB1120" s="12" t="s">
        <v>35</v>
      </c>
      <c r="AC1120" s="12" t="s">
        <v>2901</v>
      </c>
      <c r="AF1120" s="12" t="s">
        <v>119</v>
      </c>
      <c r="AG1120" s="12">
        <v>67</v>
      </c>
    </row>
    <row r="1121" spans="1:33" s="12" customFormat="1" x14ac:dyDescent="0.25">
      <c r="A1121" s="12" t="s">
        <v>2048</v>
      </c>
      <c r="B1121" s="12">
        <v>2003</v>
      </c>
      <c r="C1121" t="str">
        <f>A1121&amp;" "&amp;B1121</f>
        <v>Refsum et al. 2003</v>
      </c>
      <c r="D1121" s="12" t="s">
        <v>35</v>
      </c>
      <c r="E1121" s="12" t="s">
        <v>25</v>
      </c>
      <c r="F1121" s="12" t="s">
        <v>1779</v>
      </c>
      <c r="G1121" s="12" t="s">
        <v>2901</v>
      </c>
      <c r="H1121" s="12" t="s">
        <v>3504</v>
      </c>
      <c r="I1121" s="12" t="s">
        <v>2049</v>
      </c>
      <c r="J1121" s="12" t="s">
        <v>3626</v>
      </c>
      <c r="K1121" s="12" t="s">
        <v>28</v>
      </c>
      <c r="L1121" s="12" t="s">
        <v>28</v>
      </c>
      <c r="N1121" s="12" t="s">
        <v>28</v>
      </c>
      <c r="O1121" s="12" t="s">
        <v>744</v>
      </c>
      <c r="P1121" s="12" t="s">
        <v>3901</v>
      </c>
      <c r="Q1121" t="s">
        <v>4009</v>
      </c>
      <c r="R1121" t="s">
        <v>4011</v>
      </c>
      <c r="S1121" t="s">
        <v>4293</v>
      </c>
      <c r="T1121" s="12" t="s">
        <v>2056</v>
      </c>
      <c r="U1121" s="12" t="s">
        <v>1786</v>
      </c>
      <c r="W1121" s="12" t="s">
        <v>40</v>
      </c>
      <c r="X1121" s="12" t="s">
        <v>2974</v>
      </c>
      <c r="Y1121" s="12" t="s">
        <v>3741</v>
      </c>
      <c r="Z1121" s="12" t="s">
        <v>3608</v>
      </c>
      <c r="AA1121" s="12" t="s">
        <v>2050</v>
      </c>
      <c r="AB1121" s="12" t="s">
        <v>35</v>
      </c>
      <c r="AC1121" s="12" t="s">
        <v>2901</v>
      </c>
      <c r="AF1121" s="12">
        <v>26</v>
      </c>
      <c r="AG1121" s="12">
        <v>31</v>
      </c>
    </row>
    <row r="1122" spans="1:33" s="12" customFormat="1" x14ac:dyDescent="0.25">
      <c r="A1122" s="12" t="s">
        <v>2048</v>
      </c>
      <c r="B1122" s="12">
        <v>2003</v>
      </c>
      <c r="C1122" t="str">
        <f>A1122&amp;" "&amp;B1122</f>
        <v>Refsum et al. 2003</v>
      </c>
      <c r="D1122" s="12" t="s">
        <v>35</v>
      </c>
      <c r="E1122" s="12" t="s">
        <v>25</v>
      </c>
      <c r="F1122" s="12" t="s">
        <v>1779</v>
      </c>
      <c r="G1122" s="12" t="s">
        <v>2901</v>
      </c>
      <c r="H1122" s="12" t="s">
        <v>3504</v>
      </c>
      <c r="I1122" s="12" t="s">
        <v>2049</v>
      </c>
      <c r="J1122" s="12" t="s">
        <v>3626</v>
      </c>
      <c r="K1122" s="12" t="s">
        <v>28</v>
      </c>
      <c r="L1122" s="12" t="s">
        <v>28</v>
      </c>
      <c r="N1122" s="12" t="s">
        <v>28</v>
      </c>
      <c r="O1122" s="12" t="s">
        <v>744</v>
      </c>
      <c r="P1122" s="12" t="s">
        <v>3901</v>
      </c>
      <c r="Q1122" t="s">
        <v>4009</v>
      </c>
      <c r="R1122" t="s">
        <v>4120</v>
      </c>
      <c r="S1122" t="s">
        <v>4119</v>
      </c>
      <c r="T1122" s="12" t="s">
        <v>346</v>
      </c>
      <c r="U1122" s="12" t="s">
        <v>347</v>
      </c>
      <c r="W1122" s="12" t="s">
        <v>40</v>
      </c>
      <c r="X1122" s="12" t="s">
        <v>2974</v>
      </c>
      <c r="Y1122" s="12" t="s">
        <v>3742</v>
      </c>
      <c r="Z1122" s="12" t="s">
        <v>3608</v>
      </c>
      <c r="AA1122" s="12" t="s">
        <v>2050</v>
      </c>
      <c r="AB1122" s="12" t="s">
        <v>35</v>
      </c>
      <c r="AC1122" s="12" t="s">
        <v>2901</v>
      </c>
      <c r="AF1122" s="12" t="s">
        <v>119</v>
      </c>
      <c r="AG1122" s="12">
        <v>1</v>
      </c>
    </row>
    <row r="1123" spans="1:33" s="12" customFormat="1" x14ac:dyDescent="0.25">
      <c r="A1123" s="12" t="s">
        <v>2048</v>
      </c>
      <c r="B1123" s="12">
        <v>2003</v>
      </c>
      <c r="C1123" t="str">
        <f>A1123&amp;" "&amp;B1123</f>
        <v>Refsum et al. 2003</v>
      </c>
      <c r="D1123" s="12" t="s">
        <v>35</v>
      </c>
      <c r="E1123" s="12" t="s">
        <v>25</v>
      </c>
      <c r="F1123" s="12" t="s">
        <v>1779</v>
      </c>
      <c r="G1123" s="12" t="s">
        <v>2901</v>
      </c>
      <c r="H1123" s="12" t="s">
        <v>3504</v>
      </c>
      <c r="I1123" s="12" t="s">
        <v>2049</v>
      </c>
      <c r="J1123" s="12" t="s">
        <v>3626</v>
      </c>
      <c r="K1123" s="12" t="s">
        <v>28</v>
      </c>
      <c r="L1123" s="12" t="s">
        <v>28</v>
      </c>
      <c r="N1123" s="12" t="s">
        <v>28</v>
      </c>
      <c r="O1123" s="12" t="s">
        <v>744</v>
      </c>
      <c r="P1123" s="12" t="s">
        <v>3901</v>
      </c>
      <c r="Q1123" t="s">
        <v>4009</v>
      </c>
      <c r="R1123" t="s">
        <v>4038</v>
      </c>
      <c r="S1123" t="s">
        <v>4330</v>
      </c>
      <c r="T1123" s="12" t="s">
        <v>1683</v>
      </c>
      <c r="U1123" s="12" t="s">
        <v>1684</v>
      </c>
      <c r="W1123" s="12" t="s">
        <v>40</v>
      </c>
      <c r="X1123" s="12" t="s">
        <v>2974</v>
      </c>
      <c r="Y1123" s="12" t="s">
        <v>3743</v>
      </c>
      <c r="Z1123" s="12" t="s">
        <v>3608</v>
      </c>
      <c r="AA1123" s="12" t="s">
        <v>2050</v>
      </c>
      <c r="AB1123" s="12" t="s">
        <v>35</v>
      </c>
      <c r="AC1123" s="12" t="s">
        <v>2901</v>
      </c>
      <c r="AF1123" s="12">
        <v>2</v>
      </c>
      <c r="AG1123" s="12">
        <v>13</v>
      </c>
    </row>
    <row r="1124" spans="1:33" s="12" customFormat="1" x14ac:dyDescent="0.25">
      <c r="A1124" s="12" t="s">
        <v>2048</v>
      </c>
      <c r="B1124" s="12">
        <v>2003</v>
      </c>
      <c r="C1124" t="str">
        <f>A1124&amp;" "&amp;B1124</f>
        <v>Refsum et al. 2003</v>
      </c>
      <c r="D1124" s="12" t="s">
        <v>35</v>
      </c>
      <c r="E1124" s="12" t="s">
        <v>25</v>
      </c>
      <c r="F1124" s="12" t="s">
        <v>1779</v>
      </c>
      <c r="G1124" s="12" t="s">
        <v>2901</v>
      </c>
      <c r="H1124" s="12" t="s">
        <v>3504</v>
      </c>
      <c r="I1124" s="12" t="s">
        <v>2049</v>
      </c>
      <c r="J1124" s="12" t="s">
        <v>3626</v>
      </c>
      <c r="K1124" s="12" t="s">
        <v>28</v>
      </c>
      <c r="L1124" s="12" t="s">
        <v>28</v>
      </c>
      <c r="N1124" s="12" t="s">
        <v>28</v>
      </c>
      <c r="O1124" s="12" t="s">
        <v>744</v>
      </c>
      <c r="P1124" s="12" t="s">
        <v>3901</v>
      </c>
      <c r="Q1124" t="s">
        <v>4009</v>
      </c>
      <c r="R1124" t="s">
        <v>4120</v>
      </c>
      <c r="S1124" t="s">
        <v>4119</v>
      </c>
      <c r="T1124" s="12" t="s">
        <v>1787</v>
      </c>
      <c r="U1124" s="12" t="s">
        <v>1362</v>
      </c>
      <c r="W1124" s="12" t="s">
        <v>40</v>
      </c>
      <c r="X1124" s="12" t="s">
        <v>2974</v>
      </c>
      <c r="Y1124" s="12" t="s">
        <v>3744</v>
      </c>
      <c r="Z1124" s="12" t="s">
        <v>3608</v>
      </c>
      <c r="AA1124" s="12" t="s">
        <v>2050</v>
      </c>
      <c r="AB1124" s="12" t="s">
        <v>35</v>
      </c>
      <c r="AC1124" s="12" t="s">
        <v>2901</v>
      </c>
      <c r="AF1124" s="12">
        <v>1</v>
      </c>
      <c r="AG1124" s="12">
        <v>4</v>
      </c>
    </row>
    <row r="1125" spans="1:33" s="12" customFormat="1" x14ac:dyDescent="0.25">
      <c r="A1125" s="12" t="s">
        <v>2048</v>
      </c>
      <c r="B1125" s="12">
        <v>2003</v>
      </c>
      <c r="C1125" t="str">
        <f>A1125&amp;" "&amp;B1125</f>
        <v>Refsum et al. 2003</v>
      </c>
      <c r="D1125" s="12" t="s">
        <v>35</v>
      </c>
      <c r="E1125" s="12" t="s">
        <v>25</v>
      </c>
      <c r="F1125" s="12" t="s">
        <v>1779</v>
      </c>
      <c r="G1125" s="12" t="s">
        <v>2901</v>
      </c>
      <c r="H1125" s="12" t="s">
        <v>3504</v>
      </c>
      <c r="I1125" s="12" t="s">
        <v>2049</v>
      </c>
      <c r="J1125" s="12" t="s">
        <v>3626</v>
      </c>
      <c r="K1125" s="12" t="s">
        <v>28</v>
      </c>
      <c r="L1125" s="12" t="s">
        <v>28</v>
      </c>
      <c r="N1125" s="12" t="s">
        <v>28</v>
      </c>
      <c r="O1125" s="12" t="s">
        <v>744</v>
      </c>
      <c r="P1125" s="12" t="s">
        <v>3901</v>
      </c>
      <c r="Q1125" t="s">
        <v>4009</v>
      </c>
      <c r="R1125" t="s">
        <v>4011</v>
      </c>
      <c r="S1125" t="s">
        <v>4072</v>
      </c>
      <c r="T1125" s="12" t="s">
        <v>1785</v>
      </c>
      <c r="U1125" s="12" t="s">
        <v>2686</v>
      </c>
      <c r="W1125" s="12" t="s">
        <v>40</v>
      </c>
      <c r="X1125" s="12" t="s">
        <v>2974</v>
      </c>
      <c r="Y1125" s="12" t="s">
        <v>3745</v>
      </c>
      <c r="Z1125" s="12" t="s">
        <v>3608</v>
      </c>
      <c r="AA1125" s="12" t="s">
        <v>2050</v>
      </c>
      <c r="AB1125" s="12" t="s">
        <v>35</v>
      </c>
      <c r="AC1125" s="12" t="s">
        <v>2901</v>
      </c>
      <c r="AF1125" s="12">
        <v>1</v>
      </c>
      <c r="AG1125" s="12">
        <v>1</v>
      </c>
    </row>
    <row r="1126" spans="1:33" s="12" customFormat="1" x14ac:dyDescent="0.25">
      <c r="A1126" s="12" t="s">
        <v>2048</v>
      </c>
      <c r="B1126" s="12">
        <v>2003</v>
      </c>
      <c r="C1126" t="str">
        <f>A1126&amp;" "&amp;B1126</f>
        <v>Refsum et al. 2003</v>
      </c>
      <c r="D1126" s="12" t="s">
        <v>35</v>
      </c>
      <c r="E1126" s="12" t="s">
        <v>25</v>
      </c>
      <c r="F1126" s="12" t="s">
        <v>1779</v>
      </c>
      <c r="G1126" s="12" t="s">
        <v>2901</v>
      </c>
      <c r="H1126" s="12" t="s">
        <v>3504</v>
      </c>
      <c r="I1126" s="12" t="s">
        <v>2049</v>
      </c>
      <c r="J1126" s="12" t="s">
        <v>3626</v>
      </c>
      <c r="K1126" s="12" t="s">
        <v>28</v>
      </c>
      <c r="L1126" s="12" t="s">
        <v>28</v>
      </c>
      <c r="N1126" s="12" t="s">
        <v>28</v>
      </c>
      <c r="O1126" s="12" t="s">
        <v>744</v>
      </c>
      <c r="P1126" s="12" t="s">
        <v>3901</v>
      </c>
      <c r="Q1126" t="s">
        <v>4009</v>
      </c>
      <c r="R1126" t="s">
        <v>4253</v>
      </c>
      <c r="S1126" t="s">
        <v>4252</v>
      </c>
      <c r="T1126" s="12" t="s">
        <v>2052</v>
      </c>
      <c r="U1126" s="12" t="s">
        <v>1887</v>
      </c>
      <c r="W1126" s="12" t="s">
        <v>40</v>
      </c>
      <c r="X1126" s="12" t="s">
        <v>2974</v>
      </c>
      <c r="Y1126" s="12" t="s">
        <v>3746</v>
      </c>
      <c r="Z1126" s="12" t="s">
        <v>3608</v>
      </c>
      <c r="AA1126" s="12" t="s">
        <v>2050</v>
      </c>
      <c r="AB1126" s="12" t="s">
        <v>35</v>
      </c>
      <c r="AC1126" s="12" t="s">
        <v>2901</v>
      </c>
      <c r="AF1126" s="12" t="s">
        <v>119</v>
      </c>
      <c r="AG1126" s="12">
        <v>2</v>
      </c>
    </row>
    <row r="1127" spans="1:33" s="12" customFormat="1" x14ac:dyDescent="0.25">
      <c r="A1127" s="12" t="s">
        <v>2048</v>
      </c>
      <c r="B1127" s="12">
        <v>2003</v>
      </c>
      <c r="C1127" t="str">
        <f>A1127&amp;" "&amp;B1127</f>
        <v>Refsum et al. 2003</v>
      </c>
      <c r="D1127" s="12" t="s">
        <v>35</v>
      </c>
      <c r="E1127" s="12" t="s">
        <v>25</v>
      </c>
      <c r="F1127" s="12" t="s">
        <v>1779</v>
      </c>
      <c r="G1127" s="12" t="s">
        <v>2901</v>
      </c>
      <c r="H1127" s="12" t="s">
        <v>3504</v>
      </c>
      <c r="I1127" s="12" t="s">
        <v>2049</v>
      </c>
      <c r="J1127" s="12" t="s">
        <v>3626</v>
      </c>
      <c r="K1127" s="12" t="s">
        <v>28</v>
      </c>
      <c r="L1127" s="12" t="s">
        <v>28</v>
      </c>
      <c r="N1127" s="12" t="s">
        <v>28</v>
      </c>
      <c r="O1127" s="12" t="s">
        <v>744</v>
      </c>
      <c r="P1127" s="12" t="s">
        <v>3901</v>
      </c>
      <c r="Q1127" t="s">
        <v>4009</v>
      </c>
      <c r="R1127" t="s">
        <v>4011</v>
      </c>
      <c r="S1127" t="s">
        <v>4072</v>
      </c>
      <c r="T1127" s="12" t="s">
        <v>2599</v>
      </c>
      <c r="U1127" s="12" t="s">
        <v>649</v>
      </c>
      <c r="W1127" s="12" t="s">
        <v>40</v>
      </c>
      <c r="X1127" s="12" t="s">
        <v>2974</v>
      </c>
      <c r="Y1127" s="12" t="s">
        <v>3747</v>
      </c>
      <c r="Z1127" s="12" t="s">
        <v>3608</v>
      </c>
      <c r="AA1127" s="12" t="s">
        <v>2050</v>
      </c>
      <c r="AB1127" s="12" t="s">
        <v>35</v>
      </c>
      <c r="AC1127" s="12" t="s">
        <v>2901</v>
      </c>
      <c r="AF1127" s="12" t="s">
        <v>119</v>
      </c>
      <c r="AG1127" s="12">
        <v>1</v>
      </c>
    </row>
    <row r="1128" spans="1:33" s="12" customFormat="1" x14ac:dyDescent="0.25">
      <c r="A1128" s="12" t="s">
        <v>1666</v>
      </c>
      <c r="B1128" s="12">
        <v>2002</v>
      </c>
      <c r="C1128" t="str">
        <f>A1128&amp;" "&amp;B1128</f>
        <v>Refsum, et al. 2002</v>
      </c>
      <c r="D1128" s="12" t="s">
        <v>35</v>
      </c>
      <c r="E1128" s="12" t="s">
        <v>25</v>
      </c>
      <c r="F1128" s="12" t="s">
        <v>1779</v>
      </c>
      <c r="G1128" s="12" t="s">
        <v>2901</v>
      </c>
      <c r="H1128" s="12" t="s">
        <v>3504</v>
      </c>
      <c r="I1128" s="12" t="s">
        <v>2118</v>
      </c>
      <c r="J1128" s="12" t="s">
        <v>2117</v>
      </c>
      <c r="K1128" s="12" t="s">
        <v>28</v>
      </c>
      <c r="L1128" s="12" t="s">
        <v>28</v>
      </c>
      <c r="N1128" s="12" t="s">
        <v>28</v>
      </c>
      <c r="O1128" s="12" t="s">
        <v>744</v>
      </c>
      <c r="P1128" s="12" t="s">
        <v>3901</v>
      </c>
      <c r="Q1128" t="s">
        <v>4009</v>
      </c>
      <c r="R1128" t="s">
        <v>4038</v>
      </c>
      <c r="S1128" t="s">
        <v>4249</v>
      </c>
      <c r="T1128" s="12" t="s">
        <v>1784</v>
      </c>
      <c r="U1128" s="12" t="s">
        <v>1672</v>
      </c>
      <c r="W1128" s="12" t="s">
        <v>40</v>
      </c>
      <c r="X1128" s="12" t="s">
        <v>1826</v>
      </c>
      <c r="Y1128" s="12" t="s">
        <v>1033</v>
      </c>
      <c r="Z1128" s="12" t="s">
        <v>1033</v>
      </c>
      <c r="AA1128" s="12" t="s">
        <v>1985</v>
      </c>
      <c r="AB1128" s="12" t="s">
        <v>35</v>
      </c>
      <c r="AC1128" s="12" t="s">
        <v>2901</v>
      </c>
      <c r="AF1128" s="12">
        <v>3</v>
      </c>
      <c r="AG1128" s="12">
        <v>14</v>
      </c>
    </row>
    <row r="1129" spans="1:33" s="12" customFormat="1" x14ac:dyDescent="0.25">
      <c r="A1129" s="12" t="s">
        <v>1666</v>
      </c>
      <c r="B1129" s="12">
        <v>2002</v>
      </c>
      <c r="C1129" t="str">
        <f>A1129&amp;" "&amp;B1129</f>
        <v>Refsum, et al. 2002</v>
      </c>
      <c r="D1129" s="12" t="s">
        <v>35</v>
      </c>
      <c r="E1129" s="12" t="s">
        <v>25</v>
      </c>
      <c r="F1129" s="12" t="s">
        <v>1779</v>
      </c>
      <c r="G1129" s="12" t="s">
        <v>2901</v>
      </c>
      <c r="H1129" s="12" t="s">
        <v>3504</v>
      </c>
      <c r="I1129" s="12" t="s">
        <v>2118</v>
      </c>
      <c r="J1129" s="12" t="s">
        <v>2117</v>
      </c>
      <c r="K1129" s="12" t="s">
        <v>28</v>
      </c>
      <c r="L1129" s="12" t="s">
        <v>28</v>
      </c>
      <c r="N1129" s="12" t="s">
        <v>28</v>
      </c>
      <c r="O1129" s="12" t="s">
        <v>744</v>
      </c>
      <c r="P1129" s="12" t="s">
        <v>3901</v>
      </c>
      <c r="Q1129" t="s">
        <v>4009</v>
      </c>
      <c r="R1129" t="s">
        <v>4011</v>
      </c>
      <c r="S1129" t="s">
        <v>4072</v>
      </c>
      <c r="T1129" s="12" t="s">
        <v>1785</v>
      </c>
      <c r="U1129" s="12" t="s">
        <v>2686</v>
      </c>
      <c r="W1129" s="12" t="s">
        <v>40</v>
      </c>
      <c r="X1129" s="12" t="s">
        <v>1826</v>
      </c>
      <c r="Y1129" s="12" t="s">
        <v>1033</v>
      </c>
      <c r="Z1129" s="12" t="s">
        <v>1033</v>
      </c>
      <c r="AA1129" s="12" t="s">
        <v>1985</v>
      </c>
      <c r="AB1129" s="12" t="s">
        <v>35</v>
      </c>
      <c r="AC1129" s="12" t="s">
        <v>2901</v>
      </c>
      <c r="AF1129" s="12">
        <v>1</v>
      </c>
      <c r="AG1129" s="12">
        <v>16</v>
      </c>
    </row>
    <row r="1130" spans="1:33" s="12" customFormat="1" x14ac:dyDescent="0.25">
      <c r="A1130" s="12" t="s">
        <v>1666</v>
      </c>
      <c r="B1130" s="12">
        <v>2002</v>
      </c>
      <c r="C1130" t="str">
        <f>A1130&amp;" "&amp;B1130</f>
        <v>Refsum, et al. 2002</v>
      </c>
      <c r="D1130" s="12" t="s">
        <v>35</v>
      </c>
      <c r="E1130" s="12" t="s">
        <v>25</v>
      </c>
      <c r="F1130" s="12" t="s">
        <v>1779</v>
      </c>
      <c r="G1130" s="12" t="s">
        <v>2901</v>
      </c>
      <c r="H1130" s="12" t="s">
        <v>3504</v>
      </c>
      <c r="I1130" s="12" t="s">
        <v>2118</v>
      </c>
      <c r="J1130" s="12" t="s">
        <v>2117</v>
      </c>
      <c r="K1130" s="12" t="s">
        <v>28</v>
      </c>
      <c r="L1130" s="12" t="s">
        <v>28</v>
      </c>
      <c r="N1130" s="12" t="s">
        <v>28</v>
      </c>
      <c r="O1130" s="12" t="s">
        <v>744</v>
      </c>
      <c r="P1130" s="12" t="s">
        <v>3901</v>
      </c>
      <c r="Q1130" t="s">
        <v>4009</v>
      </c>
      <c r="R1130" t="s">
        <v>4011</v>
      </c>
      <c r="S1130" t="s">
        <v>4072</v>
      </c>
      <c r="T1130" s="12" t="s">
        <v>2599</v>
      </c>
      <c r="U1130" s="12" t="s">
        <v>649</v>
      </c>
      <c r="W1130" s="12" t="s">
        <v>40</v>
      </c>
      <c r="X1130" s="12" t="s">
        <v>1826</v>
      </c>
      <c r="Y1130" s="12" t="s">
        <v>1033</v>
      </c>
      <c r="Z1130" s="12" t="s">
        <v>1033</v>
      </c>
      <c r="AA1130" s="12" t="s">
        <v>1985</v>
      </c>
      <c r="AB1130" s="12" t="s">
        <v>35</v>
      </c>
      <c r="AC1130" s="12" t="s">
        <v>2901</v>
      </c>
      <c r="AF1130" s="12">
        <v>2</v>
      </c>
      <c r="AG1130" s="12">
        <v>21</v>
      </c>
    </row>
    <row r="1131" spans="1:33" s="12" customFormat="1" x14ac:dyDescent="0.25">
      <c r="A1131" s="12" t="s">
        <v>1666</v>
      </c>
      <c r="B1131" s="12">
        <v>2002</v>
      </c>
      <c r="C1131" t="str">
        <f>A1131&amp;" "&amp;B1131</f>
        <v>Refsum, et al. 2002</v>
      </c>
      <c r="D1131" s="12" t="s">
        <v>35</v>
      </c>
      <c r="E1131" s="12" t="s">
        <v>25</v>
      </c>
      <c r="F1131" s="12" t="s">
        <v>1779</v>
      </c>
      <c r="G1131" s="12" t="s">
        <v>2901</v>
      </c>
      <c r="H1131" s="12" t="s">
        <v>3504</v>
      </c>
      <c r="I1131" s="12" t="s">
        <v>2118</v>
      </c>
      <c r="J1131" s="12" t="s">
        <v>2117</v>
      </c>
      <c r="K1131" s="12" t="s">
        <v>28</v>
      </c>
      <c r="L1131" s="12" t="s">
        <v>28</v>
      </c>
      <c r="N1131" s="12" t="s">
        <v>28</v>
      </c>
      <c r="O1131" s="12" t="s">
        <v>744</v>
      </c>
      <c r="P1131" s="12" t="s">
        <v>3901</v>
      </c>
      <c r="Q1131" t="s">
        <v>4009</v>
      </c>
      <c r="R1131" t="s">
        <v>4011</v>
      </c>
      <c r="S1131" t="s">
        <v>4293</v>
      </c>
      <c r="T1131" s="12" t="s">
        <v>1676</v>
      </c>
      <c r="U1131" s="12" t="s">
        <v>1786</v>
      </c>
      <c r="W1131" s="12" t="s">
        <v>40</v>
      </c>
      <c r="X1131" s="12" t="s">
        <v>1826</v>
      </c>
      <c r="Y1131" s="12" t="s">
        <v>1033</v>
      </c>
      <c r="Z1131" s="12" t="s">
        <v>1033</v>
      </c>
      <c r="AA1131" s="12" t="s">
        <v>1985</v>
      </c>
      <c r="AB1131" s="12" t="s">
        <v>35</v>
      </c>
      <c r="AC1131" s="12" t="s">
        <v>2901</v>
      </c>
      <c r="AF1131" s="12">
        <v>32</v>
      </c>
      <c r="AG1131" s="12">
        <v>41</v>
      </c>
    </row>
    <row r="1132" spans="1:33" s="12" customFormat="1" x14ac:dyDescent="0.25">
      <c r="A1132" s="12" t="s">
        <v>1666</v>
      </c>
      <c r="B1132" s="12">
        <v>2002</v>
      </c>
      <c r="C1132" t="str">
        <f>A1132&amp;" "&amp;B1132</f>
        <v>Refsum, et al. 2002</v>
      </c>
      <c r="D1132" s="12" t="s">
        <v>35</v>
      </c>
      <c r="E1132" s="12" t="s">
        <v>25</v>
      </c>
      <c r="F1132" s="12" t="s">
        <v>1779</v>
      </c>
      <c r="G1132" s="12" t="s">
        <v>2901</v>
      </c>
      <c r="H1132" s="12" t="s">
        <v>3504</v>
      </c>
      <c r="I1132" s="12" t="s">
        <v>2118</v>
      </c>
      <c r="J1132" s="12" t="s">
        <v>2117</v>
      </c>
      <c r="K1132" s="12" t="s">
        <v>28</v>
      </c>
      <c r="L1132" s="12" t="s">
        <v>28</v>
      </c>
      <c r="N1132" s="12" t="s">
        <v>28</v>
      </c>
      <c r="O1132" s="12" t="s">
        <v>744</v>
      </c>
      <c r="P1132" s="12" t="s">
        <v>3901</v>
      </c>
      <c r="Q1132" t="s">
        <v>4009</v>
      </c>
      <c r="R1132" t="s">
        <v>4011</v>
      </c>
      <c r="S1132" t="s">
        <v>4086</v>
      </c>
      <c r="T1132" s="12" t="s">
        <v>2687</v>
      </c>
      <c r="U1132" s="12" t="s">
        <v>644</v>
      </c>
      <c r="W1132" s="12" t="s">
        <v>40</v>
      </c>
      <c r="X1132" s="12" t="s">
        <v>1826</v>
      </c>
      <c r="Y1132" s="12" t="s">
        <v>1033</v>
      </c>
      <c r="Z1132" s="12" t="s">
        <v>1033</v>
      </c>
      <c r="AA1132" s="12" t="s">
        <v>1985</v>
      </c>
      <c r="AB1132" s="12" t="s">
        <v>35</v>
      </c>
      <c r="AC1132" s="12" t="s">
        <v>2901</v>
      </c>
      <c r="AF1132" s="12">
        <v>195</v>
      </c>
      <c r="AG1132" s="12">
        <v>242</v>
      </c>
    </row>
    <row r="1133" spans="1:33" s="12" customFormat="1" x14ac:dyDescent="0.25">
      <c r="A1133" s="12" t="s">
        <v>1666</v>
      </c>
      <c r="B1133" s="12">
        <v>2002</v>
      </c>
      <c r="C1133" t="str">
        <f>A1133&amp;" "&amp;B1133</f>
        <v>Refsum, et al. 2002</v>
      </c>
      <c r="D1133" s="12" t="s">
        <v>35</v>
      </c>
      <c r="E1133" s="12" t="s">
        <v>25</v>
      </c>
      <c r="F1133" s="12" t="s">
        <v>1779</v>
      </c>
      <c r="G1133" s="12" t="s">
        <v>2901</v>
      </c>
      <c r="H1133" s="12" t="s">
        <v>3504</v>
      </c>
      <c r="I1133" s="12" t="s">
        <v>2118</v>
      </c>
      <c r="J1133" s="12" t="s">
        <v>2117</v>
      </c>
      <c r="K1133" s="12" t="s">
        <v>28</v>
      </c>
      <c r="L1133" s="12" t="s">
        <v>28</v>
      </c>
      <c r="N1133" s="12" t="s">
        <v>28</v>
      </c>
      <c r="O1133" s="12" t="s">
        <v>744</v>
      </c>
      <c r="P1133" s="12" t="s">
        <v>3901</v>
      </c>
      <c r="Q1133" t="s">
        <v>4009</v>
      </c>
      <c r="R1133" t="s">
        <v>4008</v>
      </c>
      <c r="S1133" t="s">
        <v>4036</v>
      </c>
      <c r="T1133" s="12" t="s">
        <v>2794</v>
      </c>
      <c r="U1133" s="12" t="s">
        <v>1353</v>
      </c>
      <c r="W1133" s="12" t="s">
        <v>40</v>
      </c>
      <c r="X1133" s="12" t="s">
        <v>1826</v>
      </c>
      <c r="Y1133" s="12" t="s">
        <v>1033</v>
      </c>
      <c r="Z1133" s="12" t="s">
        <v>1033</v>
      </c>
      <c r="AA1133" s="12" t="s">
        <v>1985</v>
      </c>
      <c r="AB1133" s="12" t="s">
        <v>35</v>
      </c>
      <c r="AC1133" s="12" t="s">
        <v>2901</v>
      </c>
      <c r="AF1133" s="12">
        <v>1</v>
      </c>
      <c r="AG1133" s="12">
        <v>40</v>
      </c>
    </row>
    <row r="1134" spans="1:33" s="12" customFormat="1" x14ac:dyDescent="0.25">
      <c r="A1134" s="12" t="s">
        <v>1666</v>
      </c>
      <c r="B1134" s="12">
        <v>2002</v>
      </c>
      <c r="C1134" t="str">
        <f>A1134&amp;" "&amp;B1134</f>
        <v>Refsum, et al. 2002</v>
      </c>
      <c r="D1134" s="12" t="s">
        <v>35</v>
      </c>
      <c r="E1134" s="12" t="s">
        <v>25</v>
      </c>
      <c r="F1134" s="12" t="s">
        <v>1779</v>
      </c>
      <c r="G1134" s="12" t="s">
        <v>2901</v>
      </c>
      <c r="H1134" s="12" t="s">
        <v>3504</v>
      </c>
      <c r="I1134" s="12" t="s">
        <v>2118</v>
      </c>
      <c r="J1134" s="12" t="s">
        <v>2117</v>
      </c>
      <c r="K1134" s="12" t="s">
        <v>28</v>
      </c>
      <c r="L1134" s="12" t="s">
        <v>28</v>
      </c>
      <c r="N1134" s="12" t="s">
        <v>28</v>
      </c>
      <c r="O1134" s="12" t="s">
        <v>744</v>
      </c>
      <c r="P1134" s="12" t="s">
        <v>3901</v>
      </c>
      <c r="Q1134" t="s">
        <v>4009</v>
      </c>
      <c r="R1134" t="s">
        <v>4011</v>
      </c>
      <c r="S1134" t="s">
        <v>4010</v>
      </c>
      <c r="T1134" s="12" t="s">
        <v>1681</v>
      </c>
      <c r="U1134" s="12" t="s">
        <v>652</v>
      </c>
      <c r="W1134" s="12" t="s">
        <v>40</v>
      </c>
      <c r="X1134" s="12" t="s">
        <v>1826</v>
      </c>
      <c r="Y1134" s="12" t="s">
        <v>1033</v>
      </c>
      <c r="Z1134" s="12" t="s">
        <v>1033</v>
      </c>
      <c r="AA1134" s="12" t="s">
        <v>1985</v>
      </c>
      <c r="AB1134" s="12" t="s">
        <v>35</v>
      </c>
      <c r="AC1134" s="12" t="s">
        <v>2901</v>
      </c>
      <c r="AF1134" s="12">
        <v>52</v>
      </c>
      <c r="AG1134" s="12">
        <v>69</v>
      </c>
    </row>
    <row r="1135" spans="1:33" s="12" customFormat="1" x14ac:dyDescent="0.25">
      <c r="A1135" s="12" t="s">
        <v>1666</v>
      </c>
      <c r="B1135" s="12">
        <v>2002</v>
      </c>
      <c r="C1135" t="str">
        <f>A1135&amp;" "&amp;B1135</f>
        <v>Refsum, et al. 2002</v>
      </c>
      <c r="D1135" s="12" t="s">
        <v>35</v>
      </c>
      <c r="E1135" s="12" t="s">
        <v>25</v>
      </c>
      <c r="F1135" s="12" t="s">
        <v>1779</v>
      </c>
      <c r="G1135" s="12" t="s">
        <v>2901</v>
      </c>
      <c r="H1135" s="12" t="s">
        <v>3504</v>
      </c>
      <c r="I1135" s="12" t="s">
        <v>2118</v>
      </c>
      <c r="J1135" s="12" t="s">
        <v>2117</v>
      </c>
      <c r="K1135" s="12" t="s">
        <v>28</v>
      </c>
      <c r="L1135" s="12" t="s">
        <v>28</v>
      </c>
      <c r="N1135" s="12" t="s">
        <v>28</v>
      </c>
      <c r="O1135" s="12" t="s">
        <v>744</v>
      </c>
      <c r="P1135" s="12" t="s">
        <v>3901</v>
      </c>
      <c r="Q1135" t="s">
        <v>4009</v>
      </c>
      <c r="R1135" t="s">
        <v>4120</v>
      </c>
      <c r="S1135" t="s">
        <v>4119</v>
      </c>
      <c r="T1135" s="12" t="s">
        <v>1787</v>
      </c>
      <c r="U1135" s="12" t="s">
        <v>1362</v>
      </c>
      <c r="W1135" s="12" t="s">
        <v>40</v>
      </c>
      <c r="X1135" s="12" t="s">
        <v>1826</v>
      </c>
      <c r="Y1135" s="12" t="s">
        <v>1033</v>
      </c>
      <c r="Z1135" s="12" t="s">
        <v>1033</v>
      </c>
      <c r="AA1135" s="12" t="s">
        <v>1985</v>
      </c>
      <c r="AB1135" s="12" t="s">
        <v>35</v>
      </c>
      <c r="AC1135" s="12" t="s">
        <v>2901</v>
      </c>
      <c r="AF1135" s="12">
        <v>3</v>
      </c>
      <c r="AG1135" s="12">
        <v>6</v>
      </c>
    </row>
    <row r="1136" spans="1:33" s="12" customFormat="1" x14ac:dyDescent="0.25">
      <c r="A1136" s="12" t="s">
        <v>1666</v>
      </c>
      <c r="B1136" s="12">
        <v>2002</v>
      </c>
      <c r="C1136" t="str">
        <f>A1136&amp;" "&amp;B1136</f>
        <v>Refsum, et al. 2002</v>
      </c>
      <c r="D1136" s="12" t="s">
        <v>35</v>
      </c>
      <c r="E1136" s="12" t="s">
        <v>25</v>
      </c>
      <c r="F1136" s="12" t="s">
        <v>1779</v>
      </c>
      <c r="G1136" s="12" t="s">
        <v>2901</v>
      </c>
      <c r="H1136" s="12" t="s">
        <v>3504</v>
      </c>
      <c r="I1136" s="12" t="s">
        <v>2118</v>
      </c>
      <c r="J1136" s="12" t="s">
        <v>2117</v>
      </c>
      <c r="K1136" s="12" t="s">
        <v>28</v>
      </c>
      <c r="L1136" s="12" t="s">
        <v>28</v>
      </c>
      <c r="N1136" s="12" t="s">
        <v>28</v>
      </c>
      <c r="O1136" s="12" t="s">
        <v>744</v>
      </c>
      <c r="P1136" s="12" t="s">
        <v>3901</v>
      </c>
      <c r="Q1136" t="s">
        <v>4009</v>
      </c>
      <c r="R1136" t="s">
        <v>4011</v>
      </c>
      <c r="S1136" t="s">
        <v>4095</v>
      </c>
      <c r="T1136" s="12" t="s">
        <v>1788</v>
      </c>
      <c r="U1136" s="12" t="s">
        <v>651</v>
      </c>
      <c r="W1136" s="12" t="s">
        <v>40</v>
      </c>
      <c r="X1136" s="12" t="s">
        <v>1826</v>
      </c>
      <c r="Y1136" s="12" t="s">
        <v>1033</v>
      </c>
      <c r="Z1136" s="12" t="s">
        <v>1033</v>
      </c>
      <c r="AA1136" s="12" t="s">
        <v>1985</v>
      </c>
      <c r="AB1136" s="12" t="s">
        <v>35</v>
      </c>
      <c r="AC1136" s="12" t="s">
        <v>2901</v>
      </c>
      <c r="AF1136" s="12">
        <v>57</v>
      </c>
      <c r="AG1136" s="12">
        <v>71</v>
      </c>
    </row>
    <row r="1137" spans="1:33" s="12" customFormat="1" x14ac:dyDescent="0.25">
      <c r="A1137" s="12" t="s">
        <v>1666</v>
      </c>
      <c r="B1137" s="12">
        <v>2002</v>
      </c>
      <c r="C1137" t="str">
        <f>A1137&amp;" "&amp;B1137</f>
        <v>Refsum, et al. 2002</v>
      </c>
      <c r="D1137" s="12" t="s">
        <v>35</v>
      </c>
      <c r="E1137" s="12" t="s">
        <v>25</v>
      </c>
      <c r="F1137" s="12" t="s">
        <v>1779</v>
      </c>
      <c r="G1137" s="12" t="s">
        <v>2901</v>
      </c>
      <c r="H1137" s="12" t="s">
        <v>3504</v>
      </c>
      <c r="I1137" s="12" t="s">
        <v>2118</v>
      </c>
      <c r="J1137" s="12" t="s">
        <v>2117</v>
      </c>
      <c r="K1137" s="12" t="s">
        <v>28</v>
      </c>
      <c r="L1137" s="12" t="s">
        <v>28</v>
      </c>
      <c r="N1137" s="12" t="s">
        <v>28</v>
      </c>
      <c r="O1137" s="12" t="s">
        <v>744</v>
      </c>
      <c r="P1137" s="12" t="s">
        <v>3901</v>
      </c>
      <c r="Q1137" t="s">
        <v>4009</v>
      </c>
      <c r="R1137" t="s">
        <v>4236</v>
      </c>
      <c r="S1137" t="s">
        <v>4319</v>
      </c>
      <c r="T1137" s="12" t="s">
        <v>1789</v>
      </c>
      <c r="U1137" s="12" t="s">
        <v>1360</v>
      </c>
      <c r="W1137" s="12" t="s">
        <v>40</v>
      </c>
      <c r="X1137" s="12" t="s">
        <v>1826</v>
      </c>
      <c r="Y1137" s="12" t="s">
        <v>1033</v>
      </c>
      <c r="Z1137" s="12" t="s">
        <v>1033</v>
      </c>
      <c r="AA1137" s="12" t="s">
        <v>1985</v>
      </c>
      <c r="AB1137" s="12" t="s">
        <v>35</v>
      </c>
      <c r="AC1137" s="12" t="s">
        <v>2901</v>
      </c>
      <c r="AF1137" s="12" t="s">
        <v>119</v>
      </c>
      <c r="AG1137" s="12">
        <v>1</v>
      </c>
    </row>
    <row r="1138" spans="1:33" s="12" customFormat="1" x14ac:dyDescent="0.25">
      <c r="A1138" s="12" t="s">
        <v>1666</v>
      </c>
      <c r="B1138" s="12">
        <v>2002</v>
      </c>
      <c r="C1138" t="str">
        <f>A1138&amp;" "&amp;B1138</f>
        <v>Refsum, et al. 2002</v>
      </c>
      <c r="D1138" s="12" t="s">
        <v>35</v>
      </c>
      <c r="E1138" s="12" t="s">
        <v>25</v>
      </c>
      <c r="F1138" s="12" t="s">
        <v>1779</v>
      </c>
      <c r="G1138" s="12" t="s">
        <v>2901</v>
      </c>
      <c r="H1138" s="12" t="s">
        <v>3504</v>
      </c>
      <c r="I1138" s="12" t="s">
        <v>2118</v>
      </c>
      <c r="J1138" s="12" t="s">
        <v>2117</v>
      </c>
      <c r="K1138" s="12" t="s">
        <v>28</v>
      </c>
      <c r="L1138" s="12" t="s">
        <v>28</v>
      </c>
      <c r="N1138" s="12" t="s">
        <v>28</v>
      </c>
      <c r="O1138" s="12" t="s">
        <v>744</v>
      </c>
      <c r="P1138" s="12" t="s">
        <v>3901</v>
      </c>
      <c r="Q1138" t="s">
        <v>4009</v>
      </c>
      <c r="R1138" t="s">
        <v>4038</v>
      </c>
      <c r="S1138" t="s">
        <v>4330</v>
      </c>
      <c r="T1138" s="12" t="s">
        <v>1683</v>
      </c>
      <c r="U1138" s="12" t="s">
        <v>1684</v>
      </c>
      <c r="W1138" s="12" t="s">
        <v>40</v>
      </c>
      <c r="X1138" s="12" t="s">
        <v>1826</v>
      </c>
      <c r="Y1138" s="12" t="s">
        <v>1033</v>
      </c>
      <c r="Z1138" s="12" t="s">
        <v>1033</v>
      </c>
      <c r="AA1138" s="12" t="s">
        <v>1985</v>
      </c>
      <c r="AB1138" s="12" t="s">
        <v>35</v>
      </c>
      <c r="AC1138" s="12" t="s">
        <v>2901</v>
      </c>
      <c r="AF1138" s="12">
        <v>6</v>
      </c>
      <c r="AG1138" s="12">
        <v>87</v>
      </c>
    </row>
    <row r="1139" spans="1:33" s="12" customFormat="1" x14ac:dyDescent="0.25">
      <c r="A1139" s="12" t="s">
        <v>1666</v>
      </c>
      <c r="B1139" s="12">
        <v>2002</v>
      </c>
      <c r="C1139" t="str">
        <f>A1139&amp;" "&amp;B1139</f>
        <v>Refsum, et al. 2002</v>
      </c>
      <c r="D1139" s="12" t="s">
        <v>35</v>
      </c>
      <c r="E1139" s="12" t="s">
        <v>25</v>
      </c>
      <c r="F1139" s="12" t="s">
        <v>1779</v>
      </c>
      <c r="G1139" s="12" t="s">
        <v>2901</v>
      </c>
      <c r="H1139" s="12" t="s">
        <v>3504</v>
      </c>
      <c r="I1139" s="12" t="s">
        <v>2118</v>
      </c>
      <c r="J1139" s="12" t="s">
        <v>2117</v>
      </c>
      <c r="K1139" s="12" t="s">
        <v>28</v>
      </c>
      <c r="L1139" s="12" t="s">
        <v>28</v>
      </c>
      <c r="N1139" s="12" t="s">
        <v>28</v>
      </c>
      <c r="O1139" s="12" t="s">
        <v>744</v>
      </c>
      <c r="P1139" s="12" t="s">
        <v>3901</v>
      </c>
      <c r="Q1139" t="s">
        <v>4009</v>
      </c>
      <c r="R1139" t="s">
        <v>4011</v>
      </c>
      <c r="S1139" t="s">
        <v>4338</v>
      </c>
      <c r="T1139" s="12" t="s">
        <v>1790</v>
      </c>
      <c r="U1139" s="12" t="s">
        <v>1791</v>
      </c>
      <c r="W1139" s="12" t="s">
        <v>40</v>
      </c>
      <c r="X1139" s="12" t="s">
        <v>1826</v>
      </c>
      <c r="Y1139" s="12" t="s">
        <v>1033</v>
      </c>
      <c r="Z1139" s="12" t="s">
        <v>1033</v>
      </c>
      <c r="AA1139" s="12" t="s">
        <v>1985</v>
      </c>
      <c r="AB1139" s="12" t="s">
        <v>35</v>
      </c>
      <c r="AC1139" s="12" t="s">
        <v>2901</v>
      </c>
      <c r="AF1139" s="12">
        <v>1</v>
      </c>
      <c r="AG1139" s="12">
        <v>2</v>
      </c>
    </row>
    <row r="1140" spans="1:33" s="12" customFormat="1" x14ac:dyDescent="0.25">
      <c r="A1140" s="12" t="s">
        <v>1666</v>
      </c>
      <c r="B1140" s="12">
        <v>2002</v>
      </c>
      <c r="C1140" t="str">
        <f>A1140&amp;" "&amp;B1140</f>
        <v>Refsum, et al. 2002</v>
      </c>
      <c r="D1140" s="12" t="s">
        <v>35</v>
      </c>
      <c r="E1140" s="12" t="s">
        <v>25</v>
      </c>
      <c r="F1140" s="12" t="s">
        <v>1779</v>
      </c>
      <c r="G1140" s="12" t="s">
        <v>2901</v>
      </c>
      <c r="H1140" s="12" t="s">
        <v>3504</v>
      </c>
      <c r="I1140" s="12" t="s">
        <v>2118</v>
      </c>
      <c r="J1140" s="12" t="s">
        <v>2117</v>
      </c>
      <c r="K1140" s="12" t="s">
        <v>28</v>
      </c>
      <c r="L1140" s="12" t="s">
        <v>28</v>
      </c>
      <c r="N1140" s="12" t="s">
        <v>28</v>
      </c>
      <c r="O1140" s="12" t="s">
        <v>744</v>
      </c>
      <c r="P1140" s="12" t="s">
        <v>3901</v>
      </c>
      <c r="Q1140" t="s">
        <v>4009</v>
      </c>
      <c r="R1140" t="s">
        <v>4008</v>
      </c>
      <c r="S1140" t="s">
        <v>3931</v>
      </c>
      <c r="T1140" s="12" t="s">
        <v>1792</v>
      </c>
      <c r="U1140" s="12" t="s">
        <v>2776</v>
      </c>
      <c r="W1140" s="12" t="s">
        <v>40</v>
      </c>
      <c r="X1140" s="12" t="s">
        <v>1826</v>
      </c>
      <c r="Y1140" s="12" t="s">
        <v>1033</v>
      </c>
      <c r="Z1140" s="12" t="s">
        <v>1033</v>
      </c>
      <c r="AA1140" s="12" t="s">
        <v>1985</v>
      </c>
      <c r="AB1140" s="12" t="s">
        <v>35</v>
      </c>
      <c r="AC1140" s="12" t="s">
        <v>2901</v>
      </c>
      <c r="AF1140" s="12">
        <v>1</v>
      </c>
      <c r="AG1140" s="12">
        <v>52</v>
      </c>
    </row>
    <row r="1141" spans="1:33" s="12" customFormat="1" x14ac:dyDescent="0.25">
      <c r="A1141" s="12" t="s">
        <v>1666</v>
      </c>
      <c r="B1141" s="12">
        <v>2002</v>
      </c>
      <c r="C1141" t="str">
        <f>A1141&amp;" "&amp;B1141</f>
        <v>Refsum, et al. 2002</v>
      </c>
      <c r="D1141" s="12" t="s">
        <v>35</v>
      </c>
      <c r="E1141" s="12" t="s">
        <v>25</v>
      </c>
      <c r="F1141" s="12" t="s">
        <v>1779</v>
      </c>
      <c r="G1141" s="12" t="s">
        <v>2901</v>
      </c>
      <c r="H1141" s="12" t="s">
        <v>3504</v>
      </c>
      <c r="I1141" s="12" t="s">
        <v>2118</v>
      </c>
      <c r="J1141" s="12" t="s">
        <v>2117</v>
      </c>
      <c r="K1141" s="12" t="s">
        <v>28</v>
      </c>
      <c r="L1141" s="12" t="s">
        <v>28</v>
      </c>
      <c r="N1141" s="12" t="s">
        <v>28</v>
      </c>
      <c r="O1141" s="12" t="s">
        <v>744</v>
      </c>
      <c r="P1141" s="12" t="s">
        <v>3901</v>
      </c>
      <c r="Q1141" t="s">
        <v>4009</v>
      </c>
      <c r="R1141" t="s">
        <v>4120</v>
      </c>
      <c r="S1141" t="s">
        <v>4119</v>
      </c>
      <c r="T1141" s="12" t="s">
        <v>346</v>
      </c>
      <c r="U1141" s="12" t="s">
        <v>347</v>
      </c>
      <c r="W1141" s="12" t="s">
        <v>40</v>
      </c>
      <c r="X1141" s="12" t="s">
        <v>1826</v>
      </c>
      <c r="Y1141" s="12" t="s">
        <v>1033</v>
      </c>
      <c r="Z1141" s="12" t="s">
        <v>1033</v>
      </c>
      <c r="AA1141" s="12" t="s">
        <v>1985</v>
      </c>
      <c r="AB1141" s="12" t="s">
        <v>35</v>
      </c>
      <c r="AC1141" s="12" t="s">
        <v>2901</v>
      </c>
      <c r="AF1141" s="12">
        <v>7</v>
      </c>
      <c r="AG1141" s="12">
        <v>31</v>
      </c>
    </row>
    <row r="1142" spans="1:33" s="12" customFormat="1" x14ac:dyDescent="0.25">
      <c r="A1142" s="12" t="s">
        <v>1666</v>
      </c>
      <c r="B1142" s="12">
        <v>2002</v>
      </c>
      <c r="C1142" t="str">
        <f>A1142&amp;" "&amp;B1142</f>
        <v>Refsum, et al. 2002</v>
      </c>
      <c r="D1142" s="12" t="s">
        <v>35</v>
      </c>
      <c r="E1142" s="12" t="s">
        <v>25</v>
      </c>
      <c r="F1142" s="12" t="s">
        <v>1779</v>
      </c>
      <c r="G1142" s="12" t="s">
        <v>2901</v>
      </c>
      <c r="H1142" s="12" t="s">
        <v>3504</v>
      </c>
      <c r="I1142" s="12" t="s">
        <v>2118</v>
      </c>
      <c r="J1142" s="12" t="s">
        <v>2117</v>
      </c>
      <c r="K1142" s="12" t="s">
        <v>28</v>
      </c>
      <c r="L1142" s="12" t="s">
        <v>28</v>
      </c>
      <c r="N1142" s="12" t="s">
        <v>28</v>
      </c>
      <c r="O1142" s="12" t="s">
        <v>744</v>
      </c>
      <c r="P1142" s="12" t="s">
        <v>3901</v>
      </c>
      <c r="Q1142" t="s">
        <v>4009</v>
      </c>
      <c r="R1142" t="s">
        <v>4236</v>
      </c>
      <c r="S1142" t="s">
        <v>4277</v>
      </c>
      <c r="T1142" s="12" t="s">
        <v>1795</v>
      </c>
      <c r="U1142" s="12" t="s">
        <v>1796</v>
      </c>
      <c r="W1142" s="12" t="s">
        <v>40</v>
      </c>
      <c r="X1142" s="12" t="s">
        <v>1826</v>
      </c>
      <c r="Y1142" s="12" t="s">
        <v>1033</v>
      </c>
      <c r="Z1142" s="12" t="s">
        <v>1033</v>
      </c>
      <c r="AA1142" s="12" t="s">
        <v>1985</v>
      </c>
      <c r="AB1142" s="12" t="s">
        <v>35</v>
      </c>
      <c r="AC1142" s="12" t="s">
        <v>2901</v>
      </c>
      <c r="AF1142" s="12" t="s">
        <v>119</v>
      </c>
      <c r="AG1142" s="12">
        <v>8</v>
      </c>
    </row>
    <row r="1143" spans="1:33" s="12" customFormat="1" x14ac:dyDescent="0.25">
      <c r="A1143" s="12" t="s">
        <v>1666</v>
      </c>
      <c r="B1143" s="12">
        <v>2002</v>
      </c>
      <c r="C1143" t="str">
        <f>A1143&amp;" "&amp;B1143</f>
        <v>Refsum, et al. 2002</v>
      </c>
      <c r="D1143" s="12" t="s">
        <v>35</v>
      </c>
      <c r="E1143" s="12" t="s">
        <v>25</v>
      </c>
      <c r="F1143" s="12" t="s">
        <v>1779</v>
      </c>
      <c r="G1143" s="12" t="s">
        <v>2901</v>
      </c>
      <c r="H1143" s="12" t="s">
        <v>3504</v>
      </c>
      <c r="I1143" s="12" t="s">
        <v>2118</v>
      </c>
      <c r="J1143" s="12" t="s">
        <v>2117</v>
      </c>
      <c r="K1143" s="12" t="s">
        <v>28</v>
      </c>
      <c r="L1143" s="12" t="s">
        <v>28</v>
      </c>
      <c r="N1143" s="12" t="s">
        <v>28</v>
      </c>
      <c r="O1143" s="12" t="s">
        <v>744</v>
      </c>
      <c r="P1143" s="12" t="s">
        <v>3901</v>
      </c>
      <c r="Q1143" t="s">
        <v>3993</v>
      </c>
      <c r="R1143" t="s">
        <v>4023</v>
      </c>
      <c r="S1143" t="s">
        <v>3983</v>
      </c>
      <c r="T1143" s="12" t="s">
        <v>625</v>
      </c>
      <c r="U1143" s="12" t="s">
        <v>195</v>
      </c>
      <c r="W1143" s="12" t="s">
        <v>40</v>
      </c>
      <c r="X1143" s="12" t="s">
        <v>1826</v>
      </c>
      <c r="Y1143" s="12" t="s">
        <v>1033</v>
      </c>
      <c r="Z1143" s="12" t="s">
        <v>1033</v>
      </c>
      <c r="AA1143" s="12" t="s">
        <v>1985</v>
      </c>
      <c r="AB1143" s="12" t="s">
        <v>35</v>
      </c>
      <c r="AC1143" s="12" t="s">
        <v>2901</v>
      </c>
      <c r="AF1143" s="12">
        <v>3</v>
      </c>
      <c r="AG1143" s="12">
        <v>72</v>
      </c>
    </row>
    <row r="1144" spans="1:33" s="12" customFormat="1" x14ac:dyDescent="0.25">
      <c r="A1144" s="12" t="s">
        <v>1666</v>
      </c>
      <c r="B1144" s="12">
        <v>2002</v>
      </c>
      <c r="C1144" t="str">
        <f>A1144&amp;" "&amp;B1144</f>
        <v>Refsum, et al. 2002</v>
      </c>
      <c r="D1144" s="12" t="s">
        <v>35</v>
      </c>
      <c r="E1144" s="12" t="s">
        <v>25</v>
      </c>
      <c r="F1144" s="12" t="s">
        <v>1779</v>
      </c>
      <c r="G1144" s="12" t="s">
        <v>2901</v>
      </c>
      <c r="H1144" s="12" t="s">
        <v>3504</v>
      </c>
      <c r="I1144" s="12" t="s">
        <v>2118</v>
      </c>
      <c r="J1144" s="12" t="s">
        <v>2117</v>
      </c>
      <c r="K1144" s="12" t="s">
        <v>28</v>
      </c>
      <c r="L1144" s="12" t="s">
        <v>28</v>
      </c>
      <c r="N1144" s="12" t="s">
        <v>28</v>
      </c>
      <c r="O1144" s="12" t="s">
        <v>744</v>
      </c>
      <c r="P1144" s="12" t="s">
        <v>3901</v>
      </c>
      <c r="Q1144" t="s">
        <v>4009</v>
      </c>
      <c r="R1144" t="s">
        <v>4038</v>
      </c>
      <c r="S1144" t="s">
        <v>4037</v>
      </c>
      <c r="T1144" s="12" t="s">
        <v>1798</v>
      </c>
      <c r="W1144" s="12" t="s">
        <v>40</v>
      </c>
      <c r="X1144" s="12" t="s">
        <v>1826</v>
      </c>
      <c r="Y1144" s="12" t="s">
        <v>1033</v>
      </c>
      <c r="Z1144" s="12" t="s">
        <v>1033</v>
      </c>
      <c r="AA1144" s="12" t="s">
        <v>1985</v>
      </c>
      <c r="AB1144" s="12" t="s">
        <v>35</v>
      </c>
      <c r="AC1144" s="12" t="s">
        <v>2901</v>
      </c>
      <c r="AF1144" s="12">
        <v>1</v>
      </c>
      <c r="AG1144" s="12">
        <v>8</v>
      </c>
    </row>
    <row r="1145" spans="1:33" s="12" customFormat="1" x14ac:dyDescent="0.25">
      <c r="A1145" s="12" t="s">
        <v>1666</v>
      </c>
      <c r="B1145" s="12">
        <v>2002</v>
      </c>
      <c r="C1145" t="str">
        <f>A1145&amp;" "&amp;B1145</f>
        <v>Refsum, et al. 2002</v>
      </c>
      <c r="D1145" s="12" t="s">
        <v>35</v>
      </c>
      <c r="E1145" s="12" t="s">
        <v>25</v>
      </c>
      <c r="F1145" s="12" t="s">
        <v>1779</v>
      </c>
      <c r="G1145" s="12" t="s">
        <v>2901</v>
      </c>
      <c r="H1145" s="12" t="s">
        <v>3504</v>
      </c>
      <c r="I1145" s="12" t="s">
        <v>2118</v>
      </c>
      <c r="J1145" s="12" t="s">
        <v>2117</v>
      </c>
      <c r="K1145" s="12" t="s">
        <v>28</v>
      </c>
      <c r="L1145" s="12" t="s">
        <v>28</v>
      </c>
      <c r="N1145" s="12" t="s">
        <v>28</v>
      </c>
      <c r="O1145" s="12" t="s">
        <v>744</v>
      </c>
      <c r="P1145" s="12" t="s">
        <v>3901</v>
      </c>
      <c r="Q1145" t="s">
        <v>4009</v>
      </c>
      <c r="R1145" t="s">
        <v>4295</v>
      </c>
      <c r="S1145" t="s">
        <v>4294</v>
      </c>
      <c r="T1145" s="12" t="s">
        <v>1369</v>
      </c>
      <c r="U1145" s="12" t="s">
        <v>1370</v>
      </c>
      <c r="W1145" s="12" t="s">
        <v>40</v>
      </c>
      <c r="X1145" s="12" t="s">
        <v>1826</v>
      </c>
      <c r="Y1145" s="12" t="s">
        <v>1033</v>
      </c>
      <c r="Z1145" s="12" t="s">
        <v>1033</v>
      </c>
      <c r="AA1145" s="12" t="s">
        <v>1985</v>
      </c>
      <c r="AB1145" s="12" t="s">
        <v>35</v>
      </c>
      <c r="AC1145" s="12" t="s">
        <v>2901</v>
      </c>
      <c r="AF1145" s="12">
        <v>2</v>
      </c>
      <c r="AG1145" s="12">
        <v>15</v>
      </c>
    </row>
    <row r="1146" spans="1:33" s="12" customFormat="1" x14ac:dyDescent="0.25">
      <c r="A1146" s="12" t="s">
        <v>1666</v>
      </c>
      <c r="B1146" s="12">
        <v>2002</v>
      </c>
      <c r="C1146" t="str">
        <f>A1146&amp;" "&amp;B1146</f>
        <v>Refsum, et al. 2002</v>
      </c>
      <c r="D1146" s="12" t="s">
        <v>35</v>
      </c>
      <c r="E1146" s="12" t="s">
        <v>25</v>
      </c>
      <c r="F1146" s="12" t="s">
        <v>1692</v>
      </c>
      <c r="G1146" s="12" t="s">
        <v>2901</v>
      </c>
      <c r="H1146" s="12" t="s">
        <v>3504</v>
      </c>
      <c r="I1146" s="12" t="s">
        <v>1668</v>
      </c>
      <c r="J1146" s="12" t="s">
        <v>3625</v>
      </c>
      <c r="K1146" s="12" t="s">
        <v>28</v>
      </c>
      <c r="L1146" s="12" t="s">
        <v>28</v>
      </c>
      <c r="N1146" s="12" t="s">
        <v>28</v>
      </c>
      <c r="O1146" s="12" t="s">
        <v>744</v>
      </c>
      <c r="P1146" s="12" t="s">
        <v>3901</v>
      </c>
      <c r="Q1146" t="s">
        <v>2614</v>
      </c>
      <c r="R1146" t="s">
        <v>118</v>
      </c>
      <c r="S1146" t="s">
        <v>3974</v>
      </c>
      <c r="T1146" s="12" t="s">
        <v>1069</v>
      </c>
      <c r="U1146" s="12" t="s">
        <v>265</v>
      </c>
      <c r="W1146" s="12" t="s">
        <v>40</v>
      </c>
      <c r="X1146" s="12" t="s">
        <v>2941</v>
      </c>
      <c r="Y1146" s="12" t="s">
        <v>3748</v>
      </c>
      <c r="Z1146" s="12" t="s">
        <v>3608</v>
      </c>
      <c r="AA1146" s="12" t="s">
        <v>1670</v>
      </c>
      <c r="AB1146" s="12" t="s">
        <v>35</v>
      </c>
      <c r="AC1146" s="12" t="s">
        <v>2901</v>
      </c>
      <c r="AF1146" s="12">
        <v>4</v>
      </c>
      <c r="AG1146" s="12">
        <v>6</v>
      </c>
    </row>
    <row r="1147" spans="1:33" s="12" customFormat="1" x14ac:dyDescent="0.25">
      <c r="A1147" s="12" t="s">
        <v>1666</v>
      </c>
      <c r="B1147" s="12">
        <v>2002</v>
      </c>
      <c r="C1147" t="str">
        <f>A1147&amp;" "&amp;B1147</f>
        <v>Refsum, et al. 2002</v>
      </c>
      <c r="D1147" s="12" t="s">
        <v>35</v>
      </c>
      <c r="E1147" s="12" t="s">
        <v>25</v>
      </c>
      <c r="F1147" s="12" t="s">
        <v>1674</v>
      </c>
      <c r="G1147" s="12" t="s">
        <v>2901</v>
      </c>
      <c r="H1147" s="12" t="s">
        <v>3504</v>
      </c>
      <c r="I1147" s="12" t="s">
        <v>1668</v>
      </c>
      <c r="J1147" s="12" t="s">
        <v>3625</v>
      </c>
      <c r="K1147" s="12" t="s">
        <v>28</v>
      </c>
      <c r="L1147" s="12" t="s">
        <v>28</v>
      </c>
      <c r="N1147" s="12" t="s">
        <v>28</v>
      </c>
      <c r="O1147" s="12" t="s">
        <v>744</v>
      </c>
      <c r="P1147" s="12" t="s">
        <v>3901</v>
      </c>
      <c r="Q1147" t="s">
        <v>4009</v>
      </c>
      <c r="R1147" t="s">
        <v>4008</v>
      </c>
      <c r="S1147" t="s">
        <v>4036</v>
      </c>
      <c r="T1147" s="12" t="s">
        <v>2794</v>
      </c>
      <c r="U1147" s="12" t="s">
        <v>1696</v>
      </c>
      <c r="W1147" s="12" t="s">
        <v>40</v>
      </c>
      <c r="X1147" s="12" t="s">
        <v>2941</v>
      </c>
      <c r="Y1147" s="12" t="s">
        <v>3748</v>
      </c>
      <c r="Z1147" s="12" t="s">
        <v>3608</v>
      </c>
      <c r="AA1147" s="12" t="s">
        <v>1670</v>
      </c>
      <c r="AB1147" s="12" t="s">
        <v>35</v>
      </c>
      <c r="AC1147" s="12" t="s">
        <v>2901</v>
      </c>
      <c r="AF1147" s="12">
        <v>1</v>
      </c>
      <c r="AG1147" s="12">
        <v>1</v>
      </c>
    </row>
    <row r="1148" spans="1:33" s="12" customFormat="1" x14ac:dyDescent="0.25">
      <c r="A1148" s="12" t="s">
        <v>1666</v>
      </c>
      <c r="B1148" s="12">
        <v>2002</v>
      </c>
      <c r="C1148" t="str">
        <f>A1148&amp;" "&amp;B1148</f>
        <v>Refsum, et al. 2002</v>
      </c>
      <c r="D1148" s="12" t="s">
        <v>35</v>
      </c>
      <c r="E1148" s="12" t="s">
        <v>25</v>
      </c>
      <c r="F1148" s="12" t="s">
        <v>1671</v>
      </c>
      <c r="G1148" s="12" t="s">
        <v>2901</v>
      </c>
      <c r="H1148" s="12" t="s">
        <v>3504</v>
      </c>
      <c r="I1148" s="12" t="s">
        <v>1668</v>
      </c>
      <c r="J1148" s="12" t="s">
        <v>3625</v>
      </c>
      <c r="K1148" s="12" t="s">
        <v>28</v>
      </c>
      <c r="L1148" s="12" t="s">
        <v>28</v>
      </c>
      <c r="N1148" s="12" t="s">
        <v>28</v>
      </c>
      <c r="O1148" s="12" t="s">
        <v>744</v>
      </c>
      <c r="P1148" s="12" t="s">
        <v>3901</v>
      </c>
      <c r="Q1148" t="s">
        <v>2614</v>
      </c>
      <c r="R1148" t="s">
        <v>118</v>
      </c>
      <c r="S1148" s="56" t="s">
        <v>3980</v>
      </c>
      <c r="T1148" s="12" t="s">
        <v>1072</v>
      </c>
      <c r="U1148" s="12" t="s">
        <v>1073</v>
      </c>
      <c r="W1148" s="12" t="s">
        <v>40</v>
      </c>
      <c r="X1148" s="12" t="s">
        <v>2941</v>
      </c>
      <c r="Y1148" s="12" t="s">
        <v>3748</v>
      </c>
      <c r="Z1148" s="12" t="s">
        <v>3608</v>
      </c>
      <c r="AA1148" s="12" t="s">
        <v>1670</v>
      </c>
      <c r="AB1148" s="12" t="s">
        <v>35</v>
      </c>
      <c r="AC1148" s="12" t="s">
        <v>2901</v>
      </c>
      <c r="AF1148" s="12">
        <v>1</v>
      </c>
      <c r="AG1148" s="12">
        <v>1</v>
      </c>
    </row>
    <row r="1149" spans="1:33" s="12" customFormat="1" x14ac:dyDescent="0.25">
      <c r="A1149" s="12" t="s">
        <v>1666</v>
      </c>
      <c r="B1149" s="12">
        <v>2002</v>
      </c>
      <c r="C1149" t="str">
        <f>A1149&amp;" "&amp;B1149</f>
        <v>Refsum, et al. 2002</v>
      </c>
      <c r="D1149" s="12" t="s">
        <v>35</v>
      </c>
      <c r="E1149" s="12" t="s">
        <v>25</v>
      </c>
      <c r="F1149" s="12" t="s">
        <v>1693</v>
      </c>
      <c r="G1149" s="12" t="s">
        <v>2901</v>
      </c>
      <c r="H1149" s="12" t="s">
        <v>3504</v>
      </c>
      <c r="I1149" s="12" t="s">
        <v>1668</v>
      </c>
      <c r="J1149" s="12" t="s">
        <v>3625</v>
      </c>
      <c r="K1149" s="12" t="s">
        <v>28</v>
      </c>
      <c r="L1149" s="12" t="s">
        <v>28</v>
      </c>
      <c r="N1149" s="12" t="s">
        <v>28</v>
      </c>
      <c r="O1149" s="12" t="s">
        <v>744</v>
      </c>
      <c r="P1149" s="12" t="s">
        <v>3901</v>
      </c>
      <c r="Q1149" t="s">
        <v>2614</v>
      </c>
      <c r="R1149" t="s">
        <v>118</v>
      </c>
      <c r="S1149" t="s">
        <v>3980</v>
      </c>
      <c r="T1149" s="12" t="s">
        <v>373</v>
      </c>
      <c r="U1149" s="12" t="s">
        <v>108</v>
      </c>
      <c r="W1149" s="12" t="s">
        <v>40</v>
      </c>
      <c r="X1149" s="12" t="s">
        <v>2941</v>
      </c>
      <c r="Y1149" s="12" t="s">
        <v>3748</v>
      </c>
      <c r="Z1149" s="12" t="s">
        <v>3608</v>
      </c>
      <c r="AA1149" s="12" t="s">
        <v>1670</v>
      </c>
      <c r="AB1149" s="12" t="s">
        <v>35</v>
      </c>
      <c r="AC1149" s="12" t="s">
        <v>2901</v>
      </c>
      <c r="AF1149" s="12">
        <v>1</v>
      </c>
      <c r="AG1149" s="12">
        <v>8</v>
      </c>
    </row>
    <row r="1150" spans="1:33" s="12" customFormat="1" x14ac:dyDescent="0.25">
      <c r="A1150" s="12" t="s">
        <v>1666</v>
      </c>
      <c r="B1150" s="12">
        <v>2002</v>
      </c>
      <c r="C1150" t="str">
        <f>A1150&amp;" "&amp;B1150</f>
        <v>Refsum, et al. 2002</v>
      </c>
      <c r="D1150" s="12" t="s">
        <v>35</v>
      </c>
      <c r="E1150" s="12" t="s">
        <v>25</v>
      </c>
      <c r="F1150" s="12" t="s">
        <v>1694</v>
      </c>
      <c r="G1150" s="12" t="s">
        <v>2901</v>
      </c>
      <c r="H1150" s="12" t="s">
        <v>3504</v>
      </c>
      <c r="I1150" s="12" t="s">
        <v>1668</v>
      </c>
      <c r="J1150" s="12" t="s">
        <v>3625</v>
      </c>
      <c r="K1150" s="12" t="s">
        <v>28</v>
      </c>
      <c r="L1150" s="12" t="s">
        <v>28</v>
      </c>
      <c r="N1150" s="12" t="s">
        <v>28</v>
      </c>
      <c r="O1150" s="12" t="s">
        <v>744</v>
      </c>
      <c r="P1150" s="12" t="s">
        <v>3901</v>
      </c>
      <c r="Q1150" t="s">
        <v>4009</v>
      </c>
      <c r="R1150" t="s">
        <v>4008</v>
      </c>
      <c r="S1150" t="s">
        <v>3931</v>
      </c>
      <c r="T1150" s="12" t="s">
        <v>1792</v>
      </c>
      <c r="U1150" s="12" t="s">
        <v>2776</v>
      </c>
      <c r="W1150" s="12" t="s">
        <v>40</v>
      </c>
      <c r="X1150" s="12" t="s">
        <v>2941</v>
      </c>
      <c r="Y1150" s="12" t="s">
        <v>3748</v>
      </c>
      <c r="Z1150" s="12" t="s">
        <v>3608</v>
      </c>
      <c r="AA1150" s="12" t="s">
        <v>1670</v>
      </c>
      <c r="AB1150" s="12" t="s">
        <v>35</v>
      </c>
      <c r="AC1150" s="12" t="s">
        <v>2901</v>
      </c>
      <c r="AF1150" s="12">
        <v>1</v>
      </c>
      <c r="AG1150" s="12">
        <v>1</v>
      </c>
    </row>
    <row r="1151" spans="1:33" s="12" customFormat="1" x14ac:dyDescent="0.25">
      <c r="A1151" s="12" t="s">
        <v>1666</v>
      </c>
      <c r="B1151" s="12">
        <v>2002</v>
      </c>
      <c r="C1151" t="str">
        <f>A1151&amp;" "&amp;B1151</f>
        <v>Refsum, et al. 2002</v>
      </c>
      <c r="D1151" s="12" t="s">
        <v>35</v>
      </c>
      <c r="E1151" s="12" t="s">
        <v>25</v>
      </c>
      <c r="F1151" s="12" t="s">
        <v>1674</v>
      </c>
      <c r="G1151" s="12" t="s">
        <v>2901</v>
      </c>
      <c r="H1151" s="12" t="s">
        <v>3504</v>
      </c>
      <c r="I1151" s="12" t="s">
        <v>1668</v>
      </c>
      <c r="J1151" s="12" t="s">
        <v>3625</v>
      </c>
      <c r="K1151" s="12" t="s">
        <v>28</v>
      </c>
      <c r="L1151" s="12" t="s">
        <v>28</v>
      </c>
      <c r="N1151" s="12" t="s">
        <v>28</v>
      </c>
      <c r="O1151" s="12" t="s">
        <v>744</v>
      </c>
      <c r="P1151" s="12" t="s">
        <v>3901</v>
      </c>
      <c r="Q1151" t="s">
        <v>2614</v>
      </c>
      <c r="R1151" t="s">
        <v>118</v>
      </c>
      <c r="S1151" t="s">
        <v>3980</v>
      </c>
      <c r="T1151" s="12" t="s">
        <v>109</v>
      </c>
      <c r="U1151" s="12" t="s">
        <v>110</v>
      </c>
      <c r="W1151" s="12" t="s">
        <v>40</v>
      </c>
      <c r="X1151" s="12" t="s">
        <v>2941</v>
      </c>
      <c r="Y1151" s="12" t="s">
        <v>3748</v>
      </c>
      <c r="Z1151" s="12" t="s">
        <v>3608</v>
      </c>
      <c r="AA1151" s="12" t="s">
        <v>1670</v>
      </c>
      <c r="AB1151" s="12" t="s">
        <v>35</v>
      </c>
      <c r="AC1151" s="12" t="s">
        <v>2901</v>
      </c>
      <c r="AF1151" s="12">
        <v>1</v>
      </c>
      <c r="AG1151" s="12">
        <v>1</v>
      </c>
    </row>
    <row r="1152" spans="1:33" s="12" customFormat="1" x14ac:dyDescent="0.25">
      <c r="A1152" s="12" t="s">
        <v>1666</v>
      </c>
      <c r="B1152" s="12">
        <v>2002</v>
      </c>
      <c r="C1152" t="str">
        <f>A1152&amp;" "&amp;B1152</f>
        <v>Refsum, et al. 2002</v>
      </c>
      <c r="D1152" s="12" t="s">
        <v>35</v>
      </c>
      <c r="E1152" s="12" t="s">
        <v>25</v>
      </c>
      <c r="F1152" s="12" t="s">
        <v>1688</v>
      </c>
      <c r="G1152" s="12" t="s">
        <v>2901</v>
      </c>
      <c r="H1152" s="12" t="s">
        <v>3504</v>
      </c>
      <c r="I1152" s="12" t="s">
        <v>1668</v>
      </c>
      <c r="J1152" s="12" t="s">
        <v>3625</v>
      </c>
      <c r="K1152" s="12" t="s">
        <v>28</v>
      </c>
      <c r="L1152" s="12" t="s">
        <v>28</v>
      </c>
      <c r="N1152" s="12" t="s">
        <v>28</v>
      </c>
      <c r="O1152" s="12" t="s">
        <v>744</v>
      </c>
      <c r="P1152" s="12" t="s">
        <v>3901</v>
      </c>
      <c r="Q1152" t="s">
        <v>2614</v>
      </c>
      <c r="R1152" t="s">
        <v>118</v>
      </c>
      <c r="S1152" s="56" t="s">
        <v>3980</v>
      </c>
      <c r="T1152" s="12" t="s">
        <v>1071</v>
      </c>
      <c r="U1152" s="12" t="s">
        <v>1690</v>
      </c>
      <c r="W1152" s="12" t="s">
        <v>40</v>
      </c>
      <c r="X1152" s="12" t="s">
        <v>2941</v>
      </c>
      <c r="Y1152" s="12" t="s">
        <v>3748</v>
      </c>
      <c r="Z1152" s="12" t="s">
        <v>3608</v>
      </c>
      <c r="AA1152" s="12" t="s">
        <v>1670</v>
      </c>
      <c r="AB1152" s="12" t="s">
        <v>35</v>
      </c>
      <c r="AC1152" s="12" t="s">
        <v>2901</v>
      </c>
      <c r="AF1152" s="12">
        <v>2</v>
      </c>
      <c r="AG1152" s="12">
        <v>5</v>
      </c>
    </row>
    <row r="1153" spans="1:33" s="12" customFormat="1" x14ac:dyDescent="0.25">
      <c r="A1153" s="12" t="s">
        <v>1666</v>
      </c>
      <c r="B1153" s="12">
        <v>2002</v>
      </c>
      <c r="C1153" t="str">
        <f>A1153&amp;" "&amp;B1153</f>
        <v>Refsum, et al. 2002</v>
      </c>
      <c r="D1153" s="12" t="s">
        <v>35</v>
      </c>
      <c r="E1153" s="12" t="s">
        <v>25</v>
      </c>
      <c r="F1153" s="12" t="s">
        <v>1671</v>
      </c>
      <c r="G1153" s="12" t="s">
        <v>2901</v>
      </c>
      <c r="H1153" s="12" t="s">
        <v>3504</v>
      </c>
      <c r="I1153" s="12" t="s">
        <v>1668</v>
      </c>
      <c r="J1153" s="12" t="s">
        <v>3625</v>
      </c>
      <c r="K1153" s="12" t="s">
        <v>28</v>
      </c>
      <c r="L1153" s="12" t="s">
        <v>28</v>
      </c>
      <c r="N1153" s="12" t="s">
        <v>28</v>
      </c>
      <c r="O1153" s="12" t="s">
        <v>744</v>
      </c>
      <c r="P1153" s="12" t="s">
        <v>3901</v>
      </c>
      <c r="Q1153" t="s">
        <v>3993</v>
      </c>
      <c r="R1153" t="s">
        <v>4023</v>
      </c>
      <c r="S1153" t="s">
        <v>3983</v>
      </c>
      <c r="T1153" s="12" t="s">
        <v>625</v>
      </c>
      <c r="U1153" s="12" t="s">
        <v>195</v>
      </c>
      <c r="W1153" s="12" t="s">
        <v>40</v>
      </c>
      <c r="X1153" s="12" t="s">
        <v>2941</v>
      </c>
      <c r="Y1153" s="12" t="s">
        <v>3748</v>
      </c>
      <c r="Z1153" s="12" t="s">
        <v>3608</v>
      </c>
      <c r="AA1153" s="12" t="s">
        <v>1670</v>
      </c>
      <c r="AB1153" s="12" t="s">
        <v>35</v>
      </c>
      <c r="AC1153" s="12" t="s">
        <v>2901</v>
      </c>
      <c r="AF1153" s="12">
        <v>1</v>
      </c>
      <c r="AG1153" s="12">
        <v>2</v>
      </c>
    </row>
    <row r="1154" spans="1:33" s="12" customFormat="1" x14ac:dyDescent="0.25">
      <c r="A1154" s="12" t="s">
        <v>1666</v>
      </c>
      <c r="B1154" s="12">
        <v>2002</v>
      </c>
      <c r="C1154" t="str">
        <f>A1154&amp;" "&amp;B1154</f>
        <v>Refsum, et al. 2002</v>
      </c>
      <c r="D1154" s="12" t="s">
        <v>35</v>
      </c>
      <c r="E1154" s="12" t="s">
        <v>25</v>
      </c>
      <c r="F1154" s="12" t="s">
        <v>1674</v>
      </c>
      <c r="G1154" s="12" t="s">
        <v>2901</v>
      </c>
      <c r="H1154" s="12" t="s">
        <v>3504</v>
      </c>
      <c r="I1154" s="12" t="s">
        <v>1668</v>
      </c>
      <c r="J1154" s="12" t="s">
        <v>3625</v>
      </c>
      <c r="K1154" s="12" t="s">
        <v>28</v>
      </c>
      <c r="L1154" s="12" t="s">
        <v>28</v>
      </c>
      <c r="N1154" s="12" t="s">
        <v>28</v>
      </c>
      <c r="O1154" s="12" t="s">
        <v>744</v>
      </c>
      <c r="P1154" s="12" t="s">
        <v>3901</v>
      </c>
      <c r="Q1154" t="s">
        <v>2614</v>
      </c>
      <c r="R1154" t="s">
        <v>2566</v>
      </c>
      <c r="S1154" t="s">
        <v>4075</v>
      </c>
      <c r="T1154" s="12" t="s">
        <v>871</v>
      </c>
      <c r="U1154" s="12" t="s">
        <v>1435</v>
      </c>
      <c r="W1154" s="12" t="s">
        <v>40</v>
      </c>
      <c r="X1154" s="12" t="s">
        <v>2940</v>
      </c>
      <c r="Y1154" s="12" t="s">
        <v>3545</v>
      </c>
      <c r="Z1154" s="12" t="s">
        <v>3608</v>
      </c>
      <c r="AA1154" s="12" t="s">
        <v>1670</v>
      </c>
      <c r="AB1154" s="12" t="s">
        <v>35</v>
      </c>
      <c r="AC1154" s="12" t="s">
        <v>2901</v>
      </c>
      <c r="AF1154" s="12">
        <v>1</v>
      </c>
      <c r="AG1154" s="12">
        <v>1</v>
      </c>
    </row>
    <row r="1155" spans="1:33" s="12" customFormat="1" x14ac:dyDescent="0.25">
      <c r="A1155" s="12" t="s">
        <v>1666</v>
      </c>
      <c r="B1155" s="12">
        <v>2002</v>
      </c>
      <c r="C1155" t="str">
        <f>A1155&amp;" "&amp;B1155</f>
        <v>Refsum, et al. 2002</v>
      </c>
      <c r="D1155" s="12" t="s">
        <v>35</v>
      </c>
      <c r="E1155" s="12" t="s">
        <v>25</v>
      </c>
      <c r="F1155" s="12" t="s">
        <v>1674</v>
      </c>
      <c r="G1155" s="12" t="s">
        <v>2901</v>
      </c>
      <c r="H1155" s="12" t="s">
        <v>3504</v>
      </c>
      <c r="I1155" s="12" t="s">
        <v>1668</v>
      </c>
      <c r="J1155" s="12" t="s">
        <v>3625</v>
      </c>
      <c r="K1155" s="12" t="s">
        <v>28</v>
      </c>
      <c r="L1155" s="12" t="s">
        <v>28</v>
      </c>
      <c r="N1155" s="12" t="s">
        <v>28</v>
      </c>
      <c r="O1155" s="12" t="s">
        <v>744</v>
      </c>
      <c r="P1155" s="12" t="s">
        <v>3901</v>
      </c>
      <c r="Q1155" t="s">
        <v>3919</v>
      </c>
      <c r="R1155" t="s">
        <v>2600</v>
      </c>
      <c r="S1155" t="s">
        <v>3977</v>
      </c>
      <c r="T1155" s="12" t="s">
        <v>631</v>
      </c>
      <c r="U1155" s="12" t="s">
        <v>79</v>
      </c>
      <c r="W1155" s="12" t="s">
        <v>40</v>
      </c>
      <c r="X1155" s="12" t="s">
        <v>2940</v>
      </c>
      <c r="Y1155" s="12" t="s">
        <v>3544</v>
      </c>
      <c r="Z1155" s="12" t="s">
        <v>3608</v>
      </c>
      <c r="AA1155" s="12" t="s">
        <v>1670</v>
      </c>
      <c r="AB1155" s="12" t="s">
        <v>35</v>
      </c>
      <c r="AC1155" s="12" t="s">
        <v>2901</v>
      </c>
      <c r="AF1155" s="12">
        <v>1</v>
      </c>
      <c r="AG1155" s="12">
        <v>1</v>
      </c>
    </row>
    <row r="1156" spans="1:33" s="12" customFormat="1" x14ac:dyDescent="0.25">
      <c r="A1156" s="12" t="s">
        <v>1666</v>
      </c>
      <c r="B1156" s="12">
        <v>2002</v>
      </c>
      <c r="C1156" t="str">
        <f>A1156&amp;" "&amp;B1156</f>
        <v>Refsum, et al. 2002</v>
      </c>
      <c r="D1156" s="12" t="s">
        <v>35</v>
      </c>
      <c r="E1156" s="12" t="s">
        <v>25</v>
      </c>
      <c r="F1156" s="12" t="s">
        <v>1679</v>
      </c>
      <c r="G1156" s="12" t="s">
        <v>2901</v>
      </c>
      <c r="H1156" s="12" t="s">
        <v>3504</v>
      </c>
      <c r="I1156" s="12" t="s">
        <v>1668</v>
      </c>
      <c r="J1156" s="12" t="s">
        <v>3625</v>
      </c>
      <c r="K1156" s="12" t="s">
        <v>28</v>
      </c>
      <c r="L1156" s="12" t="s">
        <v>28</v>
      </c>
      <c r="N1156" s="12" t="s">
        <v>28</v>
      </c>
      <c r="O1156" s="12" t="s">
        <v>744</v>
      </c>
      <c r="P1156" s="12" t="s">
        <v>3901</v>
      </c>
      <c r="Q1156" t="s">
        <v>4009</v>
      </c>
      <c r="R1156" t="s">
        <v>4120</v>
      </c>
      <c r="S1156" t="s">
        <v>4119</v>
      </c>
      <c r="T1156" s="12" t="s">
        <v>1787</v>
      </c>
      <c r="U1156" s="12" t="s">
        <v>1362</v>
      </c>
      <c r="W1156" s="12" t="s">
        <v>40</v>
      </c>
      <c r="X1156" s="12" t="s">
        <v>2940</v>
      </c>
      <c r="Y1156" s="12" t="s">
        <v>3544</v>
      </c>
      <c r="Z1156" s="12" t="s">
        <v>3608</v>
      </c>
      <c r="AA1156" s="12" t="s">
        <v>1670</v>
      </c>
      <c r="AB1156" s="12" t="s">
        <v>35</v>
      </c>
      <c r="AC1156" s="12" t="s">
        <v>2901</v>
      </c>
      <c r="AF1156" s="12">
        <v>1</v>
      </c>
      <c r="AG1156" s="12">
        <v>1</v>
      </c>
    </row>
    <row r="1157" spans="1:33" s="12" customFormat="1" x14ac:dyDescent="0.25">
      <c r="A1157" s="12" t="s">
        <v>1666</v>
      </c>
      <c r="B1157" s="12">
        <v>2002</v>
      </c>
      <c r="C1157" t="str">
        <f>A1157&amp;" "&amp;B1157</f>
        <v>Refsum, et al. 2002</v>
      </c>
      <c r="D1157" s="12" t="s">
        <v>35</v>
      </c>
      <c r="E1157" s="12" t="s">
        <v>25</v>
      </c>
      <c r="F1157" s="12" t="s">
        <v>1678</v>
      </c>
      <c r="G1157" s="12" t="s">
        <v>2901</v>
      </c>
      <c r="H1157" s="12" t="s">
        <v>3504</v>
      </c>
      <c r="I1157" s="12" t="s">
        <v>1668</v>
      </c>
      <c r="J1157" s="12" t="s">
        <v>3625</v>
      </c>
      <c r="K1157" s="12" t="s">
        <v>28</v>
      </c>
      <c r="L1157" s="12" t="s">
        <v>28</v>
      </c>
      <c r="N1157" s="12" t="s">
        <v>28</v>
      </c>
      <c r="O1157" s="12" t="s">
        <v>744</v>
      </c>
      <c r="P1157" s="12" t="s">
        <v>3901</v>
      </c>
      <c r="Q1157" t="s">
        <v>3993</v>
      </c>
      <c r="R1157" t="s">
        <v>4023</v>
      </c>
      <c r="S1157" t="s">
        <v>3983</v>
      </c>
      <c r="T1157" s="12" t="s">
        <v>625</v>
      </c>
      <c r="W1157" s="12" t="s">
        <v>40</v>
      </c>
      <c r="X1157" s="12" t="s">
        <v>2940</v>
      </c>
      <c r="Y1157" s="12" t="s">
        <v>3553</v>
      </c>
      <c r="Z1157" s="12" t="s">
        <v>3608</v>
      </c>
      <c r="AA1157" s="12" t="s">
        <v>1670</v>
      </c>
      <c r="AB1157" s="12" t="s">
        <v>35</v>
      </c>
      <c r="AC1157" s="12" t="s">
        <v>2901</v>
      </c>
      <c r="AF1157" s="12">
        <v>10</v>
      </c>
      <c r="AG1157" s="12">
        <v>10</v>
      </c>
    </row>
    <row r="1158" spans="1:33" s="12" customFormat="1" x14ac:dyDescent="0.25">
      <c r="A1158" s="12" t="s">
        <v>1666</v>
      </c>
      <c r="B1158" s="12">
        <v>2002</v>
      </c>
      <c r="C1158" t="str">
        <f>A1158&amp;" "&amp;B1158</f>
        <v>Refsum, et al. 2002</v>
      </c>
      <c r="D1158" s="12" t="s">
        <v>35</v>
      </c>
      <c r="E1158" s="12" t="s">
        <v>25</v>
      </c>
      <c r="F1158" s="12" t="s">
        <v>1686</v>
      </c>
      <c r="G1158" s="12" t="s">
        <v>2901</v>
      </c>
      <c r="H1158" s="12" t="s">
        <v>3504</v>
      </c>
      <c r="I1158" s="12" t="s">
        <v>1668</v>
      </c>
      <c r="J1158" s="12" t="s">
        <v>3625</v>
      </c>
      <c r="K1158" s="12" t="s">
        <v>28</v>
      </c>
      <c r="L1158" s="12" t="s">
        <v>28</v>
      </c>
      <c r="N1158" s="12" t="s">
        <v>28</v>
      </c>
      <c r="O1158" s="12" t="s">
        <v>744</v>
      </c>
      <c r="P1158" s="12" t="s">
        <v>3901</v>
      </c>
      <c r="Q1158" t="s">
        <v>2614</v>
      </c>
      <c r="R1158" t="s">
        <v>118</v>
      </c>
      <c r="S1158" t="s">
        <v>3980</v>
      </c>
      <c r="T1158" s="12" t="s">
        <v>373</v>
      </c>
      <c r="U1158" s="12" t="s">
        <v>108</v>
      </c>
      <c r="W1158" s="12" t="s">
        <v>40</v>
      </c>
      <c r="X1158" s="12" t="s">
        <v>2940</v>
      </c>
      <c r="Y1158" s="12" t="s">
        <v>3554</v>
      </c>
      <c r="Z1158" s="12" t="s">
        <v>3608</v>
      </c>
      <c r="AA1158" s="12" t="s">
        <v>1670</v>
      </c>
      <c r="AB1158" s="12" t="s">
        <v>35</v>
      </c>
      <c r="AC1158" s="12" t="s">
        <v>2901</v>
      </c>
      <c r="AF1158" s="12">
        <v>3</v>
      </c>
      <c r="AG1158" s="12">
        <v>11</v>
      </c>
    </row>
    <row r="1159" spans="1:33" s="12" customFormat="1" x14ac:dyDescent="0.25">
      <c r="A1159" s="12" t="s">
        <v>1666</v>
      </c>
      <c r="B1159" s="12">
        <v>2002</v>
      </c>
      <c r="C1159" t="str">
        <f>A1159&amp;" "&amp;B1159</f>
        <v>Refsum, et al. 2002</v>
      </c>
      <c r="D1159" s="12" t="s">
        <v>35</v>
      </c>
      <c r="E1159" s="12" t="s">
        <v>25</v>
      </c>
      <c r="F1159" s="12" t="s">
        <v>1673</v>
      </c>
      <c r="G1159" s="12" t="s">
        <v>2901</v>
      </c>
      <c r="H1159" s="12" t="s">
        <v>3504</v>
      </c>
      <c r="I1159" s="12" t="s">
        <v>1668</v>
      </c>
      <c r="J1159" s="12" t="s">
        <v>3625</v>
      </c>
      <c r="K1159" s="12" t="s">
        <v>28</v>
      </c>
      <c r="L1159" s="12" t="s">
        <v>28</v>
      </c>
      <c r="N1159" s="12" t="s">
        <v>28</v>
      </c>
      <c r="O1159" s="12" t="s">
        <v>744</v>
      </c>
      <c r="P1159" s="12" t="s">
        <v>3901</v>
      </c>
      <c r="Q1159" t="s">
        <v>4009</v>
      </c>
      <c r="R1159" t="s">
        <v>4011</v>
      </c>
      <c r="S1159" t="s">
        <v>4086</v>
      </c>
      <c r="T1159" s="12" t="s">
        <v>2687</v>
      </c>
      <c r="U1159" s="12" t="s">
        <v>644</v>
      </c>
      <c r="W1159" s="12" t="s">
        <v>40</v>
      </c>
      <c r="X1159" s="12" t="s">
        <v>2940</v>
      </c>
      <c r="Y1159" s="12" t="s">
        <v>3542</v>
      </c>
      <c r="Z1159" s="12" t="s">
        <v>3608</v>
      </c>
      <c r="AA1159" s="12" t="s">
        <v>1670</v>
      </c>
      <c r="AB1159" s="12" t="s">
        <v>35</v>
      </c>
      <c r="AC1159" s="12" t="s">
        <v>2901</v>
      </c>
      <c r="AF1159" s="12">
        <v>23</v>
      </c>
      <c r="AG1159" s="12">
        <v>23</v>
      </c>
    </row>
    <row r="1160" spans="1:33" s="12" customFormat="1" x14ac:dyDescent="0.25">
      <c r="A1160" s="12" t="s">
        <v>1666</v>
      </c>
      <c r="B1160" s="12">
        <v>2002</v>
      </c>
      <c r="C1160" t="str">
        <f>A1160&amp;" "&amp;B1160</f>
        <v>Refsum, et al. 2002</v>
      </c>
      <c r="D1160" s="12" t="s">
        <v>35</v>
      </c>
      <c r="E1160" s="12" t="s">
        <v>25</v>
      </c>
      <c r="F1160" s="12" t="s">
        <v>1671</v>
      </c>
      <c r="G1160" s="12" t="s">
        <v>2901</v>
      </c>
      <c r="H1160" s="12" t="s">
        <v>3504</v>
      </c>
      <c r="I1160" s="12" t="s">
        <v>1668</v>
      </c>
      <c r="J1160" s="12" t="s">
        <v>3625</v>
      </c>
      <c r="K1160" s="12" t="s">
        <v>28</v>
      </c>
      <c r="L1160" s="12" t="s">
        <v>28</v>
      </c>
      <c r="N1160" s="12" t="s">
        <v>28</v>
      </c>
      <c r="O1160" s="12" t="s">
        <v>744</v>
      </c>
      <c r="P1160" s="12" t="s">
        <v>3901</v>
      </c>
      <c r="Q1160" t="s">
        <v>4009</v>
      </c>
      <c r="R1160" t="s">
        <v>4038</v>
      </c>
      <c r="S1160" t="s">
        <v>4249</v>
      </c>
      <c r="T1160" s="12" t="s">
        <v>1784</v>
      </c>
      <c r="U1160" s="12" t="s">
        <v>1672</v>
      </c>
      <c r="W1160" s="12" t="s">
        <v>40</v>
      </c>
      <c r="X1160" s="12" t="s">
        <v>2940</v>
      </c>
      <c r="Y1160" s="12" t="s">
        <v>3543</v>
      </c>
      <c r="Z1160" s="12" t="s">
        <v>3608</v>
      </c>
      <c r="AA1160" s="12" t="s">
        <v>1670</v>
      </c>
      <c r="AB1160" s="12" t="s">
        <v>35</v>
      </c>
      <c r="AC1160" s="12" t="s">
        <v>2901</v>
      </c>
      <c r="AF1160" s="12">
        <v>1</v>
      </c>
      <c r="AG1160" s="12">
        <v>1</v>
      </c>
    </row>
    <row r="1161" spans="1:33" s="12" customFormat="1" x14ac:dyDescent="0.25">
      <c r="A1161" s="12" t="s">
        <v>1666</v>
      </c>
      <c r="B1161" s="12">
        <v>2002</v>
      </c>
      <c r="C1161" t="str">
        <f>A1161&amp;" "&amp;B1161</f>
        <v>Refsum, et al. 2002</v>
      </c>
      <c r="D1161" s="12" t="s">
        <v>35</v>
      </c>
      <c r="E1161" s="12" t="s">
        <v>25</v>
      </c>
      <c r="F1161" s="12" t="s">
        <v>1675</v>
      </c>
      <c r="G1161" s="12" t="s">
        <v>2901</v>
      </c>
      <c r="H1161" s="12" t="s">
        <v>3504</v>
      </c>
      <c r="I1161" s="12" t="s">
        <v>1668</v>
      </c>
      <c r="J1161" s="12" t="s">
        <v>3625</v>
      </c>
      <c r="K1161" s="12" t="s">
        <v>28</v>
      </c>
      <c r="L1161" s="12" t="s">
        <v>28</v>
      </c>
      <c r="N1161" s="12" t="s">
        <v>28</v>
      </c>
      <c r="O1161" s="12" t="s">
        <v>744</v>
      </c>
      <c r="P1161" s="12" t="s">
        <v>3901</v>
      </c>
      <c r="Q1161" t="s">
        <v>4009</v>
      </c>
      <c r="R1161" t="s">
        <v>4011</v>
      </c>
      <c r="S1161" t="s">
        <v>4293</v>
      </c>
      <c r="T1161" s="12" t="s">
        <v>1676</v>
      </c>
      <c r="U1161" s="12" t="s">
        <v>1677</v>
      </c>
      <c r="W1161" s="12" t="s">
        <v>40</v>
      </c>
      <c r="X1161" s="12" t="s">
        <v>2940</v>
      </c>
      <c r="Y1161" s="12" t="s">
        <v>3543</v>
      </c>
      <c r="Z1161" s="12" t="s">
        <v>3608</v>
      </c>
      <c r="AA1161" s="12" t="s">
        <v>1670</v>
      </c>
      <c r="AB1161" s="12" t="s">
        <v>35</v>
      </c>
      <c r="AC1161" s="12" t="s">
        <v>2901</v>
      </c>
      <c r="AF1161" s="12">
        <v>2</v>
      </c>
      <c r="AG1161" s="12">
        <v>2</v>
      </c>
    </row>
    <row r="1162" spans="1:33" s="12" customFormat="1" x14ac:dyDescent="0.25">
      <c r="A1162" s="12" t="s">
        <v>1666</v>
      </c>
      <c r="B1162" s="12">
        <v>2002</v>
      </c>
      <c r="C1162" t="str">
        <f>A1162&amp;" "&amp;B1162</f>
        <v>Refsum, et al. 2002</v>
      </c>
      <c r="D1162" s="12" t="s">
        <v>35</v>
      </c>
      <c r="E1162" s="12" t="s">
        <v>25</v>
      </c>
      <c r="F1162" s="12" t="s">
        <v>1687</v>
      </c>
      <c r="G1162" s="12" t="s">
        <v>2901</v>
      </c>
      <c r="H1162" s="12" t="s">
        <v>3504</v>
      </c>
      <c r="I1162" s="12" t="s">
        <v>1668</v>
      </c>
      <c r="J1162" s="12" t="s">
        <v>3625</v>
      </c>
      <c r="K1162" s="12" t="s">
        <v>28</v>
      </c>
      <c r="L1162" s="12" t="s">
        <v>28</v>
      </c>
      <c r="N1162" s="12" t="s">
        <v>28</v>
      </c>
      <c r="O1162" s="12" t="s">
        <v>744</v>
      </c>
      <c r="P1162" s="12" t="s">
        <v>3901</v>
      </c>
      <c r="Q1162" t="s">
        <v>4009</v>
      </c>
      <c r="R1162" t="s">
        <v>4120</v>
      </c>
      <c r="S1162" t="s">
        <v>4119</v>
      </c>
      <c r="T1162" s="12" t="s">
        <v>346</v>
      </c>
      <c r="U1162" s="12" t="s">
        <v>347</v>
      </c>
      <c r="W1162" s="12" t="s">
        <v>40</v>
      </c>
      <c r="X1162" s="12" t="s">
        <v>2940</v>
      </c>
      <c r="Y1162" s="12" t="s">
        <v>3546</v>
      </c>
      <c r="Z1162" s="12" t="s">
        <v>3608</v>
      </c>
      <c r="AA1162" s="12" t="s">
        <v>1670</v>
      </c>
      <c r="AB1162" s="12" t="s">
        <v>35</v>
      </c>
      <c r="AC1162" s="12" t="s">
        <v>2901</v>
      </c>
      <c r="AF1162" s="12">
        <v>2</v>
      </c>
      <c r="AG1162" s="12">
        <v>2</v>
      </c>
    </row>
    <row r="1163" spans="1:33" s="12" customFormat="1" x14ac:dyDescent="0.25">
      <c r="A1163" s="12" t="s">
        <v>1666</v>
      </c>
      <c r="B1163" s="12">
        <v>2002</v>
      </c>
      <c r="C1163" t="str">
        <f>A1163&amp;" "&amp;B1163</f>
        <v>Refsum, et al. 2002</v>
      </c>
      <c r="D1163" s="12" t="s">
        <v>35</v>
      </c>
      <c r="E1163" s="12" t="s">
        <v>25</v>
      </c>
      <c r="F1163" s="12" t="s">
        <v>1674</v>
      </c>
      <c r="G1163" s="12" t="s">
        <v>2901</v>
      </c>
      <c r="H1163" s="12" t="s">
        <v>3504</v>
      </c>
      <c r="I1163" s="12" t="s">
        <v>1668</v>
      </c>
      <c r="J1163" s="12" t="s">
        <v>3625</v>
      </c>
      <c r="K1163" s="12" t="s">
        <v>28</v>
      </c>
      <c r="L1163" s="12" t="s">
        <v>28</v>
      </c>
      <c r="N1163" s="12" t="s">
        <v>28</v>
      </c>
      <c r="O1163" s="12" t="s">
        <v>744</v>
      </c>
      <c r="P1163" s="12" t="s">
        <v>3901</v>
      </c>
      <c r="Q1163" t="s">
        <v>3993</v>
      </c>
      <c r="R1163" t="s">
        <v>4023</v>
      </c>
      <c r="S1163" t="s">
        <v>3983</v>
      </c>
      <c r="T1163" s="12" t="s">
        <v>625</v>
      </c>
      <c r="U1163" s="12" t="s">
        <v>195</v>
      </c>
      <c r="W1163" s="12" t="s">
        <v>40</v>
      </c>
      <c r="X1163" s="12" t="s">
        <v>2940</v>
      </c>
      <c r="Y1163" s="12" t="s">
        <v>3547</v>
      </c>
      <c r="Z1163" s="12" t="s">
        <v>3608</v>
      </c>
      <c r="AA1163" s="12" t="s">
        <v>1670</v>
      </c>
      <c r="AB1163" s="12" t="s">
        <v>35</v>
      </c>
      <c r="AC1163" s="12" t="s">
        <v>2901</v>
      </c>
      <c r="AF1163" s="12">
        <v>1</v>
      </c>
      <c r="AG1163" s="12">
        <v>2</v>
      </c>
    </row>
    <row r="1164" spans="1:33" s="12" customFormat="1" x14ac:dyDescent="0.25">
      <c r="A1164" s="12" t="s">
        <v>1666</v>
      </c>
      <c r="B1164" s="12">
        <v>2002</v>
      </c>
      <c r="C1164" t="str">
        <f>A1164&amp;" "&amp;B1164</f>
        <v>Refsum, et al. 2002</v>
      </c>
      <c r="D1164" s="12" t="s">
        <v>35</v>
      </c>
      <c r="E1164" s="12" t="s">
        <v>25</v>
      </c>
      <c r="F1164" s="12" t="s">
        <v>1682</v>
      </c>
      <c r="G1164" s="12" t="s">
        <v>2901</v>
      </c>
      <c r="H1164" s="12" t="s">
        <v>3504</v>
      </c>
      <c r="I1164" s="12" t="s">
        <v>1668</v>
      </c>
      <c r="J1164" s="12" t="s">
        <v>3625</v>
      </c>
      <c r="K1164" s="12" t="s">
        <v>28</v>
      </c>
      <c r="L1164" s="12" t="s">
        <v>28</v>
      </c>
      <c r="N1164" s="12" t="s">
        <v>28</v>
      </c>
      <c r="O1164" s="12" t="s">
        <v>744</v>
      </c>
      <c r="P1164" s="12" t="s">
        <v>3901</v>
      </c>
      <c r="Q1164" t="s">
        <v>4009</v>
      </c>
      <c r="R1164" t="s">
        <v>4038</v>
      </c>
      <c r="S1164" t="s">
        <v>4330</v>
      </c>
      <c r="T1164" s="12" t="s">
        <v>1683</v>
      </c>
      <c r="U1164" s="12" t="s">
        <v>1684</v>
      </c>
      <c r="W1164" s="12" t="s">
        <v>40</v>
      </c>
      <c r="X1164" s="12" t="s">
        <v>2940</v>
      </c>
      <c r="Y1164" s="12" t="s">
        <v>3548</v>
      </c>
      <c r="Z1164" s="12" t="s">
        <v>3608</v>
      </c>
      <c r="AA1164" s="12" t="s">
        <v>1670</v>
      </c>
      <c r="AB1164" s="12" t="s">
        <v>35</v>
      </c>
      <c r="AC1164" s="12" t="s">
        <v>2901</v>
      </c>
      <c r="AF1164" s="12">
        <v>3</v>
      </c>
      <c r="AG1164" s="12">
        <v>3</v>
      </c>
    </row>
    <row r="1165" spans="1:33" s="12" customFormat="1" x14ac:dyDescent="0.25">
      <c r="A1165" s="12" t="s">
        <v>1666</v>
      </c>
      <c r="B1165" s="12">
        <v>2002</v>
      </c>
      <c r="C1165" t="str">
        <f>A1165&amp;" "&amp;B1165</f>
        <v>Refsum, et al. 2002</v>
      </c>
      <c r="D1165" s="12" t="s">
        <v>35</v>
      </c>
      <c r="E1165" s="12" t="s">
        <v>25</v>
      </c>
      <c r="F1165" s="12" t="s">
        <v>1685</v>
      </c>
      <c r="G1165" s="12" t="s">
        <v>2901</v>
      </c>
      <c r="H1165" s="12" t="s">
        <v>3504</v>
      </c>
      <c r="I1165" s="12" t="s">
        <v>1668</v>
      </c>
      <c r="J1165" s="12" t="s">
        <v>3625</v>
      </c>
      <c r="K1165" s="12" t="s">
        <v>28</v>
      </c>
      <c r="L1165" s="12" t="s">
        <v>28</v>
      </c>
      <c r="N1165" s="12" t="s">
        <v>28</v>
      </c>
      <c r="O1165" s="12" t="s">
        <v>744</v>
      </c>
      <c r="P1165" s="12" t="s">
        <v>3901</v>
      </c>
      <c r="Q1165" t="s">
        <v>4009</v>
      </c>
      <c r="R1165" t="s">
        <v>4011</v>
      </c>
      <c r="S1165" t="s">
        <v>4095</v>
      </c>
      <c r="T1165" s="12" t="s">
        <v>1788</v>
      </c>
      <c r="U1165" s="12" t="s">
        <v>651</v>
      </c>
      <c r="W1165" s="12" t="s">
        <v>40</v>
      </c>
      <c r="X1165" s="12" t="s">
        <v>2940</v>
      </c>
      <c r="Y1165" s="12" t="s">
        <v>3550</v>
      </c>
      <c r="Z1165" s="12" t="s">
        <v>3608</v>
      </c>
      <c r="AA1165" s="12" t="s">
        <v>1670</v>
      </c>
      <c r="AB1165" s="12" t="s">
        <v>35</v>
      </c>
      <c r="AC1165" s="12" t="s">
        <v>2901</v>
      </c>
      <c r="AF1165" s="12">
        <v>5</v>
      </c>
      <c r="AG1165" s="12">
        <v>5</v>
      </c>
    </row>
    <row r="1166" spans="1:33" s="12" customFormat="1" x14ac:dyDescent="0.25">
      <c r="A1166" s="12" t="s">
        <v>1666</v>
      </c>
      <c r="B1166" s="12">
        <v>2002</v>
      </c>
      <c r="C1166" t="str">
        <f>A1166&amp;" "&amp;B1166</f>
        <v>Refsum, et al. 2002</v>
      </c>
      <c r="D1166" s="12" t="s">
        <v>35</v>
      </c>
      <c r="E1166" s="12" t="s">
        <v>25</v>
      </c>
      <c r="F1166" s="12" t="s">
        <v>1688</v>
      </c>
      <c r="G1166" s="12" t="s">
        <v>2901</v>
      </c>
      <c r="H1166" s="12" t="s">
        <v>3504</v>
      </c>
      <c r="I1166" s="12" t="s">
        <v>1668</v>
      </c>
      <c r="J1166" s="12" t="s">
        <v>3625</v>
      </c>
      <c r="K1166" s="12" t="s">
        <v>28</v>
      </c>
      <c r="L1166" s="12" t="s">
        <v>28</v>
      </c>
      <c r="N1166" s="12" t="s">
        <v>28</v>
      </c>
      <c r="O1166" s="12" t="s">
        <v>744</v>
      </c>
      <c r="P1166" s="12" t="s">
        <v>3901</v>
      </c>
      <c r="Q1166" t="s">
        <v>2614</v>
      </c>
      <c r="R1166" t="s">
        <v>118</v>
      </c>
      <c r="S1166" s="56" t="s">
        <v>3980</v>
      </c>
      <c r="T1166" s="12" t="s">
        <v>1071</v>
      </c>
      <c r="U1166" s="12" t="s">
        <v>1690</v>
      </c>
      <c r="W1166" s="12" t="s">
        <v>40</v>
      </c>
      <c r="X1166" s="12" t="s">
        <v>2940</v>
      </c>
      <c r="Y1166" s="12" t="s">
        <v>3551</v>
      </c>
      <c r="Z1166" s="12" t="s">
        <v>3608</v>
      </c>
      <c r="AA1166" s="12" t="s">
        <v>1670</v>
      </c>
      <c r="AB1166" s="12" t="s">
        <v>35</v>
      </c>
      <c r="AC1166" s="12" t="s">
        <v>2901</v>
      </c>
      <c r="AF1166" s="12">
        <v>3</v>
      </c>
      <c r="AG1166" s="12">
        <v>5</v>
      </c>
    </row>
    <row r="1167" spans="1:33" s="12" customFormat="1" x14ac:dyDescent="0.25">
      <c r="A1167" s="12" t="s">
        <v>1666</v>
      </c>
      <c r="B1167" s="12">
        <v>2002</v>
      </c>
      <c r="C1167" t="str">
        <f>A1167&amp;" "&amp;B1167</f>
        <v>Refsum, et al. 2002</v>
      </c>
      <c r="D1167" s="12" t="s">
        <v>35</v>
      </c>
      <c r="E1167" s="12" t="s">
        <v>25</v>
      </c>
      <c r="F1167" s="12" t="s">
        <v>1680</v>
      </c>
      <c r="G1167" s="12" t="s">
        <v>2901</v>
      </c>
      <c r="H1167" s="12" t="s">
        <v>3504</v>
      </c>
      <c r="I1167" s="12" t="s">
        <v>1668</v>
      </c>
      <c r="J1167" s="12" t="s">
        <v>3625</v>
      </c>
      <c r="K1167" s="12" t="s">
        <v>28</v>
      </c>
      <c r="L1167" s="12" t="s">
        <v>28</v>
      </c>
      <c r="N1167" s="12" t="s">
        <v>28</v>
      </c>
      <c r="O1167" s="12" t="s">
        <v>744</v>
      </c>
      <c r="P1167" s="12" t="s">
        <v>3901</v>
      </c>
      <c r="Q1167" t="s">
        <v>4009</v>
      </c>
      <c r="R1167" t="s">
        <v>4011</v>
      </c>
      <c r="S1167" t="s">
        <v>4010</v>
      </c>
      <c r="T1167" s="12" t="s">
        <v>1681</v>
      </c>
      <c r="U1167" s="12" t="s">
        <v>652</v>
      </c>
      <c r="W1167" s="12" t="s">
        <v>40</v>
      </c>
      <c r="X1167" s="12" t="s">
        <v>2940</v>
      </c>
      <c r="Y1167" s="12" t="s">
        <v>3552</v>
      </c>
      <c r="Z1167" s="12" t="s">
        <v>3608</v>
      </c>
      <c r="AA1167" s="12" t="s">
        <v>1670</v>
      </c>
      <c r="AB1167" s="12" t="s">
        <v>35</v>
      </c>
      <c r="AC1167" s="12" t="s">
        <v>2901</v>
      </c>
      <c r="AF1167" s="12">
        <v>7</v>
      </c>
      <c r="AG1167" s="12">
        <v>7</v>
      </c>
    </row>
    <row r="1168" spans="1:33" s="12" customFormat="1" x14ac:dyDescent="0.25">
      <c r="A1168" s="12" t="s">
        <v>714</v>
      </c>
      <c r="B1168" s="12">
        <v>2016</v>
      </c>
      <c r="C1168" t="str">
        <f>A1168&amp;" "&amp;B1168</f>
        <v>Rivadeneira et al. 2016</v>
      </c>
      <c r="D1168" s="12" t="s">
        <v>301</v>
      </c>
      <c r="E1168" s="12" t="s">
        <v>226</v>
      </c>
      <c r="F1168" s="12" t="s">
        <v>715</v>
      </c>
      <c r="G1168" s="12" t="s">
        <v>35</v>
      </c>
      <c r="H1168" s="12" t="s">
        <v>3503</v>
      </c>
      <c r="I1168" s="12" t="s">
        <v>228</v>
      </c>
      <c r="J1168" s="12" t="s">
        <v>2117</v>
      </c>
      <c r="K1168" s="12" t="s">
        <v>28</v>
      </c>
      <c r="L1168" s="12" t="s">
        <v>28</v>
      </c>
      <c r="N1168" s="12" t="s">
        <v>28</v>
      </c>
      <c r="O1168" s="12" t="s">
        <v>744</v>
      </c>
      <c r="P1168" s="12" t="s">
        <v>3901</v>
      </c>
      <c r="Q1168" t="s">
        <v>4009</v>
      </c>
      <c r="R1168" t="s">
        <v>3938</v>
      </c>
      <c r="S1168" t="s">
        <v>4049</v>
      </c>
      <c r="T1168" s="12" t="s">
        <v>368</v>
      </c>
      <c r="U1168" s="12" t="s">
        <v>369</v>
      </c>
      <c r="W1168" s="12" t="s">
        <v>40</v>
      </c>
      <c r="X1168" s="12" t="s">
        <v>1033</v>
      </c>
      <c r="Y1168" s="12" t="s">
        <v>1033</v>
      </c>
      <c r="Z1168" s="12" t="s">
        <v>1033</v>
      </c>
      <c r="AA1168" s="12" t="s">
        <v>80</v>
      </c>
      <c r="AB1168" s="12" t="s">
        <v>35</v>
      </c>
      <c r="AC1168" s="12" t="s">
        <v>2901</v>
      </c>
      <c r="AF1168" s="12" t="s">
        <v>119</v>
      </c>
      <c r="AG1168" s="12">
        <v>11</v>
      </c>
    </row>
    <row r="1169" spans="1:33" s="12" customFormat="1" x14ac:dyDescent="0.25">
      <c r="A1169" s="12" t="s">
        <v>714</v>
      </c>
      <c r="B1169" s="12">
        <v>2016</v>
      </c>
      <c r="C1169" t="str">
        <f>A1169&amp;" "&amp;B1169</f>
        <v>Rivadeneira et al. 2016</v>
      </c>
      <c r="D1169" s="12" t="s">
        <v>301</v>
      </c>
      <c r="E1169" s="12" t="s">
        <v>226</v>
      </c>
      <c r="F1169" s="12" t="s">
        <v>715</v>
      </c>
      <c r="G1169" s="12" t="s">
        <v>35</v>
      </c>
      <c r="H1169" s="12" t="s">
        <v>3503</v>
      </c>
      <c r="I1169" s="12" t="s">
        <v>228</v>
      </c>
      <c r="J1169" s="12" t="s">
        <v>2117</v>
      </c>
      <c r="K1169" s="12" t="s">
        <v>28</v>
      </c>
      <c r="L1169" s="12" t="s">
        <v>28</v>
      </c>
      <c r="N1169" s="12" t="s">
        <v>28</v>
      </c>
      <c r="O1169" s="12" t="s">
        <v>744</v>
      </c>
      <c r="P1169" s="12" t="s">
        <v>3901</v>
      </c>
      <c r="Q1169" t="s">
        <v>4009</v>
      </c>
      <c r="R1169" t="s">
        <v>4008</v>
      </c>
      <c r="S1169" t="s">
        <v>3931</v>
      </c>
      <c r="T1169" s="12" t="s">
        <v>508</v>
      </c>
      <c r="U1169" s="12" t="s">
        <v>718</v>
      </c>
      <c r="W1169" s="12" t="s">
        <v>40</v>
      </c>
      <c r="X1169" s="12" t="s">
        <v>1033</v>
      </c>
      <c r="Y1169" s="12" t="s">
        <v>1033</v>
      </c>
      <c r="Z1169" s="12" t="s">
        <v>1033</v>
      </c>
      <c r="AA1169" s="12" t="s">
        <v>80</v>
      </c>
      <c r="AB1169" s="12" t="s">
        <v>35</v>
      </c>
      <c r="AC1169" s="12" t="s">
        <v>2901</v>
      </c>
      <c r="AF1169" s="12">
        <v>1</v>
      </c>
      <c r="AG1169" s="12">
        <v>4</v>
      </c>
    </row>
    <row r="1170" spans="1:33" s="12" customFormat="1" x14ac:dyDescent="0.25">
      <c r="A1170" s="12" t="s">
        <v>714</v>
      </c>
      <c r="B1170" s="12">
        <v>2016</v>
      </c>
      <c r="C1170" t="str">
        <f>A1170&amp;" "&amp;B1170</f>
        <v>Rivadeneira et al. 2016</v>
      </c>
      <c r="D1170" s="12" t="s">
        <v>301</v>
      </c>
      <c r="E1170" s="12" t="s">
        <v>226</v>
      </c>
      <c r="F1170" s="12" t="s">
        <v>715</v>
      </c>
      <c r="G1170" s="12" t="s">
        <v>35</v>
      </c>
      <c r="H1170" s="12" t="s">
        <v>3503</v>
      </c>
      <c r="I1170" s="12" t="s">
        <v>228</v>
      </c>
      <c r="J1170" s="12" t="s">
        <v>2117</v>
      </c>
      <c r="K1170" s="12" t="s">
        <v>28</v>
      </c>
      <c r="L1170" s="12" t="s">
        <v>28</v>
      </c>
      <c r="N1170" s="12" t="s">
        <v>28</v>
      </c>
      <c r="O1170" s="12" t="s">
        <v>744</v>
      </c>
      <c r="P1170" s="12" t="s">
        <v>3901</v>
      </c>
      <c r="Q1170" t="s">
        <v>3993</v>
      </c>
      <c r="R1170" t="s">
        <v>4023</v>
      </c>
      <c r="S1170" t="s">
        <v>4088</v>
      </c>
      <c r="T1170" s="12" t="s">
        <v>510</v>
      </c>
      <c r="U1170" s="12" t="s">
        <v>719</v>
      </c>
      <c r="W1170" s="12" t="s">
        <v>40</v>
      </c>
      <c r="X1170" s="12" t="s">
        <v>1033</v>
      </c>
      <c r="Y1170" s="12" t="s">
        <v>1033</v>
      </c>
      <c r="Z1170" s="12" t="s">
        <v>1033</v>
      </c>
      <c r="AA1170" s="12" t="s">
        <v>80</v>
      </c>
      <c r="AB1170" s="12" t="s">
        <v>35</v>
      </c>
      <c r="AC1170" s="12" t="s">
        <v>2901</v>
      </c>
      <c r="AF1170" s="12" t="s">
        <v>119</v>
      </c>
      <c r="AG1170" s="12">
        <v>21</v>
      </c>
    </row>
    <row r="1171" spans="1:33" s="12" customFormat="1" x14ac:dyDescent="0.25">
      <c r="A1171" s="12" t="s">
        <v>714</v>
      </c>
      <c r="B1171" s="12">
        <v>2016</v>
      </c>
      <c r="C1171" t="str">
        <f>A1171&amp;" "&amp;B1171</f>
        <v>Rivadeneira et al. 2016</v>
      </c>
      <c r="D1171" s="12" t="s">
        <v>301</v>
      </c>
      <c r="E1171" s="12" t="s">
        <v>226</v>
      </c>
      <c r="F1171" s="12" t="s">
        <v>715</v>
      </c>
      <c r="G1171" s="12" t="s">
        <v>35</v>
      </c>
      <c r="H1171" s="12" t="s">
        <v>3503</v>
      </c>
      <c r="I1171" s="12" t="s">
        <v>228</v>
      </c>
      <c r="J1171" s="12" t="s">
        <v>2117</v>
      </c>
      <c r="K1171" s="12" t="s">
        <v>28</v>
      </c>
      <c r="L1171" s="12" t="s">
        <v>28</v>
      </c>
      <c r="N1171" s="12" t="s">
        <v>28</v>
      </c>
      <c r="O1171" s="12" t="s">
        <v>744</v>
      </c>
      <c r="P1171" s="12" t="s">
        <v>3901</v>
      </c>
      <c r="Q1171" t="s">
        <v>4009</v>
      </c>
      <c r="R1171" t="s">
        <v>4097</v>
      </c>
      <c r="S1171" t="s">
        <v>4096</v>
      </c>
      <c r="T1171" s="12" t="s">
        <v>343</v>
      </c>
      <c r="U1171" s="12" t="s">
        <v>267</v>
      </c>
      <c r="W1171" s="12" t="s">
        <v>40</v>
      </c>
      <c r="X1171" s="12" t="s">
        <v>1033</v>
      </c>
      <c r="Y1171" s="12" t="s">
        <v>1033</v>
      </c>
      <c r="Z1171" s="12" t="s">
        <v>1033</v>
      </c>
      <c r="AA1171" s="12" t="s">
        <v>80</v>
      </c>
      <c r="AB1171" s="12" t="s">
        <v>35</v>
      </c>
      <c r="AC1171" s="12" t="s">
        <v>2901</v>
      </c>
      <c r="AF1171" s="12" t="s">
        <v>119</v>
      </c>
      <c r="AG1171" s="12">
        <v>1</v>
      </c>
    </row>
    <row r="1172" spans="1:33" s="12" customFormat="1" x14ac:dyDescent="0.25">
      <c r="A1172" s="12" t="s">
        <v>714</v>
      </c>
      <c r="B1172" s="12">
        <v>2016</v>
      </c>
      <c r="C1172" t="str">
        <f>A1172&amp;" "&amp;B1172</f>
        <v>Rivadeneira et al. 2016</v>
      </c>
      <c r="D1172" s="12" t="s">
        <v>301</v>
      </c>
      <c r="E1172" s="12" t="s">
        <v>226</v>
      </c>
      <c r="F1172" s="12" t="s">
        <v>715</v>
      </c>
      <c r="G1172" s="12" t="s">
        <v>35</v>
      </c>
      <c r="H1172" s="12" t="s">
        <v>3503</v>
      </c>
      <c r="I1172" s="12" t="s">
        <v>228</v>
      </c>
      <c r="J1172" s="12" t="s">
        <v>2117</v>
      </c>
      <c r="K1172" s="12" t="s">
        <v>28</v>
      </c>
      <c r="L1172" s="12" t="s">
        <v>28</v>
      </c>
      <c r="N1172" s="12" t="s">
        <v>28</v>
      </c>
      <c r="O1172" s="12" t="s">
        <v>744</v>
      </c>
      <c r="P1172" s="12" t="s">
        <v>3901</v>
      </c>
      <c r="Q1172" t="s">
        <v>4009</v>
      </c>
      <c r="R1172" t="s">
        <v>3938</v>
      </c>
      <c r="S1172" t="s">
        <v>4152</v>
      </c>
      <c r="T1172" s="12" t="s">
        <v>517</v>
      </c>
      <c r="U1172" s="12" t="s">
        <v>450</v>
      </c>
      <c r="W1172" s="12" t="s">
        <v>40</v>
      </c>
      <c r="X1172" s="12" t="s">
        <v>1033</v>
      </c>
      <c r="Y1172" s="12" t="s">
        <v>1033</v>
      </c>
      <c r="Z1172" s="12" t="s">
        <v>1033</v>
      </c>
      <c r="AA1172" s="12" t="s">
        <v>80</v>
      </c>
      <c r="AB1172" s="12" t="s">
        <v>35</v>
      </c>
      <c r="AC1172" s="12" t="s">
        <v>2901</v>
      </c>
      <c r="AF1172" s="12">
        <v>1</v>
      </c>
      <c r="AG1172" s="12">
        <v>66</v>
      </c>
    </row>
    <row r="1173" spans="1:33" s="12" customFormat="1" x14ac:dyDescent="0.25">
      <c r="A1173" s="12" t="s">
        <v>1620</v>
      </c>
      <c r="B1173" s="12">
        <v>1968</v>
      </c>
      <c r="C1173" t="str">
        <f>A1173&amp;" "&amp;B1173</f>
        <v>Robinson and Daniel 1968</v>
      </c>
      <c r="D1173" s="12" t="s">
        <v>35</v>
      </c>
      <c r="E1173" s="12" t="s">
        <v>25</v>
      </c>
      <c r="F1173" s="12" t="s">
        <v>1627</v>
      </c>
      <c r="G1173" s="12" t="s">
        <v>2901</v>
      </c>
      <c r="H1173" s="12" t="s">
        <v>3501</v>
      </c>
      <c r="I1173" s="12" t="s">
        <v>1622</v>
      </c>
      <c r="J1173" s="12" t="s">
        <v>2117</v>
      </c>
      <c r="K1173" s="12" t="s">
        <v>28</v>
      </c>
      <c r="L1173" s="12" t="s">
        <v>28</v>
      </c>
      <c r="N1173" s="12" t="s">
        <v>28</v>
      </c>
      <c r="O1173" s="12" t="s">
        <v>744</v>
      </c>
      <c r="P1173" s="12" t="s">
        <v>3901</v>
      </c>
      <c r="Q1173" t="s">
        <v>2614</v>
      </c>
      <c r="R1173" t="s">
        <v>3903</v>
      </c>
      <c r="S1173" t="s">
        <v>3902</v>
      </c>
      <c r="T1173" s="12" t="s">
        <v>116</v>
      </c>
      <c r="U1173" s="12" t="s">
        <v>1986</v>
      </c>
      <c r="W1173" s="12" t="s">
        <v>40</v>
      </c>
      <c r="X1173" s="12" t="s">
        <v>1826</v>
      </c>
      <c r="Y1173" s="12" t="s">
        <v>1033</v>
      </c>
      <c r="Z1173" s="12" t="s">
        <v>1033</v>
      </c>
      <c r="AA1173" s="12" t="s">
        <v>1625</v>
      </c>
      <c r="AB1173" s="12" t="s">
        <v>35</v>
      </c>
      <c r="AC1173" s="12" t="s">
        <v>2901</v>
      </c>
      <c r="AF1173" s="12" t="s">
        <v>119</v>
      </c>
      <c r="AG1173" s="12">
        <v>10</v>
      </c>
    </row>
    <row r="1174" spans="1:33" s="12" customFormat="1" x14ac:dyDescent="0.25">
      <c r="A1174" s="12" t="s">
        <v>1620</v>
      </c>
      <c r="B1174" s="12">
        <v>1968</v>
      </c>
      <c r="C1174" t="str">
        <f>A1174&amp;" "&amp;B1174</f>
        <v>Robinson and Daniel 1968</v>
      </c>
      <c r="D1174" s="12" t="s">
        <v>35</v>
      </c>
      <c r="E1174" s="12" t="s">
        <v>25</v>
      </c>
      <c r="F1174" s="12" t="s">
        <v>1627</v>
      </c>
      <c r="G1174" s="12" t="s">
        <v>2901</v>
      </c>
      <c r="H1174" s="12" t="s">
        <v>3501</v>
      </c>
      <c r="I1174" s="12" t="s">
        <v>1622</v>
      </c>
      <c r="J1174" s="12" t="s">
        <v>2117</v>
      </c>
      <c r="K1174" s="12" t="s">
        <v>28</v>
      </c>
      <c r="L1174" s="12" t="s">
        <v>28</v>
      </c>
      <c r="N1174" s="12" t="s">
        <v>28</v>
      </c>
      <c r="O1174" t="s">
        <v>744</v>
      </c>
      <c r="P1174" t="s">
        <v>3901</v>
      </c>
      <c r="Q1174" t="s">
        <v>4080</v>
      </c>
      <c r="R1174" t="s">
        <v>4079</v>
      </c>
      <c r="S1174" t="s">
        <v>4078</v>
      </c>
      <c r="U1174" s="12" t="s">
        <v>1628</v>
      </c>
      <c r="V1174" s="12" t="s">
        <v>2809</v>
      </c>
      <c r="W1174" s="12" t="s">
        <v>40</v>
      </c>
      <c r="X1174" s="12" t="s">
        <v>1826</v>
      </c>
      <c r="Y1174" s="12" t="s">
        <v>1033</v>
      </c>
      <c r="Z1174" s="12" t="s">
        <v>1033</v>
      </c>
      <c r="AA1174" s="12" t="s">
        <v>1625</v>
      </c>
      <c r="AB1174" s="12" t="s">
        <v>35</v>
      </c>
      <c r="AC1174" s="12" t="s">
        <v>2901</v>
      </c>
      <c r="AF1174" s="12">
        <v>2</v>
      </c>
      <c r="AG1174" s="12">
        <v>9</v>
      </c>
    </row>
    <row r="1175" spans="1:33" s="12" customFormat="1" x14ac:dyDescent="0.25">
      <c r="A1175" s="12" t="s">
        <v>1620</v>
      </c>
      <c r="B1175" s="12">
        <v>1968</v>
      </c>
      <c r="C1175" t="str">
        <f>A1175&amp;" "&amp;B1175</f>
        <v>Robinson and Daniel 1968</v>
      </c>
      <c r="D1175" s="12" t="s">
        <v>35</v>
      </c>
      <c r="E1175" s="12" t="s">
        <v>25</v>
      </c>
      <c r="F1175" s="12" t="s">
        <v>1621</v>
      </c>
      <c r="G1175" s="12" t="s">
        <v>2901</v>
      </c>
      <c r="H1175" s="12" t="s">
        <v>3501</v>
      </c>
      <c r="I1175" s="12" t="s">
        <v>1622</v>
      </c>
      <c r="J1175" s="12" t="s">
        <v>2117</v>
      </c>
      <c r="K1175" s="12" t="s">
        <v>28</v>
      </c>
      <c r="L1175" s="12" t="s">
        <v>28</v>
      </c>
      <c r="N1175" s="12" t="s">
        <v>28</v>
      </c>
      <c r="O1175" s="12" t="s">
        <v>744</v>
      </c>
      <c r="P1175" s="12" t="s">
        <v>3901</v>
      </c>
      <c r="Q1175" s="12" t="s">
        <v>2614</v>
      </c>
      <c r="R1175" s="12" t="s">
        <v>118</v>
      </c>
      <c r="S1175" s="12" t="s">
        <v>3980</v>
      </c>
      <c r="T1175" s="12" t="s">
        <v>2679</v>
      </c>
      <c r="U1175" s="12" t="s">
        <v>1623</v>
      </c>
      <c r="W1175" s="12" t="s">
        <v>40</v>
      </c>
      <c r="X1175" s="12" t="s">
        <v>1826</v>
      </c>
      <c r="Y1175" s="12" t="s">
        <v>1033</v>
      </c>
      <c r="Z1175" s="12" t="s">
        <v>1033</v>
      </c>
      <c r="AA1175" s="12" t="s">
        <v>1625</v>
      </c>
      <c r="AB1175" s="12" t="s">
        <v>35</v>
      </c>
      <c r="AC1175" s="12" t="s">
        <v>2901</v>
      </c>
      <c r="AF1175" s="12">
        <v>2</v>
      </c>
      <c r="AG1175" s="12">
        <v>14</v>
      </c>
    </row>
    <row r="1176" spans="1:33" s="12" customFormat="1" x14ac:dyDescent="0.25">
      <c r="A1176" s="12" t="s">
        <v>1620</v>
      </c>
      <c r="B1176" s="12">
        <v>1968</v>
      </c>
      <c r="C1176" t="str">
        <f>A1176&amp;" "&amp;B1176</f>
        <v>Robinson and Daniel 1968</v>
      </c>
      <c r="D1176" s="12" t="s">
        <v>35</v>
      </c>
      <c r="E1176" s="12" t="s">
        <v>25</v>
      </c>
      <c r="F1176" s="12" t="s">
        <v>1627</v>
      </c>
      <c r="G1176" s="12" t="s">
        <v>2901</v>
      </c>
      <c r="H1176" s="12" t="s">
        <v>3501</v>
      </c>
      <c r="I1176" s="12" t="s">
        <v>1622</v>
      </c>
      <c r="J1176" s="12" t="s">
        <v>2117</v>
      </c>
      <c r="K1176" s="12" t="s">
        <v>28</v>
      </c>
      <c r="L1176" s="12" t="s">
        <v>28</v>
      </c>
      <c r="N1176" s="12" t="s">
        <v>28</v>
      </c>
      <c r="O1176" s="12" t="s">
        <v>744</v>
      </c>
      <c r="P1176" s="12" t="s">
        <v>3901</v>
      </c>
      <c r="Q1176" s="12" t="s">
        <v>2614</v>
      </c>
      <c r="R1176" s="12" t="s">
        <v>118</v>
      </c>
      <c r="S1176" s="12" t="s">
        <v>3980</v>
      </c>
      <c r="T1176" s="12" t="s">
        <v>2679</v>
      </c>
      <c r="U1176" s="12" t="s">
        <v>1623</v>
      </c>
      <c r="W1176" s="12" t="s">
        <v>40</v>
      </c>
      <c r="X1176" s="12" t="s">
        <v>1826</v>
      </c>
      <c r="Y1176" s="12" t="s">
        <v>1033</v>
      </c>
      <c r="Z1176" s="12" t="s">
        <v>1033</v>
      </c>
      <c r="AA1176" s="12" t="s">
        <v>1625</v>
      </c>
      <c r="AB1176" s="12" t="s">
        <v>35</v>
      </c>
      <c r="AC1176" s="12" t="s">
        <v>2901</v>
      </c>
      <c r="AF1176" s="12" t="s">
        <v>119</v>
      </c>
      <c r="AG1176" s="12">
        <v>1</v>
      </c>
    </row>
    <row r="1177" spans="1:33" s="12" customFormat="1" x14ac:dyDescent="0.25">
      <c r="A1177" s="12" t="s">
        <v>1620</v>
      </c>
      <c r="B1177" s="12">
        <v>1968</v>
      </c>
      <c r="C1177" t="str">
        <f>A1177&amp;" "&amp;B1177</f>
        <v>Robinson and Daniel 1968</v>
      </c>
      <c r="D1177" s="12" t="s">
        <v>35</v>
      </c>
      <c r="E1177" s="12" t="s">
        <v>25</v>
      </c>
      <c r="F1177" s="12" t="s">
        <v>1987</v>
      </c>
      <c r="G1177" s="12" t="s">
        <v>2901</v>
      </c>
      <c r="H1177" s="12" t="s">
        <v>3501</v>
      </c>
      <c r="I1177" s="12" t="s">
        <v>1622</v>
      </c>
      <c r="J1177" s="12" t="s">
        <v>2117</v>
      </c>
      <c r="K1177" s="12" t="s">
        <v>28</v>
      </c>
      <c r="L1177" s="12" t="s">
        <v>28</v>
      </c>
      <c r="N1177" s="12" t="s">
        <v>28</v>
      </c>
      <c r="O1177" s="12" t="s">
        <v>744</v>
      </c>
      <c r="P1177" s="12" t="s">
        <v>3901</v>
      </c>
      <c r="Q1177" s="12" t="s">
        <v>2614</v>
      </c>
      <c r="R1177" s="12" t="s">
        <v>118</v>
      </c>
      <c r="S1177" s="12" t="s">
        <v>3980</v>
      </c>
      <c r="T1177" s="12" t="s">
        <v>2679</v>
      </c>
      <c r="U1177" s="12" t="s">
        <v>1623</v>
      </c>
      <c r="W1177" s="12" t="s">
        <v>40</v>
      </c>
      <c r="X1177" s="12" t="s">
        <v>1826</v>
      </c>
      <c r="Y1177" s="12" t="s">
        <v>1033</v>
      </c>
      <c r="Z1177" s="12" t="s">
        <v>1033</v>
      </c>
      <c r="AA1177" s="12" t="s">
        <v>1625</v>
      </c>
      <c r="AB1177" s="12" t="s">
        <v>35</v>
      </c>
      <c r="AC1177" s="12" t="s">
        <v>2901</v>
      </c>
      <c r="AF1177" s="12" t="s">
        <v>119</v>
      </c>
      <c r="AG1177" s="12">
        <v>12</v>
      </c>
    </row>
    <row r="1178" spans="1:33" s="12" customFormat="1" x14ac:dyDescent="0.25">
      <c r="A1178" s="12" t="s">
        <v>1620</v>
      </c>
      <c r="B1178" s="12">
        <v>1968</v>
      </c>
      <c r="C1178" t="str">
        <f>A1178&amp;" "&amp;B1178</f>
        <v>Robinson and Daniel 1968</v>
      </c>
      <c r="D1178" s="12" t="s">
        <v>35</v>
      </c>
      <c r="E1178" s="12" t="s">
        <v>25</v>
      </c>
      <c r="F1178" s="12" t="s">
        <v>1621</v>
      </c>
      <c r="G1178" s="12" t="s">
        <v>2901</v>
      </c>
      <c r="H1178" s="12" t="s">
        <v>3501</v>
      </c>
      <c r="I1178" s="12" t="s">
        <v>1622</v>
      </c>
      <c r="J1178" s="12" t="s">
        <v>2117</v>
      </c>
      <c r="K1178" s="12" t="s">
        <v>28</v>
      </c>
      <c r="L1178" s="12" t="s">
        <v>28</v>
      </c>
      <c r="N1178" s="12" t="s">
        <v>28</v>
      </c>
      <c r="O1178" s="12" t="s">
        <v>744</v>
      </c>
      <c r="P1178" s="12" t="s">
        <v>3901</v>
      </c>
      <c r="Q1178" t="s">
        <v>3919</v>
      </c>
      <c r="R1178" t="s">
        <v>2600</v>
      </c>
      <c r="S1178" t="s">
        <v>3982</v>
      </c>
      <c r="T1178" s="12" t="s">
        <v>1793</v>
      </c>
      <c r="U1178" s="12" t="s">
        <v>1794</v>
      </c>
      <c r="W1178" s="12" t="s">
        <v>40</v>
      </c>
      <c r="X1178" s="12" t="s">
        <v>1826</v>
      </c>
      <c r="Y1178" s="12" t="s">
        <v>1033</v>
      </c>
      <c r="Z1178" s="12" t="s">
        <v>1033</v>
      </c>
      <c r="AA1178" s="12" t="s">
        <v>1625</v>
      </c>
      <c r="AB1178" s="12" t="s">
        <v>35</v>
      </c>
      <c r="AC1178" s="12" t="s">
        <v>2901</v>
      </c>
      <c r="AF1178" s="12" t="s">
        <v>119</v>
      </c>
      <c r="AG1178" s="12">
        <v>1</v>
      </c>
    </row>
    <row r="1179" spans="1:33" s="12" customFormat="1" x14ac:dyDescent="0.25">
      <c r="A1179" s="12" t="s">
        <v>1620</v>
      </c>
      <c r="B1179" s="12">
        <v>1968</v>
      </c>
      <c r="C1179" t="str">
        <f>A1179&amp;" "&amp;B1179</f>
        <v>Robinson and Daniel 1968</v>
      </c>
      <c r="D1179" s="12" t="s">
        <v>35</v>
      </c>
      <c r="E1179" s="12" t="s">
        <v>25</v>
      </c>
      <c r="F1179" s="12" t="s">
        <v>1627</v>
      </c>
      <c r="G1179" s="12" t="s">
        <v>2901</v>
      </c>
      <c r="H1179" s="12" t="s">
        <v>3501</v>
      </c>
      <c r="I1179" s="12" t="s">
        <v>1622</v>
      </c>
      <c r="J1179" s="12" t="s">
        <v>2117</v>
      </c>
      <c r="K1179" s="12" t="s">
        <v>28</v>
      </c>
      <c r="L1179" s="12" t="s">
        <v>28</v>
      </c>
      <c r="N1179" s="12" t="s">
        <v>28</v>
      </c>
      <c r="O1179" s="12" t="s">
        <v>744</v>
      </c>
      <c r="P1179" s="12" t="s">
        <v>3901</v>
      </c>
      <c r="Q1179" t="s">
        <v>3919</v>
      </c>
      <c r="R1179" t="s">
        <v>2600</v>
      </c>
      <c r="S1179" t="s">
        <v>3982</v>
      </c>
      <c r="T1179" s="12" t="s">
        <v>1793</v>
      </c>
      <c r="U1179" s="12" t="s">
        <v>1794</v>
      </c>
      <c r="W1179" s="12" t="s">
        <v>40</v>
      </c>
      <c r="X1179" s="12" t="s">
        <v>1826</v>
      </c>
      <c r="Y1179" s="12" t="s">
        <v>1033</v>
      </c>
      <c r="Z1179" s="12" t="s">
        <v>1033</v>
      </c>
      <c r="AA1179" s="12" t="s">
        <v>1625</v>
      </c>
      <c r="AB1179" s="12" t="s">
        <v>35</v>
      </c>
      <c r="AC1179" s="12" t="s">
        <v>2901</v>
      </c>
      <c r="AF1179" s="12" t="s">
        <v>119</v>
      </c>
      <c r="AG1179" s="12">
        <v>1</v>
      </c>
    </row>
    <row r="1180" spans="1:33" s="12" customFormat="1" x14ac:dyDescent="0.25">
      <c r="A1180" s="12" t="s">
        <v>1620</v>
      </c>
      <c r="B1180" s="12">
        <v>1968</v>
      </c>
      <c r="C1180" t="str">
        <f>A1180&amp;" "&amp;B1180</f>
        <v>Robinson and Daniel 1968</v>
      </c>
      <c r="D1180" s="12" t="s">
        <v>35</v>
      </c>
      <c r="E1180" s="12" t="s">
        <v>25</v>
      </c>
      <c r="F1180" s="12" t="s">
        <v>1627</v>
      </c>
      <c r="G1180" s="12" t="s">
        <v>2901</v>
      </c>
      <c r="H1180" s="12" t="s">
        <v>3501</v>
      </c>
      <c r="I1180" s="12" t="s">
        <v>1622</v>
      </c>
      <c r="J1180" s="12" t="s">
        <v>2117</v>
      </c>
      <c r="K1180" s="12" t="s">
        <v>28</v>
      </c>
      <c r="L1180" s="12" t="s">
        <v>28</v>
      </c>
      <c r="N1180" s="12" t="s">
        <v>28</v>
      </c>
      <c r="O1180" s="12" t="s">
        <v>744</v>
      </c>
      <c r="P1180" s="12" t="s">
        <v>3901</v>
      </c>
      <c r="Q1180" t="s">
        <v>2614</v>
      </c>
      <c r="R1180" t="s">
        <v>4367</v>
      </c>
      <c r="S1180" t="s">
        <v>4366</v>
      </c>
      <c r="T1180" s="12" t="s">
        <v>3772</v>
      </c>
      <c r="U1180" s="12" t="s">
        <v>1988</v>
      </c>
      <c r="W1180" s="12" t="s">
        <v>40</v>
      </c>
      <c r="X1180" s="12" t="s">
        <v>1826</v>
      </c>
      <c r="Y1180" s="12" t="s">
        <v>1033</v>
      </c>
      <c r="Z1180" s="12" t="s">
        <v>1033</v>
      </c>
      <c r="AA1180" s="12" t="s">
        <v>1625</v>
      </c>
      <c r="AB1180" s="12" t="s">
        <v>35</v>
      </c>
      <c r="AC1180" s="12" t="s">
        <v>2901</v>
      </c>
      <c r="AF1180" s="12" t="s">
        <v>119</v>
      </c>
      <c r="AG1180" s="12">
        <v>9</v>
      </c>
    </row>
    <row r="1181" spans="1:33" s="12" customFormat="1" x14ac:dyDescent="0.25">
      <c r="A1181" s="12" t="s">
        <v>1620</v>
      </c>
      <c r="B1181" s="12">
        <v>1968</v>
      </c>
      <c r="C1181" t="str">
        <f>A1181&amp;" "&amp;B1181</f>
        <v>Robinson and Daniel 1968</v>
      </c>
      <c r="D1181" s="12" t="s">
        <v>35</v>
      </c>
      <c r="E1181" s="12" t="s">
        <v>25</v>
      </c>
      <c r="F1181" s="12" t="s">
        <v>1621</v>
      </c>
      <c r="G1181" s="12" t="s">
        <v>2901</v>
      </c>
      <c r="H1181" s="12" t="s">
        <v>3501</v>
      </c>
      <c r="I1181" s="12" t="s">
        <v>1622</v>
      </c>
      <c r="J1181" s="12" t="s">
        <v>2117</v>
      </c>
      <c r="K1181" s="12" t="s">
        <v>28</v>
      </c>
      <c r="L1181" s="12" t="s">
        <v>28</v>
      </c>
      <c r="N1181" s="12" t="s">
        <v>28</v>
      </c>
      <c r="O1181" s="12" t="s">
        <v>744</v>
      </c>
      <c r="P1181" s="12" t="s">
        <v>3901</v>
      </c>
      <c r="Q1181" t="s">
        <v>4007</v>
      </c>
      <c r="R1181" t="s">
        <v>4006</v>
      </c>
      <c r="S1181" t="s">
        <v>4372</v>
      </c>
      <c r="T1181" s="12" t="s">
        <v>1989</v>
      </c>
      <c r="U1181" s="12" t="s">
        <v>1990</v>
      </c>
      <c r="W1181" s="12" t="s">
        <v>40</v>
      </c>
      <c r="X1181" s="12" t="s">
        <v>1826</v>
      </c>
      <c r="Y1181" s="12" t="s">
        <v>1033</v>
      </c>
      <c r="Z1181" s="12" t="s">
        <v>1033</v>
      </c>
      <c r="AA1181" s="12" t="s">
        <v>1625</v>
      </c>
      <c r="AB1181" s="12" t="s">
        <v>35</v>
      </c>
      <c r="AC1181" s="12" t="s">
        <v>2901</v>
      </c>
      <c r="AF1181" s="12" t="s">
        <v>119</v>
      </c>
      <c r="AG1181" s="12">
        <v>13</v>
      </c>
    </row>
    <row r="1182" spans="1:33" s="12" customFormat="1" x14ac:dyDescent="0.25">
      <c r="A1182" s="12" t="s">
        <v>1620</v>
      </c>
      <c r="B1182" s="12">
        <v>1968</v>
      </c>
      <c r="C1182" t="str">
        <f>A1182&amp;" "&amp;B1182</f>
        <v>Robinson and Daniel 1968</v>
      </c>
      <c r="D1182" s="12" t="s">
        <v>35</v>
      </c>
      <c r="E1182" s="12" t="s">
        <v>25</v>
      </c>
      <c r="F1182" s="12" t="s">
        <v>1621</v>
      </c>
      <c r="G1182" s="12" t="s">
        <v>2901</v>
      </c>
      <c r="H1182" s="12" t="s">
        <v>3501</v>
      </c>
      <c r="I1182" s="12" t="s">
        <v>1622</v>
      </c>
      <c r="J1182" s="12" t="s">
        <v>2117</v>
      </c>
      <c r="K1182" s="12" t="s">
        <v>28</v>
      </c>
      <c r="L1182" s="12" t="s">
        <v>28</v>
      </c>
      <c r="N1182" s="12" t="s">
        <v>28</v>
      </c>
      <c r="O1182" s="12" t="s">
        <v>744</v>
      </c>
      <c r="P1182" s="12" t="s">
        <v>3901</v>
      </c>
      <c r="Q1182" t="s">
        <v>2614</v>
      </c>
      <c r="R1182" t="s">
        <v>118</v>
      </c>
      <c r="S1182" t="s">
        <v>3974</v>
      </c>
      <c r="T1182" s="12" t="s">
        <v>3643</v>
      </c>
      <c r="U1182" s="12" t="s">
        <v>1626</v>
      </c>
      <c r="W1182" s="12" t="s">
        <v>40</v>
      </c>
      <c r="X1182" s="12" t="s">
        <v>1826</v>
      </c>
      <c r="Y1182" s="12" t="s">
        <v>1033</v>
      </c>
      <c r="Z1182" s="12" t="s">
        <v>1033</v>
      </c>
      <c r="AA1182" s="12" t="s">
        <v>1625</v>
      </c>
      <c r="AB1182" s="12" t="s">
        <v>35</v>
      </c>
      <c r="AC1182" s="12" t="s">
        <v>2901</v>
      </c>
      <c r="AF1182" s="12">
        <v>6</v>
      </c>
      <c r="AG1182" s="12">
        <v>16</v>
      </c>
    </row>
    <row r="1183" spans="1:33" s="12" customFormat="1" x14ac:dyDescent="0.25">
      <c r="A1183" s="12" t="s">
        <v>1620</v>
      </c>
      <c r="B1183" s="12">
        <v>1968</v>
      </c>
      <c r="C1183" t="str">
        <f>A1183&amp;" "&amp;B1183</f>
        <v>Robinson and Daniel 1968</v>
      </c>
      <c r="D1183" s="12" t="s">
        <v>35</v>
      </c>
      <c r="E1183" s="12" t="s">
        <v>25</v>
      </c>
      <c r="F1183" s="12" t="s">
        <v>1627</v>
      </c>
      <c r="G1183" s="12" t="s">
        <v>2901</v>
      </c>
      <c r="H1183" s="12" t="s">
        <v>3501</v>
      </c>
      <c r="I1183" s="12" t="s">
        <v>1622</v>
      </c>
      <c r="J1183" s="12" t="s">
        <v>2117</v>
      </c>
      <c r="K1183" s="12" t="s">
        <v>28</v>
      </c>
      <c r="L1183" s="12" t="s">
        <v>28</v>
      </c>
      <c r="N1183" s="12" t="s">
        <v>28</v>
      </c>
      <c r="O1183" s="12" t="s">
        <v>744</v>
      </c>
      <c r="P1183" s="12" t="s">
        <v>3901</v>
      </c>
      <c r="Q1183" t="s">
        <v>2614</v>
      </c>
      <c r="R1183" t="s">
        <v>118</v>
      </c>
      <c r="S1183" t="s">
        <v>3974</v>
      </c>
      <c r="T1183" s="12" t="s">
        <v>3643</v>
      </c>
      <c r="U1183" s="12" t="s">
        <v>1626</v>
      </c>
      <c r="W1183" s="12" t="s">
        <v>40</v>
      </c>
      <c r="X1183" s="12" t="s">
        <v>1826</v>
      </c>
      <c r="Y1183" s="12" t="s">
        <v>1033</v>
      </c>
      <c r="Z1183" s="12" t="s">
        <v>1033</v>
      </c>
      <c r="AA1183" s="12" t="s">
        <v>1625</v>
      </c>
      <c r="AB1183" s="12" t="s">
        <v>35</v>
      </c>
      <c r="AC1183" s="12" t="s">
        <v>2901</v>
      </c>
      <c r="AF1183" s="12" t="s">
        <v>119</v>
      </c>
      <c r="AG1183" s="12">
        <v>13</v>
      </c>
    </row>
    <row r="1184" spans="1:33" s="12" customFormat="1" x14ac:dyDescent="0.25">
      <c r="A1184" s="12" t="s">
        <v>1620</v>
      </c>
      <c r="B1184" s="12">
        <v>1968</v>
      </c>
      <c r="C1184" t="str">
        <f>A1184&amp;" "&amp;B1184</f>
        <v>Robinson and Daniel 1968</v>
      </c>
      <c r="D1184" s="12" t="s">
        <v>35</v>
      </c>
      <c r="E1184" s="12" t="s">
        <v>25</v>
      </c>
      <c r="F1184" s="12" t="s">
        <v>1987</v>
      </c>
      <c r="G1184" s="12" t="s">
        <v>2901</v>
      </c>
      <c r="H1184" s="12" t="s">
        <v>3501</v>
      </c>
      <c r="I1184" s="12" t="s">
        <v>1622</v>
      </c>
      <c r="J1184" s="12" t="s">
        <v>2117</v>
      </c>
      <c r="K1184" s="12" t="s">
        <v>28</v>
      </c>
      <c r="L1184" s="12" t="s">
        <v>28</v>
      </c>
      <c r="N1184" s="12" t="s">
        <v>28</v>
      </c>
      <c r="O1184" s="12" t="s">
        <v>744</v>
      </c>
      <c r="P1184" s="12" t="s">
        <v>3901</v>
      </c>
      <c r="Q1184" t="s">
        <v>2614</v>
      </c>
      <c r="R1184" t="s">
        <v>118</v>
      </c>
      <c r="S1184" t="s">
        <v>3974</v>
      </c>
      <c r="T1184" s="12" t="s">
        <v>3643</v>
      </c>
      <c r="U1184" s="12" t="s">
        <v>1626</v>
      </c>
      <c r="W1184" s="12" t="s">
        <v>40</v>
      </c>
      <c r="X1184" s="12" t="s">
        <v>1826</v>
      </c>
      <c r="Y1184" s="12" t="s">
        <v>1033</v>
      </c>
      <c r="Z1184" s="12" t="s">
        <v>1033</v>
      </c>
      <c r="AA1184" s="12" t="s">
        <v>1625</v>
      </c>
      <c r="AB1184" s="12" t="s">
        <v>35</v>
      </c>
      <c r="AC1184" s="12" t="s">
        <v>2901</v>
      </c>
      <c r="AF1184" s="12" t="s">
        <v>119</v>
      </c>
      <c r="AG1184" s="12">
        <v>12</v>
      </c>
    </row>
    <row r="1185" spans="1:46" s="12" customFormat="1" x14ac:dyDescent="0.25">
      <c r="A1185" s="12" t="s">
        <v>1620</v>
      </c>
      <c r="B1185" s="12">
        <v>1968</v>
      </c>
      <c r="C1185" t="str">
        <f>A1185&amp;" "&amp;B1185</f>
        <v>Robinson and Daniel 1968</v>
      </c>
      <c r="D1185" s="12" t="s">
        <v>35</v>
      </c>
      <c r="E1185" s="12" t="s">
        <v>25</v>
      </c>
      <c r="F1185" s="12" t="s">
        <v>1627</v>
      </c>
      <c r="G1185" s="12" t="s">
        <v>2901</v>
      </c>
      <c r="H1185" s="12" t="s">
        <v>3501</v>
      </c>
      <c r="I1185" s="12" t="s">
        <v>1622</v>
      </c>
      <c r="J1185" s="12" t="s">
        <v>2117</v>
      </c>
      <c r="K1185" s="12" t="s">
        <v>28</v>
      </c>
      <c r="L1185" s="12" t="s">
        <v>28</v>
      </c>
      <c r="N1185" s="12" t="s">
        <v>28</v>
      </c>
      <c r="O1185" t="s">
        <v>744</v>
      </c>
      <c r="P1185" t="s">
        <v>3901</v>
      </c>
      <c r="Q1185" t="s">
        <v>4080</v>
      </c>
      <c r="R1185" t="s">
        <v>4079</v>
      </c>
      <c r="S1185" t="s">
        <v>4078</v>
      </c>
      <c r="U1185" s="12" t="s">
        <v>1628</v>
      </c>
      <c r="V1185" s="12" t="s">
        <v>2809</v>
      </c>
      <c r="W1185" s="12" t="s">
        <v>40</v>
      </c>
      <c r="X1185" s="12" t="s">
        <v>1624</v>
      </c>
      <c r="Y1185" s="12" t="s">
        <v>3671</v>
      </c>
      <c r="Z1185" s="12" t="s">
        <v>3517</v>
      </c>
      <c r="AA1185" s="12" t="s">
        <v>1625</v>
      </c>
      <c r="AB1185" s="12" t="s">
        <v>35</v>
      </c>
      <c r="AC1185" s="12" t="s">
        <v>2901</v>
      </c>
      <c r="AF1185" s="12">
        <v>1</v>
      </c>
      <c r="AG1185" s="12">
        <v>9</v>
      </c>
    </row>
    <row r="1186" spans="1:46" s="12" customFormat="1" x14ac:dyDescent="0.25">
      <c r="A1186" s="12" t="s">
        <v>1620</v>
      </c>
      <c r="B1186" s="12">
        <v>1968</v>
      </c>
      <c r="C1186" t="str">
        <f>A1186&amp;" "&amp;B1186</f>
        <v>Robinson and Daniel 1968</v>
      </c>
      <c r="D1186" s="12" t="s">
        <v>35</v>
      </c>
      <c r="E1186" s="12" t="s">
        <v>25</v>
      </c>
      <c r="F1186" s="12" t="s">
        <v>1621</v>
      </c>
      <c r="G1186" s="12" t="s">
        <v>2901</v>
      </c>
      <c r="H1186" s="12" t="s">
        <v>3501</v>
      </c>
      <c r="I1186" s="12" t="s">
        <v>1622</v>
      </c>
      <c r="J1186" s="12" t="s">
        <v>2117</v>
      </c>
      <c r="K1186" s="12" t="s">
        <v>28</v>
      </c>
      <c r="L1186" s="12" t="s">
        <v>28</v>
      </c>
      <c r="N1186" s="12" t="s">
        <v>28</v>
      </c>
      <c r="O1186" s="12" t="s">
        <v>744</v>
      </c>
      <c r="P1186" s="12" t="s">
        <v>3901</v>
      </c>
      <c r="Q1186" s="12" t="s">
        <v>2614</v>
      </c>
      <c r="R1186" s="12" t="s">
        <v>118</v>
      </c>
      <c r="S1186" s="12" t="s">
        <v>3980</v>
      </c>
      <c r="T1186" s="12" t="s">
        <v>2679</v>
      </c>
      <c r="U1186" s="12" t="s">
        <v>1623</v>
      </c>
      <c r="W1186" s="12" t="s">
        <v>40</v>
      </c>
      <c r="X1186" s="12" t="s">
        <v>1624</v>
      </c>
      <c r="Y1186" s="12" t="s">
        <v>3671</v>
      </c>
      <c r="Z1186" s="12" t="s">
        <v>3517</v>
      </c>
      <c r="AA1186" s="12" t="s">
        <v>1625</v>
      </c>
      <c r="AB1186" s="12" t="s">
        <v>35</v>
      </c>
      <c r="AC1186" s="12" t="s">
        <v>2901</v>
      </c>
      <c r="AF1186" s="12">
        <v>1</v>
      </c>
      <c r="AG1186" s="12">
        <v>14</v>
      </c>
    </row>
    <row r="1187" spans="1:46" s="12" customFormat="1" x14ac:dyDescent="0.25">
      <c r="A1187" s="12" t="s">
        <v>1620</v>
      </c>
      <c r="B1187" s="12">
        <v>1968</v>
      </c>
      <c r="C1187" t="str">
        <f>A1187&amp;" "&amp;B1187</f>
        <v>Robinson and Daniel 1968</v>
      </c>
      <c r="D1187" s="12" t="s">
        <v>35</v>
      </c>
      <c r="E1187" s="12" t="s">
        <v>25</v>
      </c>
      <c r="F1187" s="12" t="s">
        <v>1621</v>
      </c>
      <c r="G1187" s="12" t="s">
        <v>2901</v>
      </c>
      <c r="H1187" s="12" t="s">
        <v>3501</v>
      </c>
      <c r="I1187" s="12" t="s">
        <v>1622</v>
      </c>
      <c r="J1187" s="12" t="s">
        <v>2117</v>
      </c>
      <c r="K1187" s="12" t="s">
        <v>28</v>
      </c>
      <c r="L1187" s="12" t="s">
        <v>28</v>
      </c>
      <c r="N1187" s="12" t="s">
        <v>28</v>
      </c>
      <c r="O1187" s="12" t="s">
        <v>744</v>
      </c>
      <c r="P1187" s="12" t="s">
        <v>3901</v>
      </c>
      <c r="Q1187" t="s">
        <v>2614</v>
      </c>
      <c r="R1187" t="s">
        <v>118</v>
      </c>
      <c r="S1187" t="s">
        <v>3974</v>
      </c>
      <c r="T1187" s="12" t="s">
        <v>3643</v>
      </c>
      <c r="U1187" s="12" t="s">
        <v>1626</v>
      </c>
      <c r="W1187" s="12" t="s">
        <v>40</v>
      </c>
      <c r="X1187" s="12" t="s">
        <v>1624</v>
      </c>
      <c r="Y1187" s="12" t="s">
        <v>3671</v>
      </c>
      <c r="Z1187" s="12" t="s">
        <v>3517</v>
      </c>
      <c r="AA1187" s="12" t="s">
        <v>1625</v>
      </c>
      <c r="AB1187" s="12" t="s">
        <v>35</v>
      </c>
      <c r="AC1187" s="12" t="s">
        <v>2901</v>
      </c>
      <c r="AF1187" s="12">
        <v>5</v>
      </c>
      <c r="AG1187" s="12">
        <v>16</v>
      </c>
    </row>
    <row r="1188" spans="1:46" s="12" customFormat="1" x14ac:dyDescent="0.25">
      <c r="A1188" s="12" t="s">
        <v>1620</v>
      </c>
      <c r="B1188" s="12">
        <v>1968</v>
      </c>
      <c r="C1188" t="str">
        <f>A1188&amp;" "&amp;B1188</f>
        <v>Robinson and Daniel 1968</v>
      </c>
      <c r="D1188" s="12" t="s">
        <v>35</v>
      </c>
      <c r="E1188" s="12" t="s">
        <v>25</v>
      </c>
      <c r="F1188" s="12" t="s">
        <v>1627</v>
      </c>
      <c r="G1188" s="12" t="s">
        <v>2901</v>
      </c>
      <c r="H1188" s="12" t="s">
        <v>3501</v>
      </c>
      <c r="I1188" s="12" t="s">
        <v>1622</v>
      </c>
      <c r="J1188" s="12" t="s">
        <v>2117</v>
      </c>
      <c r="K1188" s="12" t="s">
        <v>28</v>
      </c>
      <c r="L1188" s="12" t="s">
        <v>28</v>
      </c>
      <c r="N1188" s="12" t="s">
        <v>28</v>
      </c>
      <c r="O1188" t="s">
        <v>744</v>
      </c>
      <c r="P1188" t="s">
        <v>3901</v>
      </c>
      <c r="Q1188" t="s">
        <v>4080</v>
      </c>
      <c r="R1188" t="s">
        <v>4079</v>
      </c>
      <c r="S1188" t="s">
        <v>4078</v>
      </c>
      <c r="U1188" s="12" t="s">
        <v>1628</v>
      </c>
      <c r="V1188" s="12" t="s">
        <v>2809</v>
      </c>
      <c r="W1188" s="12" t="s">
        <v>40</v>
      </c>
      <c r="X1188" s="12" t="s">
        <v>2031</v>
      </c>
      <c r="Y1188" s="12" t="s">
        <v>3518</v>
      </c>
      <c r="Z1188" s="12" t="s">
        <v>3608</v>
      </c>
      <c r="AA1188" s="12" t="s">
        <v>1625</v>
      </c>
      <c r="AB1188" s="12" t="s">
        <v>35</v>
      </c>
      <c r="AC1188" s="12" t="s">
        <v>2901</v>
      </c>
      <c r="AF1188" s="12">
        <v>1</v>
      </c>
      <c r="AG1188" s="12">
        <v>9</v>
      </c>
    </row>
    <row r="1189" spans="1:46" s="12" customFormat="1" x14ac:dyDescent="0.25">
      <c r="A1189" s="12" t="s">
        <v>1620</v>
      </c>
      <c r="B1189" s="12">
        <v>1968</v>
      </c>
      <c r="C1189" t="str">
        <f>A1189&amp;" "&amp;B1189</f>
        <v>Robinson and Daniel 1968</v>
      </c>
      <c r="D1189" s="12" t="s">
        <v>35</v>
      </c>
      <c r="E1189" s="12" t="s">
        <v>25</v>
      </c>
      <c r="F1189" s="12" t="s">
        <v>1621</v>
      </c>
      <c r="G1189" s="12" t="s">
        <v>2901</v>
      </c>
      <c r="H1189" s="12" t="s">
        <v>3501</v>
      </c>
      <c r="I1189" s="12" t="s">
        <v>1622</v>
      </c>
      <c r="J1189" s="12" t="s">
        <v>2117</v>
      </c>
      <c r="K1189" s="12" t="s">
        <v>28</v>
      </c>
      <c r="L1189" s="12" t="s">
        <v>28</v>
      </c>
      <c r="N1189" s="12" t="s">
        <v>28</v>
      </c>
      <c r="O1189" s="12" t="s">
        <v>744</v>
      </c>
      <c r="P1189" s="12" t="s">
        <v>3901</v>
      </c>
      <c r="Q1189" s="12" t="s">
        <v>2614</v>
      </c>
      <c r="R1189" s="12" t="s">
        <v>118</v>
      </c>
      <c r="S1189" s="12" t="s">
        <v>3980</v>
      </c>
      <c r="T1189" s="12" t="s">
        <v>2679</v>
      </c>
      <c r="U1189" s="12" t="s">
        <v>1623</v>
      </c>
      <c r="W1189" s="12" t="s">
        <v>40</v>
      </c>
      <c r="X1189" s="12" t="s">
        <v>2031</v>
      </c>
      <c r="Y1189" s="12" t="s">
        <v>3518</v>
      </c>
      <c r="Z1189" s="12" t="s">
        <v>3608</v>
      </c>
      <c r="AA1189" s="12" t="s">
        <v>1625</v>
      </c>
      <c r="AB1189" s="12" t="s">
        <v>35</v>
      </c>
      <c r="AC1189" s="12" t="s">
        <v>2901</v>
      </c>
      <c r="AF1189" s="12">
        <v>1</v>
      </c>
      <c r="AG1189" s="12">
        <v>14</v>
      </c>
    </row>
    <row r="1190" spans="1:46" s="12" customFormat="1" x14ac:dyDescent="0.25">
      <c r="A1190" s="12" t="s">
        <v>1620</v>
      </c>
      <c r="B1190" s="12">
        <v>1968</v>
      </c>
      <c r="C1190" t="str">
        <f>A1190&amp;" "&amp;B1190</f>
        <v>Robinson and Daniel 1968</v>
      </c>
      <c r="D1190" s="12" t="s">
        <v>35</v>
      </c>
      <c r="E1190" s="12" t="s">
        <v>25</v>
      </c>
      <c r="F1190" s="12" t="s">
        <v>1621</v>
      </c>
      <c r="G1190" s="12" t="s">
        <v>2901</v>
      </c>
      <c r="H1190" s="12" t="s">
        <v>3501</v>
      </c>
      <c r="I1190" s="12" t="s">
        <v>1622</v>
      </c>
      <c r="J1190" s="12" t="s">
        <v>2117</v>
      </c>
      <c r="K1190" s="12" t="s">
        <v>28</v>
      </c>
      <c r="L1190" s="12" t="s">
        <v>28</v>
      </c>
      <c r="N1190" s="12" t="s">
        <v>28</v>
      </c>
      <c r="O1190" s="12" t="s">
        <v>744</v>
      </c>
      <c r="P1190" s="12" t="s">
        <v>3901</v>
      </c>
      <c r="Q1190" t="s">
        <v>2614</v>
      </c>
      <c r="R1190" t="s">
        <v>118</v>
      </c>
      <c r="S1190" t="s">
        <v>3974</v>
      </c>
      <c r="T1190" s="12" t="s">
        <v>3643</v>
      </c>
      <c r="U1190" s="12" t="s">
        <v>1626</v>
      </c>
      <c r="W1190" s="12" t="s">
        <v>40</v>
      </c>
      <c r="X1190" s="12" t="s">
        <v>2031</v>
      </c>
      <c r="Y1190" s="12" t="s">
        <v>3518</v>
      </c>
      <c r="Z1190" s="12" t="s">
        <v>3608</v>
      </c>
      <c r="AA1190" s="12" t="s">
        <v>1625</v>
      </c>
      <c r="AB1190" s="12" t="s">
        <v>35</v>
      </c>
      <c r="AC1190" s="12" t="s">
        <v>2901</v>
      </c>
      <c r="AF1190" s="12">
        <v>1</v>
      </c>
      <c r="AG1190" s="12">
        <v>16</v>
      </c>
    </row>
    <row r="1191" spans="1:46" s="12" customFormat="1" x14ac:dyDescent="0.25">
      <c r="A1191" s="12" t="s">
        <v>903</v>
      </c>
      <c r="B1191" s="12">
        <v>2010</v>
      </c>
      <c r="C1191" t="str">
        <f>A1191&amp;" "&amp;B1191</f>
        <v>Robinson et al. 2010</v>
      </c>
      <c r="D1191" s="12" t="s">
        <v>35</v>
      </c>
      <c r="E1191" s="12" t="s">
        <v>25</v>
      </c>
      <c r="F1191" s="12" t="s">
        <v>324</v>
      </c>
      <c r="G1191" s="12" t="s">
        <v>2901</v>
      </c>
      <c r="H1191" s="12" t="s">
        <v>3504</v>
      </c>
      <c r="I1191" s="12" t="s">
        <v>904</v>
      </c>
      <c r="J1191" s="12" t="s">
        <v>2117</v>
      </c>
      <c r="K1191" s="12" t="s">
        <v>28</v>
      </c>
      <c r="L1191" s="12" t="s">
        <v>28</v>
      </c>
      <c r="N1191" s="12" t="s">
        <v>28</v>
      </c>
      <c r="O1191" t="s">
        <v>744</v>
      </c>
      <c r="P1191" t="s">
        <v>3901</v>
      </c>
      <c r="Q1191" t="s">
        <v>4009</v>
      </c>
      <c r="R1191" t="s">
        <v>4011</v>
      </c>
      <c r="V1191" s="12" t="s">
        <v>2603</v>
      </c>
      <c r="W1191" s="12" t="s">
        <v>40</v>
      </c>
      <c r="X1191" s="12" t="s">
        <v>1470</v>
      </c>
      <c r="Y1191" s="12" t="s">
        <v>1033</v>
      </c>
      <c r="Z1191" s="12" t="s">
        <v>1033</v>
      </c>
      <c r="AA1191" s="12" t="s">
        <v>905</v>
      </c>
      <c r="AB1191" s="12" t="s">
        <v>35</v>
      </c>
      <c r="AC1191" s="12" t="s">
        <v>2901</v>
      </c>
      <c r="AF1191" s="12">
        <v>2</v>
      </c>
      <c r="AG1191" s="12">
        <v>241</v>
      </c>
      <c r="AS1191" s="12" t="s">
        <v>433</v>
      </c>
    </row>
    <row r="1192" spans="1:46" s="12" customFormat="1" x14ac:dyDescent="0.25">
      <c r="A1192" s="12" t="s">
        <v>1725</v>
      </c>
      <c r="B1192" s="12">
        <v>2012</v>
      </c>
      <c r="C1192" t="str">
        <f>A1192&amp;" "&amp;B1192</f>
        <v>Rodriguez et al. 2012</v>
      </c>
      <c r="D1192" s="12" t="s">
        <v>35</v>
      </c>
      <c r="E1192" s="12" t="s">
        <v>226</v>
      </c>
      <c r="F1192" s="12" t="s">
        <v>1726</v>
      </c>
      <c r="G1192" s="12" t="s">
        <v>2901</v>
      </c>
      <c r="H1192" s="12" t="s">
        <v>3506</v>
      </c>
      <c r="I1192" s="12" t="s">
        <v>1991</v>
      </c>
      <c r="J1192" s="12" t="s">
        <v>3625</v>
      </c>
      <c r="K1192" s="12" t="s">
        <v>1728</v>
      </c>
      <c r="L1192" s="12" t="s">
        <v>28</v>
      </c>
      <c r="N1192" s="12" t="s">
        <v>28</v>
      </c>
      <c r="O1192" s="12" t="s">
        <v>744</v>
      </c>
      <c r="P1192" s="12" t="s">
        <v>3901</v>
      </c>
      <c r="Q1192" s="12" t="s">
        <v>2614</v>
      </c>
      <c r="R1192" s="12" t="s">
        <v>118</v>
      </c>
      <c r="S1192" s="12" t="s">
        <v>3980</v>
      </c>
      <c r="T1192" s="12" t="s">
        <v>2679</v>
      </c>
      <c r="U1192" s="12" t="s">
        <v>1623</v>
      </c>
      <c r="W1192" s="12" t="s">
        <v>40</v>
      </c>
      <c r="X1192" s="12" t="s">
        <v>1826</v>
      </c>
      <c r="Y1192" s="12" t="s">
        <v>1033</v>
      </c>
      <c r="Z1192" s="12" t="s">
        <v>1033</v>
      </c>
      <c r="AA1192" s="12" t="s">
        <v>80</v>
      </c>
      <c r="AB1192" s="12" t="s">
        <v>35</v>
      </c>
      <c r="AC1192" s="12" t="s">
        <v>2901</v>
      </c>
      <c r="AF1192" s="12">
        <v>119</v>
      </c>
      <c r="AG1192" s="12">
        <v>200</v>
      </c>
      <c r="AS1192" s="12" t="s">
        <v>1730</v>
      </c>
    </row>
    <row r="1193" spans="1:46" s="12" customFormat="1" x14ac:dyDescent="0.25">
      <c r="A1193" s="12" t="s">
        <v>1725</v>
      </c>
      <c r="B1193" s="12">
        <v>2012</v>
      </c>
      <c r="C1193" t="str">
        <f>A1193&amp;" "&amp;B1193</f>
        <v>Rodriguez et al. 2012</v>
      </c>
      <c r="D1193" s="12" t="s">
        <v>35</v>
      </c>
      <c r="E1193" s="12" t="s">
        <v>226</v>
      </c>
      <c r="F1193" s="12" t="s">
        <v>1726</v>
      </c>
      <c r="G1193" s="12" t="s">
        <v>2901</v>
      </c>
      <c r="H1193" s="12" t="s">
        <v>3506</v>
      </c>
      <c r="I1193" s="12" t="s">
        <v>1727</v>
      </c>
      <c r="J1193" s="12" t="s">
        <v>3625</v>
      </c>
      <c r="K1193" s="12" t="s">
        <v>1728</v>
      </c>
      <c r="L1193" s="12" t="s">
        <v>28</v>
      </c>
      <c r="N1193" s="12" t="s">
        <v>28</v>
      </c>
      <c r="O1193" s="12" t="s">
        <v>744</v>
      </c>
      <c r="P1193" s="12" t="s">
        <v>3901</v>
      </c>
      <c r="Q1193" t="s">
        <v>2614</v>
      </c>
      <c r="R1193" t="s">
        <v>118</v>
      </c>
      <c r="S1193" t="s">
        <v>4323</v>
      </c>
      <c r="T1193" s="12" t="s">
        <v>3766</v>
      </c>
      <c r="U1193" s="12" t="s">
        <v>1729</v>
      </c>
      <c r="W1193" s="12" t="s">
        <v>40</v>
      </c>
      <c r="X1193" s="12" t="s">
        <v>3555</v>
      </c>
      <c r="Y1193" s="12" t="s">
        <v>3702</v>
      </c>
      <c r="Z1193" s="12" t="s">
        <v>3517</v>
      </c>
      <c r="AA1193" s="12" t="s">
        <v>80</v>
      </c>
      <c r="AB1193" s="12" t="s">
        <v>35</v>
      </c>
      <c r="AC1193" s="12" t="s">
        <v>2901</v>
      </c>
      <c r="AF1193" s="12">
        <v>60</v>
      </c>
      <c r="AG1193" s="12">
        <v>200</v>
      </c>
      <c r="AS1193" s="12" t="s">
        <v>1730</v>
      </c>
    </row>
    <row r="1194" spans="1:46" s="12" customFormat="1" x14ac:dyDescent="0.25">
      <c r="A1194" s="12" t="s">
        <v>2036</v>
      </c>
      <c r="B1194" s="12">
        <v>2016</v>
      </c>
      <c r="C1194" t="str">
        <f>A1194&amp;" "&amp;B1194</f>
        <v>Rouffaer, L. O. 2016</v>
      </c>
      <c r="D1194" s="12" t="s">
        <v>35</v>
      </c>
      <c r="E1194" s="12" t="s">
        <v>25</v>
      </c>
      <c r="F1194" s="12" t="s">
        <v>2037</v>
      </c>
      <c r="G1194" s="12" t="s">
        <v>2901</v>
      </c>
      <c r="H1194" s="12" t="s">
        <v>3504</v>
      </c>
      <c r="I1194" s="12" t="s">
        <v>2038</v>
      </c>
      <c r="J1194" s="12" t="s">
        <v>3626</v>
      </c>
      <c r="K1194" s="12" t="s">
        <v>28</v>
      </c>
      <c r="L1194" s="12" t="s">
        <v>28</v>
      </c>
      <c r="N1194" s="12" t="s">
        <v>28</v>
      </c>
      <c r="O1194" s="12" t="s">
        <v>744</v>
      </c>
      <c r="P1194" s="12" t="s">
        <v>3901</v>
      </c>
      <c r="Q1194" t="s">
        <v>4009</v>
      </c>
      <c r="R1194" t="s">
        <v>4120</v>
      </c>
      <c r="S1194" t="s">
        <v>4119</v>
      </c>
      <c r="T1194" s="12" t="s">
        <v>346</v>
      </c>
      <c r="U1194" s="12" t="s">
        <v>347</v>
      </c>
      <c r="W1194" s="12" t="s">
        <v>40</v>
      </c>
      <c r="X1194" s="12" t="s">
        <v>2031</v>
      </c>
      <c r="Y1194" s="12" t="s">
        <v>3518</v>
      </c>
      <c r="Z1194" s="12" t="s">
        <v>3608</v>
      </c>
      <c r="AA1194" s="12" t="s">
        <v>2039</v>
      </c>
      <c r="AB1194" s="12" t="s">
        <v>35</v>
      </c>
      <c r="AC1194" s="12" t="s">
        <v>2901</v>
      </c>
      <c r="AF1194" s="12" t="s">
        <v>119</v>
      </c>
      <c r="AG1194" s="12">
        <v>364</v>
      </c>
    </row>
    <row r="1195" spans="1:46" s="12" customFormat="1" x14ac:dyDescent="0.25">
      <c r="A1195" s="12" t="s">
        <v>859</v>
      </c>
      <c r="B1195" s="12">
        <v>2011</v>
      </c>
      <c r="C1195" t="str">
        <f>A1195&amp;" "&amp;B1195</f>
        <v>Siembieda et al. 2011</v>
      </c>
      <c r="D1195" s="12" t="s">
        <v>35</v>
      </c>
      <c r="E1195" s="12" t="s">
        <v>226</v>
      </c>
      <c r="F1195" s="12" t="s">
        <v>860</v>
      </c>
      <c r="G1195" s="12" t="s">
        <v>35</v>
      </c>
      <c r="H1195" s="12" t="s">
        <v>3503</v>
      </c>
      <c r="I1195" s="12" t="s">
        <v>861</v>
      </c>
      <c r="J1195" s="12" t="s">
        <v>2117</v>
      </c>
      <c r="K1195" s="12" t="s">
        <v>28</v>
      </c>
      <c r="L1195" s="12" t="s">
        <v>28</v>
      </c>
      <c r="N1195" s="12" t="s">
        <v>862</v>
      </c>
      <c r="O1195" s="12" t="s">
        <v>744</v>
      </c>
      <c r="P1195" s="12" t="s">
        <v>3901</v>
      </c>
      <c r="Q1195" t="s">
        <v>4007</v>
      </c>
      <c r="R1195" t="s">
        <v>4006</v>
      </c>
      <c r="S1195" t="s">
        <v>4005</v>
      </c>
      <c r="T1195" s="60" t="s">
        <v>4219</v>
      </c>
      <c r="W1195" s="12" t="s">
        <v>40</v>
      </c>
      <c r="X1195" s="12" t="s">
        <v>1826</v>
      </c>
      <c r="Y1195" s="12" t="s">
        <v>1033</v>
      </c>
      <c r="Z1195" s="12" t="s">
        <v>1033</v>
      </c>
      <c r="AA1195" s="12" t="s">
        <v>80</v>
      </c>
      <c r="AB1195" s="12" t="s">
        <v>35</v>
      </c>
      <c r="AC1195" s="12" t="s">
        <v>2901</v>
      </c>
      <c r="AF1195" s="12" t="s">
        <v>119</v>
      </c>
      <c r="AG1195" s="12">
        <v>2</v>
      </c>
      <c r="AS1195" s="12" t="s">
        <v>865</v>
      </c>
      <c r="AT1195" s="12" t="s">
        <v>2925</v>
      </c>
    </row>
    <row r="1196" spans="1:46" s="12" customFormat="1" x14ac:dyDescent="0.25">
      <c r="A1196" s="12" t="s">
        <v>859</v>
      </c>
      <c r="B1196" s="12">
        <v>2011</v>
      </c>
      <c r="C1196" t="str">
        <f>A1196&amp;" "&amp;B1196</f>
        <v>Siembieda et al. 2011</v>
      </c>
      <c r="D1196" s="12" t="s">
        <v>35</v>
      </c>
      <c r="E1196" s="12" t="s">
        <v>226</v>
      </c>
      <c r="F1196" s="12" t="s">
        <v>860</v>
      </c>
      <c r="G1196" s="12" t="s">
        <v>35</v>
      </c>
      <c r="H1196" s="12" t="s">
        <v>3503</v>
      </c>
      <c r="I1196" s="12" t="s">
        <v>861</v>
      </c>
      <c r="J1196" s="12" t="s">
        <v>2117</v>
      </c>
      <c r="K1196" s="12" t="s">
        <v>28</v>
      </c>
      <c r="L1196" s="12" t="s">
        <v>28</v>
      </c>
      <c r="N1196" s="12" t="s">
        <v>862</v>
      </c>
      <c r="O1196" s="12" t="s">
        <v>744</v>
      </c>
      <c r="P1196" s="12" t="s">
        <v>3901</v>
      </c>
      <c r="Q1196" t="s">
        <v>4009</v>
      </c>
      <c r="R1196" t="s">
        <v>4008</v>
      </c>
      <c r="S1196" t="s">
        <v>3931</v>
      </c>
      <c r="T1196" s="60" t="s">
        <v>3156</v>
      </c>
      <c r="U1196" s="12" t="s">
        <v>1602</v>
      </c>
      <c r="W1196" s="12" t="s">
        <v>40</v>
      </c>
      <c r="X1196" s="12" t="s">
        <v>1826</v>
      </c>
      <c r="Y1196" s="12" t="s">
        <v>1033</v>
      </c>
      <c r="Z1196" s="12" t="s">
        <v>1033</v>
      </c>
      <c r="AA1196" s="12" t="s">
        <v>80</v>
      </c>
      <c r="AB1196" s="12" t="s">
        <v>35</v>
      </c>
      <c r="AC1196" s="12" t="s">
        <v>2901</v>
      </c>
      <c r="AF1196" s="12" t="s">
        <v>119</v>
      </c>
      <c r="AG1196" s="12">
        <v>12</v>
      </c>
      <c r="AS1196" s="12" t="s">
        <v>865</v>
      </c>
      <c r="AT1196" s="12" t="s">
        <v>2925</v>
      </c>
    </row>
    <row r="1197" spans="1:46" s="12" customFormat="1" x14ac:dyDescent="0.25">
      <c r="A1197" s="12" t="s">
        <v>859</v>
      </c>
      <c r="B1197" s="12">
        <v>2011</v>
      </c>
      <c r="C1197" t="str">
        <f>A1197&amp;" "&amp;B1197</f>
        <v>Siembieda et al. 2011</v>
      </c>
      <c r="D1197" s="12" t="s">
        <v>35</v>
      </c>
      <c r="E1197" s="12" t="s">
        <v>226</v>
      </c>
      <c r="F1197" s="12" t="s">
        <v>860</v>
      </c>
      <c r="G1197" s="12" t="s">
        <v>35</v>
      </c>
      <c r="H1197" s="12" t="s">
        <v>3503</v>
      </c>
      <c r="I1197" s="12" t="s">
        <v>861</v>
      </c>
      <c r="J1197" s="12" t="s">
        <v>2117</v>
      </c>
      <c r="K1197" s="12" t="s">
        <v>28</v>
      </c>
      <c r="L1197" s="12" t="s">
        <v>28</v>
      </c>
      <c r="N1197" s="12" t="s">
        <v>862</v>
      </c>
      <c r="O1197" s="12" t="s">
        <v>744</v>
      </c>
      <c r="P1197" s="12" t="s">
        <v>3901</v>
      </c>
      <c r="Q1197" t="s">
        <v>4013</v>
      </c>
      <c r="R1197" t="s">
        <v>4012</v>
      </c>
      <c r="S1197" t="s">
        <v>3953</v>
      </c>
      <c r="T1197" s="12" t="s">
        <v>867</v>
      </c>
      <c r="W1197" s="12" t="s">
        <v>40</v>
      </c>
      <c r="X1197" s="12" t="s">
        <v>1826</v>
      </c>
      <c r="Y1197" s="12" t="s">
        <v>1033</v>
      </c>
      <c r="Z1197" s="12" t="s">
        <v>1033</v>
      </c>
      <c r="AA1197" s="12" t="s">
        <v>80</v>
      </c>
      <c r="AB1197" s="12" t="s">
        <v>35</v>
      </c>
      <c r="AC1197" s="12" t="s">
        <v>2901</v>
      </c>
      <c r="AF1197" s="12" t="s">
        <v>119</v>
      </c>
      <c r="AG1197" s="12">
        <v>6</v>
      </c>
      <c r="AS1197" s="12" t="s">
        <v>865</v>
      </c>
      <c r="AT1197" s="12" t="s">
        <v>2925</v>
      </c>
    </row>
    <row r="1198" spans="1:46" s="12" customFormat="1" x14ac:dyDescent="0.25">
      <c r="A1198" s="12" t="s">
        <v>859</v>
      </c>
      <c r="B1198" s="12">
        <v>2011</v>
      </c>
      <c r="C1198" t="str">
        <f>A1198&amp;" "&amp;B1198</f>
        <v>Siembieda et al. 2011</v>
      </c>
      <c r="D1198" s="12" t="s">
        <v>35</v>
      </c>
      <c r="E1198" s="12" t="s">
        <v>226</v>
      </c>
      <c r="F1198" s="12" t="s">
        <v>860</v>
      </c>
      <c r="G1198" s="12" t="s">
        <v>35</v>
      </c>
      <c r="H1198" s="12" t="s">
        <v>3503</v>
      </c>
      <c r="I1198" s="12" t="s">
        <v>861</v>
      </c>
      <c r="J1198" s="12" t="s">
        <v>2117</v>
      </c>
      <c r="K1198" s="12" t="s">
        <v>28</v>
      </c>
      <c r="L1198" s="12" t="s">
        <v>28</v>
      </c>
      <c r="N1198" s="12" t="s">
        <v>862</v>
      </c>
      <c r="O1198" s="12" t="s">
        <v>744</v>
      </c>
      <c r="P1198" s="12" t="s">
        <v>3901</v>
      </c>
      <c r="Q1198" t="s">
        <v>4009</v>
      </c>
      <c r="R1198" t="s">
        <v>4017</v>
      </c>
      <c r="S1198" t="s">
        <v>4016</v>
      </c>
      <c r="T1198" s="12" t="s">
        <v>341</v>
      </c>
      <c r="U1198" s="12" t="s">
        <v>342</v>
      </c>
      <c r="W1198" s="12" t="s">
        <v>40</v>
      </c>
      <c r="X1198" s="12" t="s">
        <v>1826</v>
      </c>
      <c r="Y1198" s="12" t="s">
        <v>1033</v>
      </c>
      <c r="Z1198" s="12" t="s">
        <v>1033</v>
      </c>
      <c r="AA1198" s="12" t="s">
        <v>80</v>
      </c>
      <c r="AB1198" s="12" t="s">
        <v>35</v>
      </c>
      <c r="AC1198" s="12" t="s">
        <v>2901</v>
      </c>
      <c r="AF1198" s="12" t="s">
        <v>119</v>
      </c>
      <c r="AG1198" s="12">
        <v>13</v>
      </c>
      <c r="AS1198" s="12" t="s">
        <v>865</v>
      </c>
      <c r="AT1198" s="12" t="s">
        <v>2925</v>
      </c>
    </row>
    <row r="1199" spans="1:46" s="12" customFormat="1" x14ac:dyDescent="0.25">
      <c r="A1199" s="12" t="s">
        <v>859</v>
      </c>
      <c r="B1199" s="12">
        <v>2011</v>
      </c>
      <c r="C1199" t="str">
        <f>A1199&amp;" "&amp;B1199</f>
        <v>Siembieda et al. 2011</v>
      </c>
      <c r="D1199" s="12" t="s">
        <v>35</v>
      </c>
      <c r="E1199" s="12" t="s">
        <v>226</v>
      </c>
      <c r="F1199" s="12" t="s">
        <v>860</v>
      </c>
      <c r="G1199" s="12" t="s">
        <v>35</v>
      </c>
      <c r="H1199" s="12" t="s">
        <v>3503</v>
      </c>
      <c r="I1199" s="12" t="s">
        <v>861</v>
      </c>
      <c r="J1199" s="12" t="s">
        <v>2117</v>
      </c>
      <c r="K1199" s="12" t="s">
        <v>28</v>
      </c>
      <c r="L1199" s="12" t="s">
        <v>28</v>
      </c>
      <c r="N1199" s="12" t="s">
        <v>862</v>
      </c>
      <c r="O1199" s="12" t="s">
        <v>744</v>
      </c>
      <c r="P1199" s="12" t="s">
        <v>3901</v>
      </c>
      <c r="Q1199" t="s">
        <v>3993</v>
      </c>
      <c r="R1199" t="s">
        <v>4023</v>
      </c>
      <c r="S1199" t="s">
        <v>4022</v>
      </c>
      <c r="T1199" s="12" t="s">
        <v>2561</v>
      </c>
      <c r="W1199" s="12" t="s">
        <v>40</v>
      </c>
      <c r="X1199" s="12" t="s">
        <v>1826</v>
      </c>
      <c r="Y1199" s="12" t="s">
        <v>1033</v>
      </c>
      <c r="Z1199" s="12" t="s">
        <v>1033</v>
      </c>
      <c r="AA1199" s="12" t="s">
        <v>80</v>
      </c>
      <c r="AB1199" s="12" t="s">
        <v>35</v>
      </c>
      <c r="AC1199" s="12" t="s">
        <v>2901</v>
      </c>
      <c r="AF1199" s="12" t="s">
        <v>119</v>
      </c>
      <c r="AG1199" s="12">
        <v>2</v>
      </c>
      <c r="AS1199" s="12" t="s">
        <v>865</v>
      </c>
      <c r="AT1199" s="12" t="s">
        <v>2925</v>
      </c>
    </row>
    <row r="1200" spans="1:46" s="12" customFormat="1" x14ac:dyDescent="0.25">
      <c r="A1200" s="12" t="s">
        <v>859</v>
      </c>
      <c r="B1200" s="12">
        <v>2011</v>
      </c>
      <c r="C1200" t="str">
        <f>A1200&amp;" "&amp;B1200</f>
        <v>Siembieda et al. 2011</v>
      </c>
      <c r="D1200" s="12" t="s">
        <v>35</v>
      </c>
      <c r="E1200" s="12" t="s">
        <v>226</v>
      </c>
      <c r="F1200" s="12" t="s">
        <v>860</v>
      </c>
      <c r="G1200" s="12" t="s">
        <v>35</v>
      </c>
      <c r="H1200" s="12" t="s">
        <v>3503</v>
      </c>
      <c r="I1200" s="12" t="s">
        <v>861</v>
      </c>
      <c r="J1200" s="12" t="s">
        <v>2117</v>
      </c>
      <c r="K1200" s="12" t="s">
        <v>28</v>
      </c>
      <c r="L1200" s="12" t="s">
        <v>28</v>
      </c>
      <c r="N1200" s="12" t="s">
        <v>862</v>
      </c>
      <c r="O1200" s="12" t="s">
        <v>744</v>
      </c>
      <c r="P1200" s="12" t="s">
        <v>3901</v>
      </c>
      <c r="Q1200" t="s">
        <v>4026</v>
      </c>
      <c r="R1200" t="s">
        <v>4025</v>
      </c>
      <c r="S1200" t="s">
        <v>4226</v>
      </c>
      <c r="T1200" s="12" t="s">
        <v>1381</v>
      </c>
      <c r="U1200" s="12" t="s">
        <v>1382</v>
      </c>
      <c r="W1200" s="12" t="s">
        <v>40</v>
      </c>
      <c r="X1200" s="12" t="s">
        <v>1826</v>
      </c>
      <c r="Y1200" s="12" t="s">
        <v>1033</v>
      </c>
      <c r="Z1200" s="12" t="s">
        <v>1033</v>
      </c>
      <c r="AA1200" s="12" t="s">
        <v>80</v>
      </c>
      <c r="AB1200" s="12" t="s">
        <v>35</v>
      </c>
      <c r="AC1200" s="12" t="s">
        <v>2901</v>
      </c>
      <c r="AF1200" s="12" t="s">
        <v>119</v>
      </c>
      <c r="AG1200" s="12">
        <v>5</v>
      </c>
      <c r="AS1200" s="12" t="s">
        <v>865</v>
      </c>
      <c r="AT1200" s="12" t="s">
        <v>2925</v>
      </c>
    </row>
    <row r="1201" spans="1:46" s="12" customFormat="1" x14ac:dyDescent="0.25">
      <c r="A1201" s="12" t="s">
        <v>859</v>
      </c>
      <c r="B1201" s="12">
        <v>2011</v>
      </c>
      <c r="C1201" t="str">
        <f>A1201&amp;" "&amp;B1201</f>
        <v>Siembieda et al. 2011</v>
      </c>
      <c r="D1201" s="12" t="s">
        <v>35</v>
      </c>
      <c r="E1201" s="12" t="s">
        <v>226</v>
      </c>
      <c r="F1201" s="12" t="s">
        <v>860</v>
      </c>
      <c r="G1201" s="12" t="s">
        <v>35</v>
      </c>
      <c r="H1201" s="12" t="s">
        <v>3503</v>
      </c>
      <c r="I1201" s="12" t="s">
        <v>861</v>
      </c>
      <c r="J1201" s="12" t="s">
        <v>2117</v>
      </c>
      <c r="K1201" s="12" t="s">
        <v>28</v>
      </c>
      <c r="L1201" s="12" t="s">
        <v>28</v>
      </c>
      <c r="N1201" s="12" t="s">
        <v>862</v>
      </c>
      <c r="O1201" s="12" t="s">
        <v>744</v>
      </c>
      <c r="P1201" s="12" t="s">
        <v>3901</v>
      </c>
      <c r="Q1201"/>
      <c r="R1201"/>
      <c r="S1201"/>
      <c r="V1201" s="12" t="s">
        <v>2649</v>
      </c>
      <c r="W1201" s="12" t="s">
        <v>40</v>
      </c>
      <c r="X1201" s="12" t="s">
        <v>1826</v>
      </c>
      <c r="Y1201" s="12" t="s">
        <v>1033</v>
      </c>
      <c r="Z1201" s="12" t="s">
        <v>1033</v>
      </c>
      <c r="AA1201" s="12" t="s">
        <v>80</v>
      </c>
      <c r="AB1201" s="12" t="s">
        <v>35</v>
      </c>
      <c r="AC1201" s="12" t="s">
        <v>2901</v>
      </c>
      <c r="AF1201" s="12" t="s">
        <v>119</v>
      </c>
      <c r="AG1201" s="12">
        <v>2</v>
      </c>
      <c r="AS1201" s="12" t="s">
        <v>865</v>
      </c>
      <c r="AT1201" s="12" t="s">
        <v>2925</v>
      </c>
    </row>
    <row r="1202" spans="1:46" s="12" customFormat="1" x14ac:dyDescent="0.25">
      <c r="A1202" s="12" t="s">
        <v>859</v>
      </c>
      <c r="B1202" s="12">
        <v>2011</v>
      </c>
      <c r="C1202" t="str">
        <f>A1202&amp;" "&amp;B1202</f>
        <v>Siembieda et al. 2011</v>
      </c>
      <c r="D1202" s="12" t="s">
        <v>35</v>
      </c>
      <c r="E1202" s="12" t="s">
        <v>226</v>
      </c>
      <c r="F1202" s="12" t="s">
        <v>860</v>
      </c>
      <c r="G1202" s="12" t="s">
        <v>35</v>
      </c>
      <c r="H1202" s="12" t="s">
        <v>3503</v>
      </c>
      <c r="I1202" s="12" t="s">
        <v>861</v>
      </c>
      <c r="J1202" s="12" t="s">
        <v>2117</v>
      </c>
      <c r="K1202" s="12" t="s">
        <v>28</v>
      </c>
      <c r="L1202" s="12" t="s">
        <v>28</v>
      </c>
      <c r="N1202" s="12" t="s">
        <v>862</v>
      </c>
      <c r="O1202" s="12" t="s">
        <v>744</v>
      </c>
      <c r="P1202" s="12" t="s">
        <v>3901</v>
      </c>
      <c r="Q1202" t="s">
        <v>4041</v>
      </c>
      <c r="R1202" t="s">
        <v>4042</v>
      </c>
      <c r="S1202" t="s">
        <v>4043</v>
      </c>
      <c r="T1202" s="12" t="s">
        <v>869</v>
      </c>
      <c r="W1202" s="12" t="s">
        <v>40</v>
      </c>
      <c r="X1202" s="12" t="s">
        <v>1826</v>
      </c>
      <c r="Y1202" s="12" t="s">
        <v>1033</v>
      </c>
      <c r="Z1202" s="12" t="s">
        <v>1033</v>
      </c>
      <c r="AA1202" s="12" t="s">
        <v>80</v>
      </c>
      <c r="AB1202" s="12" t="s">
        <v>35</v>
      </c>
      <c r="AC1202" s="12" t="s">
        <v>2901</v>
      </c>
      <c r="AF1202" s="12">
        <v>2</v>
      </c>
      <c r="AG1202" s="12">
        <v>16</v>
      </c>
      <c r="AS1202" s="12" t="s">
        <v>865</v>
      </c>
      <c r="AT1202" s="12" t="s">
        <v>2925</v>
      </c>
    </row>
    <row r="1203" spans="1:46" s="12" customFormat="1" x14ac:dyDescent="0.25">
      <c r="A1203" s="12" t="s">
        <v>859</v>
      </c>
      <c r="B1203" s="12">
        <v>2011</v>
      </c>
      <c r="C1203" t="str">
        <f>A1203&amp;" "&amp;B1203</f>
        <v>Siembieda et al. 2011</v>
      </c>
      <c r="D1203" s="12" t="s">
        <v>35</v>
      </c>
      <c r="E1203" s="12" t="s">
        <v>226</v>
      </c>
      <c r="F1203" s="12" t="s">
        <v>860</v>
      </c>
      <c r="G1203" s="12" t="s">
        <v>35</v>
      </c>
      <c r="H1203" s="12" t="s">
        <v>3503</v>
      </c>
      <c r="I1203" s="12" t="s">
        <v>861</v>
      </c>
      <c r="J1203" s="12" t="s">
        <v>2117</v>
      </c>
      <c r="K1203" s="12" t="s">
        <v>28</v>
      </c>
      <c r="L1203" s="12" t="s">
        <v>28</v>
      </c>
      <c r="N1203" s="12" t="s">
        <v>862</v>
      </c>
      <c r="O1203" s="12" t="s">
        <v>744</v>
      </c>
      <c r="P1203" s="12" t="s">
        <v>3901</v>
      </c>
      <c r="Q1203" t="s">
        <v>4041</v>
      </c>
      <c r="R1203" t="s">
        <v>4048</v>
      </c>
      <c r="S1203" t="s">
        <v>4047</v>
      </c>
      <c r="T1203" s="12" t="s">
        <v>870</v>
      </c>
      <c r="W1203" s="12" t="s">
        <v>40</v>
      </c>
      <c r="X1203" s="12" t="s">
        <v>1826</v>
      </c>
      <c r="Y1203" s="12" t="s">
        <v>1033</v>
      </c>
      <c r="Z1203" s="12" t="s">
        <v>1033</v>
      </c>
      <c r="AA1203" s="12" t="s">
        <v>80</v>
      </c>
      <c r="AB1203" s="12" t="s">
        <v>35</v>
      </c>
      <c r="AC1203" s="12" t="s">
        <v>2901</v>
      </c>
      <c r="AF1203" s="12" t="s">
        <v>119</v>
      </c>
      <c r="AG1203" s="12">
        <v>6</v>
      </c>
      <c r="AS1203" s="12" t="s">
        <v>865</v>
      </c>
      <c r="AT1203" s="12" t="s">
        <v>2925</v>
      </c>
    </row>
    <row r="1204" spans="1:46" s="12" customFormat="1" x14ac:dyDescent="0.25">
      <c r="A1204" s="12" t="s">
        <v>859</v>
      </c>
      <c r="B1204" s="12">
        <v>2011</v>
      </c>
      <c r="C1204" t="str">
        <f>A1204&amp;" "&amp;B1204</f>
        <v>Siembieda et al. 2011</v>
      </c>
      <c r="D1204" s="12" t="s">
        <v>35</v>
      </c>
      <c r="E1204" s="12" t="s">
        <v>226</v>
      </c>
      <c r="F1204" s="12" t="s">
        <v>860</v>
      </c>
      <c r="G1204" s="12" t="s">
        <v>35</v>
      </c>
      <c r="H1204" s="12" t="s">
        <v>3503</v>
      </c>
      <c r="I1204" s="12" t="s">
        <v>861</v>
      </c>
      <c r="J1204" s="12" t="s">
        <v>2117</v>
      </c>
      <c r="K1204" s="12" t="s">
        <v>28</v>
      </c>
      <c r="L1204" s="12" t="s">
        <v>28</v>
      </c>
      <c r="N1204" s="12" t="s">
        <v>862</v>
      </c>
      <c r="O1204" s="12" t="s">
        <v>744</v>
      </c>
      <c r="P1204" s="12" t="s">
        <v>3901</v>
      </c>
      <c r="Q1204" t="s">
        <v>3919</v>
      </c>
      <c r="R1204" t="s">
        <v>2600</v>
      </c>
      <c r="S1204" t="s">
        <v>3977</v>
      </c>
      <c r="T1204" s="12" t="s">
        <v>631</v>
      </c>
      <c r="W1204" s="12" t="s">
        <v>40</v>
      </c>
      <c r="X1204" s="12" t="s">
        <v>1826</v>
      </c>
      <c r="Y1204" s="12" t="s">
        <v>1033</v>
      </c>
      <c r="Z1204" s="12" t="s">
        <v>1033</v>
      </c>
      <c r="AA1204" s="12" t="s">
        <v>80</v>
      </c>
      <c r="AB1204" s="12" t="s">
        <v>35</v>
      </c>
      <c r="AC1204" s="12" t="s">
        <v>2901</v>
      </c>
      <c r="AF1204" s="12">
        <v>1</v>
      </c>
      <c r="AG1204" s="12">
        <v>13</v>
      </c>
      <c r="AS1204" s="12" t="s">
        <v>865</v>
      </c>
      <c r="AT1204" s="12" t="s">
        <v>2925</v>
      </c>
    </row>
    <row r="1205" spans="1:46" s="12" customFormat="1" x14ac:dyDescent="0.25">
      <c r="A1205" s="12" t="s">
        <v>859</v>
      </c>
      <c r="B1205" s="12">
        <v>2011</v>
      </c>
      <c r="C1205" t="str">
        <f>A1205&amp;" "&amp;B1205</f>
        <v>Siembieda et al. 2011</v>
      </c>
      <c r="D1205" s="12" t="s">
        <v>35</v>
      </c>
      <c r="E1205" s="12" t="s">
        <v>226</v>
      </c>
      <c r="F1205" s="12" t="s">
        <v>860</v>
      </c>
      <c r="G1205" s="12" t="s">
        <v>35</v>
      </c>
      <c r="H1205" s="12" t="s">
        <v>3503</v>
      </c>
      <c r="I1205" s="12" t="s">
        <v>861</v>
      </c>
      <c r="J1205" s="12" t="s">
        <v>2117</v>
      </c>
      <c r="K1205" s="12" t="s">
        <v>28</v>
      </c>
      <c r="L1205" s="12" t="s">
        <v>28</v>
      </c>
      <c r="N1205" s="12" t="s">
        <v>862</v>
      </c>
      <c r="O1205" s="12" t="s">
        <v>744</v>
      </c>
      <c r="P1205" s="12" t="s">
        <v>3901</v>
      </c>
      <c r="Q1205" t="s">
        <v>3930</v>
      </c>
      <c r="R1205"/>
      <c r="S1205"/>
      <c r="U1205" s="12" t="s">
        <v>2614</v>
      </c>
      <c r="V1205" s="12" t="s">
        <v>875</v>
      </c>
      <c r="W1205" s="12" t="s">
        <v>40</v>
      </c>
      <c r="X1205" s="12" t="s">
        <v>1826</v>
      </c>
      <c r="Y1205" s="12" t="s">
        <v>1033</v>
      </c>
      <c r="Z1205" s="12" t="s">
        <v>1033</v>
      </c>
      <c r="AA1205" s="12" t="s">
        <v>80</v>
      </c>
      <c r="AB1205" s="12" t="s">
        <v>35</v>
      </c>
      <c r="AC1205" s="12" t="s">
        <v>2901</v>
      </c>
      <c r="AF1205" s="12" t="s">
        <v>119</v>
      </c>
      <c r="AG1205" s="12">
        <v>2</v>
      </c>
      <c r="AS1205" s="12" t="s">
        <v>865</v>
      </c>
      <c r="AT1205" s="12" t="s">
        <v>2925</v>
      </c>
    </row>
    <row r="1206" spans="1:46" s="12" customFormat="1" x14ac:dyDescent="0.25">
      <c r="A1206" s="12" t="s">
        <v>859</v>
      </c>
      <c r="B1206" s="12">
        <v>2011</v>
      </c>
      <c r="C1206" t="str">
        <f>A1206&amp;" "&amp;B1206</f>
        <v>Siembieda et al. 2011</v>
      </c>
      <c r="D1206" s="12" t="s">
        <v>35</v>
      </c>
      <c r="E1206" s="12" t="s">
        <v>226</v>
      </c>
      <c r="F1206" s="12" t="s">
        <v>860</v>
      </c>
      <c r="G1206" s="12" t="s">
        <v>35</v>
      </c>
      <c r="H1206" s="12" t="s">
        <v>3503</v>
      </c>
      <c r="I1206" s="12" t="s">
        <v>861</v>
      </c>
      <c r="J1206" s="12" t="s">
        <v>2117</v>
      </c>
      <c r="K1206" s="12" t="s">
        <v>28</v>
      </c>
      <c r="L1206" s="12" t="s">
        <v>28</v>
      </c>
      <c r="N1206" s="12" t="s">
        <v>862</v>
      </c>
      <c r="O1206" s="12" t="s">
        <v>744</v>
      </c>
      <c r="P1206" s="12" t="s">
        <v>3901</v>
      </c>
      <c r="Q1206" t="s">
        <v>4071</v>
      </c>
      <c r="R1206" t="s">
        <v>4070</v>
      </c>
      <c r="S1206" t="s">
        <v>4069</v>
      </c>
      <c r="T1206" s="12" t="s">
        <v>3758</v>
      </c>
      <c r="W1206" s="12" t="s">
        <v>40</v>
      </c>
      <c r="X1206" s="12" t="s">
        <v>1826</v>
      </c>
      <c r="Y1206" s="12" t="s">
        <v>1033</v>
      </c>
      <c r="Z1206" s="12" t="s">
        <v>1033</v>
      </c>
      <c r="AA1206" s="12" t="s">
        <v>80</v>
      </c>
      <c r="AB1206" s="12" t="s">
        <v>35</v>
      </c>
      <c r="AC1206" s="12" t="s">
        <v>2901</v>
      </c>
      <c r="AF1206" s="12" t="s">
        <v>119</v>
      </c>
      <c r="AG1206" s="12">
        <v>6</v>
      </c>
      <c r="AS1206" s="12" t="s">
        <v>865</v>
      </c>
      <c r="AT1206" s="12" t="s">
        <v>2925</v>
      </c>
    </row>
    <row r="1207" spans="1:46" s="12" customFormat="1" x14ac:dyDescent="0.25">
      <c r="A1207" s="12" t="s">
        <v>859</v>
      </c>
      <c r="B1207" s="12">
        <v>2011</v>
      </c>
      <c r="C1207" t="str">
        <f>A1207&amp;" "&amp;B1207</f>
        <v>Siembieda et al. 2011</v>
      </c>
      <c r="D1207" s="12" t="s">
        <v>35</v>
      </c>
      <c r="E1207" s="12" t="s">
        <v>226</v>
      </c>
      <c r="F1207" s="12" t="s">
        <v>860</v>
      </c>
      <c r="G1207" s="12" t="s">
        <v>35</v>
      </c>
      <c r="H1207" s="12" t="s">
        <v>3503</v>
      </c>
      <c r="I1207" s="12" t="s">
        <v>861</v>
      </c>
      <c r="J1207" s="12" t="s">
        <v>2117</v>
      </c>
      <c r="K1207" s="12" t="s">
        <v>28</v>
      </c>
      <c r="L1207" s="12" t="s">
        <v>28</v>
      </c>
      <c r="N1207" s="12" t="s">
        <v>862</v>
      </c>
      <c r="O1207" s="12" t="s">
        <v>744</v>
      </c>
      <c r="P1207" s="12" t="s">
        <v>3901</v>
      </c>
      <c r="Q1207" t="s">
        <v>2614</v>
      </c>
      <c r="R1207" t="s">
        <v>2566</v>
      </c>
      <c r="S1207" t="s">
        <v>4075</v>
      </c>
      <c r="T1207" s="12" t="s">
        <v>871</v>
      </c>
      <c r="U1207" s="12" t="s">
        <v>1435</v>
      </c>
      <c r="W1207" s="12" t="s">
        <v>40</v>
      </c>
      <c r="X1207" s="12" t="s">
        <v>1826</v>
      </c>
      <c r="Y1207" s="12" t="s">
        <v>1033</v>
      </c>
      <c r="Z1207" s="12" t="s">
        <v>1033</v>
      </c>
      <c r="AA1207" s="12" t="s">
        <v>80</v>
      </c>
      <c r="AB1207" s="12" t="s">
        <v>35</v>
      </c>
      <c r="AC1207" s="12" t="s">
        <v>2901</v>
      </c>
      <c r="AF1207" s="12" t="s">
        <v>119</v>
      </c>
      <c r="AG1207" s="12">
        <v>31</v>
      </c>
      <c r="AS1207" s="12" t="s">
        <v>865</v>
      </c>
      <c r="AT1207" s="12" t="s">
        <v>2925</v>
      </c>
    </row>
    <row r="1208" spans="1:46" s="12" customFormat="1" x14ac:dyDescent="0.25">
      <c r="A1208" s="12" t="s">
        <v>859</v>
      </c>
      <c r="B1208" s="12">
        <v>2011</v>
      </c>
      <c r="C1208" t="str">
        <f>A1208&amp;" "&amp;B1208</f>
        <v>Siembieda et al. 2011</v>
      </c>
      <c r="D1208" s="12" t="s">
        <v>35</v>
      </c>
      <c r="E1208" s="12" t="s">
        <v>226</v>
      </c>
      <c r="F1208" s="12" t="s">
        <v>860</v>
      </c>
      <c r="G1208" s="12" t="s">
        <v>35</v>
      </c>
      <c r="H1208" s="12" t="s">
        <v>3503</v>
      </c>
      <c r="I1208" s="12" t="s">
        <v>861</v>
      </c>
      <c r="J1208" s="12" t="s">
        <v>2117</v>
      </c>
      <c r="K1208" s="12" t="s">
        <v>28</v>
      </c>
      <c r="L1208" s="12" t="s">
        <v>28</v>
      </c>
      <c r="N1208" s="12" t="s">
        <v>862</v>
      </c>
      <c r="O1208" s="12" t="s">
        <v>744</v>
      </c>
      <c r="P1208" s="12" t="s">
        <v>3901</v>
      </c>
      <c r="Q1208" s="61" t="s">
        <v>3919</v>
      </c>
      <c r="R1208" t="s">
        <v>2600</v>
      </c>
      <c r="S1208"/>
      <c r="V1208" s="12" t="s">
        <v>2807</v>
      </c>
      <c r="W1208" s="12" t="s">
        <v>40</v>
      </c>
      <c r="X1208" s="12" t="s">
        <v>1826</v>
      </c>
      <c r="Y1208" s="12" t="s">
        <v>1033</v>
      </c>
      <c r="Z1208" s="12" t="s">
        <v>1033</v>
      </c>
      <c r="AA1208" s="12" t="s">
        <v>80</v>
      </c>
      <c r="AB1208" s="12" t="s">
        <v>35</v>
      </c>
      <c r="AC1208" s="12" t="s">
        <v>2901</v>
      </c>
      <c r="AF1208" s="12" t="s">
        <v>119</v>
      </c>
      <c r="AG1208" s="12">
        <v>6</v>
      </c>
      <c r="AS1208" s="12" t="s">
        <v>865</v>
      </c>
      <c r="AT1208" s="12" t="s">
        <v>2925</v>
      </c>
    </row>
    <row r="1209" spans="1:46" s="12" customFormat="1" x14ac:dyDescent="0.25">
      <c r="A1209" s="12" t="s">
        <v>859</v>
      </c>
      <c r="B1209" s="12">
        <v>2011</v>
      </c>
      <c r="C1209" t="str">
        <f>A1209&amp;" "&amp;B1209</f>
        <v>Siembieda et al. 2011</v>
      </c>
      <c r="D1209" s="12" t="s">
        <v>35</v>
      </c>
      <c r="E1209" s="12" t="s">
        <v>226</v>
      </c>
      <c r="F1209" s="12" t="s">
        <v>860</v>
      </c>
      <c r="G1209" s="12" t="s">
        <v>35</v>
      </c>
      <c r="H1209" s="12" t="s">
        <v>3503</v>
      </c>
      <c r="I1209" s="12" t="s">
        <v>861</v>
      </c>
      <c r="J1209" s="12" t="s">
        <v>2117</v>
      </c>
      <c r="K1209" s="12" t="s">
        <v>28</v>
      </c>
      <c r="L1209" s="12" t="s">
        <v>28</v>
      </c>
      <c r="N1209" s="12" t="s">
        <v>862</v>
      </c>
      <c r="O1209" s="12" t="s">
        <v>744</v>
      </c>
      <c r="P1209" s="12" t="s">
        <v>3901</v>
      </c>
      <c r="Q1209" t="s">
        <v>2614</v>
      </c>
      <c r="R1209" t="s">
        <v>118</v>
      </c>
      <c r="S1209" t="s">
        <v>3980</v>
      </c>
      <c r="T1209" s="12" t="s">
        <v>2551</v>
      </c>
      <c r="W1209" s="12" t="s">
        <v>40</v>
      </c>
      <c r="X1209" s="12" t="s">
        <v>1826</v>
      </c>
      <c r="Y1209" s="12" t="s">
        <v>1033</v>
      </c>
      <c r="Z1209" s="12" t="s">
        <v>1033</v>
      </c>
      <c r="AA1209" s="12" t="s">
        <v>80</v>
      </c>
      <c r="AB1209" s="12" t="s">
        <v>35</v>
      </c>
      <c r="AC1209" s="12" t="s">
        <v>2901</v>
      </c>
      <c r="AF1209" s="12" t="s">
        <v>119</v>
      </c>
      <c r="AG1209" s="12">
        <v>1</v>
      </c>
      <c r="AS1209" s="12" t="s">
        <v>2092</v>
      </c>
      <c r="AT1209" s="12" t="s">
        <v>2925</v>
      </c>
    </row>
    <row r="1210" spans="1:46" s="12" customFormat="1" x14ac:dyDescent="0.25">
      <c r="A1210" s="12" t="s">
        <v>859</v>
      </c>
      <c r="B1210" s="12">
        <v>2011</v>
      </c>
      <c r="C1210" t="str">
        <f>A1210&amp;" "&amp;B1210</f>
        <v>Siembieda et al. 2011</v>
      </c>
      <c r="D1210" s="12" t="s">
        <v>35</v>
      </c>
      <c r="E1210" s="12" t="s">
        <v>226</v>
      </c>
      <c r="F1210" s="12" t="s">
        <v>860</v>
      </c>
      <c r="G1210" s="12" t="s">
        <v>35</v>
      </c>
      <c r="H1210" s="12" t="s">
        <v>3503</v>
      </c>
      <c r="I1210" s="12" t="s">
        <v>861</v>
      </c>
      <c r="J1210" s="12" t="s">
        <v>2117</v>
      </c>
      <c r="K1210" s="12" t="s">
        <v>28</v>
      </c>
      <c r="L1210" s="12" t="s">
        <v>28</v>
      </c>
      <c r="N1210" s="12" t="s">
        <v>862</v>
      </c>
      <c r="O1210" s="12" t="s">
        <v>744</v>
      </c>
      <c r="P1210" s="12" t="s">
        <v>3901</v>
      </c>
      <c r="Q1210" t="s">
        <v>4026</v>
      </c>
      <c r="R1210" t="s">
        <v>4052</v>
      </c>
      <c r="S1210" t="s">
        <v>4108</v>
      </c>
      <c r="T1210" s="12" t="s">
        <v>2610</v>
      </c>
      <c r="W1210" s="12" t="s">
        <v>40</v>
      </c>
      <c r="X1210" s="12" t="s">
        <v>1826</v>
      </c>
      <c r="Y1210" s="12" t="s">
        <v>1033</v>
      </c>
      <c r="Z1210" s="12" t="s">
        <v>1033</v>
      </c>
      <c r="AA1210" s="12" t="s">
        <v>80</v>
      </c>
      <c r="AB1210" s="12" t="s">
        <v>35</v>
      </c>
      <c r="AC1210" s="12" t="s">
        <v>2901</v>
      </c>
      <c r="AF1210" s="12" t="s">
        <v>119</v>
      </c>
      <c r="AG1210" s="12">
        <v>6</v>
      </c>
      <c r="AS1210" s="12" t="s">
        <v>865</v>
      </c>
      <c r="AT1210" s="12" t="s">
        <v>2925</v>
      </c>
    </row>
    <row r="1211" spans="1:46" s="12" customFormat="1" x14ac:dyDescent="0.25">
      <c r="A1211" s="12" t="s">
        <v>859</v>
      </c>
      <c r="B1211" s="12">
        <v>2011</v>
      </c>
      <c r="C1211" t="str">
        <f>A1211&amp;" "&amp;B1211</f>
        <v>Siembieda et al. 2011</v>
      </c>
      <c r="D1211" s="12" t="s">
        <v>35</v>
      </c>
      <c r="E1211" s="12" t="s">
        <v>226</v>
      </c>
      <c r="F1211" s="12" t="s">
        <v>860</v>
      </c>
      <c r="G1211" s="12" t="s">
        <v>35</v>
      </c>
      <c r="H1211" s="12" t="s">
        <v>3503</v>
      </c>
      <c r="I1211" s="12" t="s">
        <v>861</v>
      </c>
      <c r="J1211" s="12" t="s">
        <v>2117</v>
      </c>
      <c r="K1211" s="12" t="s">
        <v>28</v>
      </c>
      <c r="L1211" s="12" t="s">
        <v>28</v>
      </c>
      <c r="N1211" s="12" t="s">
        <v>862</v>
      </c>
      <c r="O1211" s="12" t="s">
        <v>744</v>
      </c>
      <c r="P1211" s="12" t="s">
        <v>3901</v>
      </c>
      <c r="Q1211" t="s">
        <v>4071</v>
      </c>
      <c r="R1211" t="s">
        <v>4070</v>
      </c>
      <c r="S1211"/>
      <c r="V1211" s="12" t="s">
        <v>873</v>
      </c>
      <c r="W1211" s="12" t="s">
        <v>40</v>
      </c>
      <c r="X1211" s="12" t="s">
        <v>1826</v>
      </c>
      <c r="Y1211" s="12" t="s">
        <v>1033</v>
      </c>
      <c r="Z1211" s="12" t="s">
        <v>1033</v>
      </c>
      <c r="AA1211" s="12" t="s">
        <v>80</v>
      </c>
      <c r="AB1211" s="12" t="s">
        <v>35</v>
      </c>
      <c r="AC1211" s="12" t="s">
        <v>2901</v>
      </c>
      <c r="AF1211" s="12" t="s">
        <v>119</v>
      </c>
      <c r="AG1211" s="12">
        <v>3</v>
      </c>
      <c r="AS1211" s="12" t="s">
        <v>865</v>
      </c>
      <c r="AT1211" s="12" t="s">
        <v>2925</v>
      </c>
    </row>
    <row r="1212" spans="1:46" s="12" customFormat="1" x14ac:dyDescent="0.25">
      <c r="A1212" s="12" t="s">
        <v>859</v>
      </c>
      <c r="B1212" s="12">
        <v>2011</v>
      </c>
      <c r="C1212" t="str">
        <f>A1212&amp;" "&amp;B1212</f>
        <v>Siembieda et al. 2011</v>
      </c>
      <c r="D1212" s="12" t="s">
        <v>35</v>
      </c>
      <c r="E1212" s="12" t="s">
        <v>226</v>
      </c>
      <c r="F1212" s="12" t="s">
        <v>860</v>
      </c>
      <c r="G1212" s="12" t="s">
        <v>35</v>
      </c>
      <c r="H1212" s="12" t="s">
        <v>3503</v>
      </c>
      <c r="I1212" s="12" t="s">
        <v>861</v>
      </c>
      <c r="J1212" s="12" t="s">
        <v>2117</v>
      </c>
      <c r="K1212" s="12" t="s">
        <v>28</v>
      </c>
      <c r="L1212" s="12" t="s">
        <v>28</v>
      </c>
      <c r="N1212" s="12" t="s">
        <v>862</v>
      </c>
      <c r="O1212" s="12" t="s">
        <v>744</v>
      </c>
      <c r="P1212" s="12" t="s">
        <v>3901</v>
      </c>
      <c r="Q1212" t="s">
        <v>4041</v>
      </c>
      <c r="R1212" t="s">
        <v>4066</v>
      </c>
      <c r="S1212" t="s">
        <v>4111</v>
      </c>
      <c r="T1212" s="12" t="s">
        <v>513</v>
      </c>
      <c r="W1212" s="12" t="s">
        <v>40</v>
      </c>
      <c r="X1212" s="12" t="s">
        <v>1826</v>
      </c>
      <c r="Y1212" s="12" t="s">
        <v>1033</v>
      </c>
      <c r="Z1212" s="12" t="s">
        <v>1033</v>
      </c>
      <c r="AA1212" s="12" t="s">
        <v>80</v>
      </c>
      <c r="AB1212" s="12" t="s">
        <v>35</v>
      </c>
      <c r="AC1212" s="12" t="s">
        <v>2901</v>
      </c>
      <c r="AF1212" s="12" t="s">
        <v>119</v>
      </c>
      <c r="AG1212" s="12">
        <v>8</v>
      </c>
      <c r="AS1212" s="12" t="s">
        <v>865</v>
      </c>
      <c r="AT1212" s="12" t="s">
        <v>2925</v>
      </c>
    </row>
    <row r="1213" spans="1:46" s="12" customFormat="1" x14ac:dyDescent="0.25">
      <c r="A1213" s="12" t="s">
        <v>859</v>
      </c>
      <c r="B1213" s="12">
        <v>2011</v>
      </c>
      <c r="C1213" t="str">
        <f>A1213&amp;" "&amp;B1213</f>
        <v>Siembieda et al. 2011</v>
      </c>
      <c r="D1213" s="12" t="s">
        <v>35</v>
      </c>
      <c r="E1213" s="12" t="s">
        <v>226</v>
      </c>
      <c r="F1213" s="12" t="s">
        <v>860</v>
      </c>
      <c r="G1213" s="12" t="s">
        <v>35</v>
      </c>
      <c r="H1213" s="12" t="s">
        <v>3503</v>
      </c>
      <c r="I1213" s="12" t="s">
        <v>861</v>
      </c>
      <c r="J1213" s="12" t="s">
        <v>2117</v>
      </c>
      <c r="K1213" s="12" t="s">
        <v>28</v>
      </c>
      <c r="L1213" s="12" t="s">
        <v>28</v>
      </c>
      <c r="N1213" s="12" t="s">
        <v>862</v>
      </c>
      <c r="O1213" s="12" t="s">
        <v>744</v>
      </c>
      <c r="P1213" s="12" t="s">
        <v>3901</v>
      </c>
      <c r="Q1213" t="s">
        <v>4133</v>
      </c>
      <c r="R1213" t="s">
        <v>4132</v>
      </c>
      <c r="S1213" t="s">
        <v>4131</v>
      </c>
      <c r="V1213" s="12" t="s">
        <v>872</v>
      </c>
      <c r="W1213" s="12" t="s">
        <v>40</v>
      </c>
      <c r="X1213" s="12" t="s">
        <v>1826</v>
      </c>
      <c r="Y1213" s="12" t="s">
        <v>1033</v>
      </c>
      <c r="Z1213" s="12" t="s">
        <v>1033</v>
      </c>
      <c r="AA1213" s="12" t="s">
        <v>80</v>
      </c>
      <c r="AB1213" s="12" t="s">
        <v>35</v>
      </c>
      <c r="AC1213" s="12" t="s">
        <v>2901</v>
      </c>
      <c r="AF1213" s="12" t="s">
        <v>119</v>
      </c>
      <c r="AG1213" s="12">
        <v>9</v>
      </c>
      <c r="AJ1213" s="12" t="s">
        <v>2902</v>
      </c>
      <c r="AS1213" s="12" t="s">
        <v>865</v>
      </c>
      <c r="AT1213" s="12" t="s">
        <v>2925</v>
      </c>
    </row>
    <row r="1214" spans="1:46" s="12" customFormat="1" x14ac:dyDescent="0.25">
      <c r="A1214" s="12" t="s">
        <v>859</v>
      </c>
      <c r="B1214" s="12">
        <v>2011</v>
      </c>
      <c r="C1214" t="str">
        <f>A1214&amp;" "&amp;B1214</f>
        <v>Siembieda et al. 2011</v>
      </c>
      <c r="D1214" s="12" t="s">
        <v>35</v>
      </c>
      <c r="E1214" s="12" t="s">
        <v>226</v>
      </c>
      <c r="F1214" s="12" t="s">
        <v>860</v>
      </c>
      <c r="G1214" s="12" t="s">
        <v>35</v>
      </c>
      <c r="H1214" s="12" t="s">
        <v>3503</v>
      </c>
      <c r="I1214" s="12" t="s">
        <v>861</v>
      </c>
      <c r="J1214" s="12" t="s">
        <v>2117</v>
      </c>
      <c r="K1214" s="12" t="s">
        <v>28</v>
      </c>
      <c r="L1214" s="12" t="s">
        <v>28</v>
      </c>
      <c r="N1214" s="12" t="s">
        <v>862</v>
      </c>
      <c r="O1214" s="12" t="s">
        <v>744</v>
      </c>
      <c r="P1214" s="12" t="s">
        <v>3901</v>
      </c>
      <c r="Q1214" t="s">
        <v>3919</v>
      </c>
      <c r="R1214" t="s">
        <v>2600</v>
      </c>
      <c r="S1214" t="s">
        <v>3982</v>
      </c>
      <c r="T1214" s="12" t="s">
        <v>1793</v>
      </c>
      <c r="W1214" s="12" t="s">
        <v>40</v>
      </c>
      <c r="X1214" s="12" t="s">
        <v>1826</v>
      </c>
      <c r="Y1214" s="12" t="s">
        <v>1033</v>
      </c>
      <c r="Z1214" s="12" t="s">
        <v>1033</v>
      </c>
      <c r="AA1214" s="12" t="s">
        <v>80</v>
      </c>
      <c r="AB1214" s="12" t="s">
        <v>35</v>
      </c>
      <c r="AC1214" s="12" t="s">
        <v>2901</v>
      </c>
      <c r="AF1214" s="12">
        <v>2</v>
      </c>
      <c r="AG1214" s="12">
        <v>12</v>
      </c>
      <c r="AS1214" s="12" t="s">
        <v>865</v>
      </c>
      <c r="AT1214" s="12" t="s">
        <v>2925</v>
      </c>
    </row>
    <row r="1215" spans="1:46" s="12" customFormat="1" x14ac:dyDescent="0.25">
      <c r="A1215" s="12" t="s">
        <v>859</v>
      </c>
      <c r="B1215" s="12">
        <v>2011</v>
      </c>
      <c r="C1215" t="str">
        <f>A1215&amp;" "&amp;B1215</f>
        <v>Siembieda et al. 2011</v>
      </c>
      <c r="D1215" s="12" t="s">
        <v>35</v>
      </c>
      <c r="E1215" s="12" t="s">
        <v>226</v>
      </c>
      <c r="F1215" s="12" t="s">
        <v>860</v>
      </c>
      <c r="G1215" s="12" t="s">
        <v>35</v>
      </c>
      <c r="H1215" s="12" t="s">
        <v>3503</v>
      </c>
      <c r="I1215" s="12" t="s">
        <v>861</v>
      </c>
      <c r="J1215" s="12" t="s">
        <v>2117</v>
      </c>
      <c r="K1215" s="12" t="s">
        <v>28</v>
      </c>
      <c r="L1215" s="12" t="s">
        <v>28</v>
      </c>
      <c r="N1215" s="12" t="s">
        <v>862</v>
      </c>
      <c r="O1215" s="12" t="s">
        <v>744</v>
      </c>
      <c r="P1215" s="12" t="s">
        <v>3901</v>
      </c>
      <c r="Q1215" t="s">
        <v>3993</v>
      </c>
      <c r="R1215" t="s">
        <v>4023</v>
      </c>
      <c r="S1215" t="s">
        <v>4137</v>
      </c>
      <c r="T1215" s="12" t="s">
        <v>515</v>
      </c>
      <c r="U1215" s="12" t="s">
        <v>449</v>
      </c>
      <c r="W1215" s="12" t="s">
        <v>40</v>
      </c>
      <c r="X1215" s="12" t="s">
        <v>1826</v>
      </c>
      <c r="Y1215" s="12" t="s">
        <v>1033</v>
      </c>
      <c r="Z1215" s="12" t="s">
        <v>1033</v>
      </c>
      <c r="AA1215" s="12" t="s">
        <v>80</v>
      </c>
      <c r="AB1215" s="12" t="s">
        <v>35</v>
      </c>
      <c r="AC1215" s="12" t="s">
        <v>2901</v>
      </c>
      <c r="AF1215" s="12" t="s">
        <v>119</v>
      </c>
      <c r="AG1215" s="12">
        <v>14</v>
      </c>
      <c r="AS1215" s="12" t="s">
        <v>865</v>
      </c>
      <c r="AT1215" s="12" t="s">
        <v>2925</v>
      </c>
    </row>
    <row r="1216" spans="1:46" s="12" customFormat="1" x14ac:dyDescent="0.25">
      <c r="A1216" s="12" t="s">
        <v>859</v>
      </c>
      <c r="B1216" s="12">
        <v>2011</v>
      </c>
      <c r="C1216" t="str">
        <f>A1216&amp;" "&amp;B1216</f>
        <v>Siembieda et al. 2011</v>
      </c>
      <c r="D1216" s="12" t="s">
        <v>35</v>
      </c>
      <c r="E1216" s="12" t="s">
        <v>226</v>
      </c>
      <c r="F1216" s="12" t="s">
        <v>860</v>
      </c>
      <c r="G1216" s="12" t="s">
        <v>35</v>
      </c>
      <c r="H1216" s="12" t="s">
        <v>3503</v>
      </c>
      <c r="I1216" s="12" t="s">
        <v>861</v>
      </c>
      <c r="J1216" s="12" t="s">
        <v>2117</v>
      </c>
      <c r="K1216" s="12" t="s">
        <v>28</v>
      </c>
      <c r="L1216" s="12" t="s">
        <v>28</v>
      </c>
      <c r="N1216" s="12" t="s">
        <v>862</v>
      </c>
      <c r="O1216" s="12" t="s">
        <v>744</v>
      </c>
      <c r="P1216" s="12" t="s">
        <v>3901</v>
      </c>
      <c r="Q1216" t="s">
        <v>4159</v>
      </c>
      <c r="R1216" t="s">
        <v>4158</v>
      </c>
      <c r="S1216" t="s">
        <v>4157</v>
      </c>
      <c r="T1216" s="12" t="s">
        <v>2800</v>
      </c>
      <c r="W1216" s="12" t="s">
        <v>40</v>
      </c>
      <c r="X1216" s="12" t="s">
        <v>1826</v>
      </c>
      <c r="Y1216" s="12" t="s">
        <v>1033</v>
      </c>
      <c r="Z1216" s="12" t="s">
        <v>1033</v>
      </c>
      <c r="AA1216" s="12" t="s">
        <v>80</v>
      </c>
      <c r="AB1216" s="12" t="s">
        <v>35</v>
      </c>
      <c r="AC1216" s="12" t="s">
        <v>2901</v>
      </c>
      <c r="AF1216" s="12" t="s">
        <v>119</v>
      </c>
      <c r="AG1216" s="12">
        <v>5</v>
      </c>
      <c r="AS1216" s="12" t="s">
        <v>865</v>
      </c>
      <c r="AT1216" s="12" t="s">
        <v>2925</v>
      </c>
    </row>
    <row r="1217" spans="1:55" s="12" customFormat="1" x14ac:dyDescent="0.25">
      <c r="A1217" s="12" t="s">
        <v>859</v>
      </c>
      <c r="B1217" s="12">
        <v>2011</v>
      </c>
      <c r="C1217" t="str">
        <f>A1217&amp;" "&amp;B1217</f>
        <v>Siembieda et al. 2011</v>
      </c>
      <c r="D1217" s="12" t="s">
        <v>35</v>
      </c>
      <c r="E1217" s="12" t="s">
        <v>226</v>
      </c>
      <c r="F1217" s="12" t="s">
        <v>860</v>
      </c>
      <c r="G1217" s="12" t="s">
        <v>35</v>
      </c>
      <c r="H1217" s="12" t="s">
        <v>3503</v>
      </c>
      <c r="I1217" s="12" t="s">
        <v>861</v>
      </c>
      <c r="J1217" s="12" t="s">
        <v>2117</v>
      </c>
      <c r="K1217" s="12" t="s">
        <v>28</v>
      </c>
      <c r="L1217" s="12" t="s">
        <v>28</v>
      </c>
      <c r="N1217" s="12" t="s">
        <v>862</v>
      </c>
      <c r="O1217" s="12" t="s">
        <v>744</v>
      </c>
      <c r="P1217" s="12" t="s">
        <v>3901</v>
      </c>
      <c r="Q1217" t="s">
        <v>3919</v>
      </c>
      <c r="R1217" t="s">
        <v>2600</v>
      </c>
      <c r="S1217" t="s">
        <v>4165</v>
      </c>
      <c r="T1217" s="12" t="s">
        <v>2631</v>
      </c>
      <c r="W1217" s="12" t="s">
        <v>40</v>
      </c>
      <c r="X1217" s="12" t="s">
        <v>1826</v>
      </c>
      <c r="Y1217" s="12" t="s">
        <v>1033</v>
      </c>
      <c r="Z1217" s="12" t="s">
        <v>1033</v>
      </c>
      <c r="AA1217" s="12" t="s">
        <v>80</v>
      </c>
      <c r="AB1217" s="12" t="s">
        <v>35</v>
      </c>
      <c r="AC1217" s="12" t="s">
        <v>2901</v>
      </c>
      <c r="AF1217" s="12" t="s">
        <v>119</v>
      </c>
      <c r="AG1217" s="12">
        <v>5</v>
      </c>
      <c r="AS1217" s="12" t="s">
        <v>865</v>
      </c>
      <c r="AT1217" s="12" t="s">
        <v>2925</v>
      </c>
    </row>
    <row r="1218" spans="1:55" s="12" customFormat="1" x14ac:dyDescent="0.25">
      <c r="A1218" s="12" t="s">
        <v>859</v>
      </c>
      <c r="B1218" s="12">
        <v>2011</v>
      </c>
      <c r="C1218" t="str">
        <f>A1218&amp;" "&amp;B1218</f>
        <v>Siembieda et al. 2011</v>
      </c>
      <c r="D1218" s="12" t="s">
        <v>35</v>
      </c>
      <c r="E1218" s="12" t="s">
        <v>226</v>
      </c>
      <c r="F1218" s="12" t="s">
        <v>860</v>
      </c>
      <c r="G1218" s="12" t="s">
        <v>35</v>
      </c>
      <c r="H1218" s="12" t="s">
        <v>3503</v>
      </c>
      <c r="I1218" s="12" t="s">
        <v>861</v>
      </c>
      <c r="J1218" s="12" t="s">
        <v>2117</v>
      </c>
      <c r="K1218" s="12" t="s">
        <v>28</v>
      </c>
      <c r="L1218" s="12" t="s">
        <v>28</v>
      </c>
      <c r="N1218" s="12" t="s">
        <v>862</v>
      </c>
      <c r="O1218" s="12" t="s">
        <v>744</v>
      </c>
      <c r="P1218" s="12" t="s">
        <v>3901</v>
      </c>
      <c r="Q1218" t="s">
        <v>4041</v>
      </c>
      <c r="R1218" t="s">
        <v>4066</v>
      </c>
      <c r="S1218" t="s">
        <v>4179</v>
      </c>
      <c r="T1218" s="12" t="s">
        <v>2633</v>
      </c>
      <c r="W1218" s="12" t="s">
        <v>40</v>
      </c>
      <c r="X1218" s="12" t="s">
        <v>1826</v>
      </c>
      <c r="Y1218" s="12" t="s">
        <v>1033</v>
      </c>
      <c r="Z1218" s="12" t="s">
        <v>1033</v>
      </c>
      <c r="AA1218" s="12" t="s">
        <v>80</v>
      </c>
      <c r="AB1218" s="12" t="s">
        <v>35</v>
      </c>
      <c r="AC1218" s="12" t="s">
        <v>2901</v>
      </c>
      <c r="AF1218" s="12" t="s">
        <v>119</v>
      </c>
      <c r="AG1218" s="12">
        <v>7</v>
      </c>
      <c r="AS1218" s="12" t="s">
        <v>865</v>
      </c>
      <c r="AT1218" s="12" t="s">
        <v>2925</v>
      </c>
    </row>
    <row r="1219" spans="1:55" s="12" customFormat="1" x14ac:dyDescent="0.25">
      <c r="A1219" s="12" t="s">
        <v>859</v>
      </c>
      <c r="B1219" s="12">
        <v>2011</v>
      </c>
      <c r="C1219" t="str">
        <f>A1219&amp;" "&amp;B1219</f>
        <v>Siembieda et al. 2011</v>
      </c>
      <c r="D1219" s="12" t="s">
        <v>35</v>
      </c>
      <c r="E1219" s="12" t="s">
        <v>226</v>
      </c>
      <c r="F1219" s="12" t="s">
        <v>860</v>
      </c>
      <c r="G1219" s="12" t="s">
        <v>35</v>
      </c>
      <c r="H1219" s="12" t="s">
        <v>3503</v>
      </c>
      <c r="I1219" s="12" t="s">
        <v>861</v>
      </c>
      <c r="J1219" s="12" t="s">
        <v>2117</v>
      </c>
      <c r="K1219" s="12" t="s">
        <v>28</v>
      </c>
      <c r="L1219" s="12" t="s">
        <v>28</v>
      </c>
      <c r="N1219" s="12" t="s">
        <v>862</v>
      </c>
      <c r="O1219" s="12" t="s">
        <v>744</v>
      </c>
      <c r="P1219" s="12" t="s">
        <v>3901</v>
      </c>
      <c r="Q1219" t="s">
        <v>3985</v>
      </c>
      <c r="R1219" t="s">
        <v>3986</v>
      </c>
      <c r="S1219" t="s">
        <v>4181</v>
      </c>
      <c r="T1219" s="12" t="s">
        <v>878</v>
      </c>
      <c r="W1219" s="12" t="s">
        <v>40</v>
      </c>
      <c r="X1219" s="12" t="s">
        <v>1826</v>
      </c>
      <c r="Y1219" s="12" t="s">
        <v>1033</v>
      </c>
      <c r="Z1219" s="12" t="s">
        <v>1033</v>
      </c>
      <c r="AA1219" s="12" t="s">
        <v>80</v>
      </c>
      <c r="AB1219" s="12" t="s">
        <v>35</v>
      </c>
      <c r="AC1219" s="12" t="s">
        <v>2901</v>
      </c>
      <c r="AF1219" s="12" t="s">
        <v>119</v>
      </c>
      <c r="AG1219" s="12">
        <v>1</v>
      </c>
      <c r="AS1219" s="12" t="s">
        <v>2092</v>
      </c>
      <c r="AT1219" s="12" t="s">
        <v>2925</v>
      </c>
    </row>
    <row r="1220" spans="1:55" s="12" customFormat="1" x14ac:dyDescent="0.25">
      <c r="A1220" s="12" t="s">
        <v>859</v>
      </c>
      <c r="B1220" s="12">
        <v>2011</v>
      </c>
      <c r="C1220" t="str">
        <f>A1220&amp;" "&amp;B1220</f>
        <v>Siembieda et al. 2011</v>
      </c>
      <c r="D1220" s="12" t="s">
        <v>35</v>
      </c>
      <c r="E1220" s="12" t="s">
        <v>226</v>
      </c>
      <c r="F1220" s="12" t="s">
        <v>860</v>
      </c>
      <c r="G1220" s="12" t="s">
        <v>35</v>
      </c>
      <c r="H1220" s="12" t="s">
        <v>3503</v>
      </c>
      <c r="I1220" s="12" t="s">
        <v>861</v>
      </c>
      <c r="J1220" s="12" t="s">
        <v>2117</v>
      </c>
      <c r="K1220" s="12" t="s">
        <v>28</v>
      </c>
      <c r="L1220" s="12" t="s">
        <v>28</v>
      </c>
      <c r="N1220" s="12" t="s">
        <v>862</v>
      </c>
      <c r="O1220" s="12" t="s">
        <v>744</v>
      </c>
      <c r="P1220" s="12" t="s">
        <v>3901</v>
      </c>
      <c r="Q1220" t="s">
        <v>3919</v>
      </c>
      <c r="R1220" t="s">
        <v>2600</v>
      </c>
      <c r="S1220" t="s">
        <v>4185</v>
      </c>
      <c r="T1220" s="12" t="s">
        <v>879</v>
      </c>
      <c r="W1220" s="12" t="s">
        <v>40</v>
      </c>
      <c r="X1220" s="12" t="s">
        <v>1826</v>
      </c>
      <c r="Y1220" s="12" t="s">
        <v>1033</v>
      </c>
      <c r="Z1220" s="12" t="s">
        <v>1033</v>
      </c>
      <c r="AA1220" s="12" t="s">
        <v>80</v>
      </c>
      <c r="AB1220" s="12" t="s">
        <v>35</v>
      </c>
      <c r="AC1220" s="12" t="s">
        <v>2901</v>
      </c>
      <c r="AF1220" s="12" t="s">
        <v>119</v>
      </c>
      <c r="AG1220" s="12">
        <v>8</v>
      </c>
      <c r="AS1220" s="12" t="s">
        <v>865</v>
      </c>
      <c r="AT1220" s="12" t="s">
        <v>2925</v>
      </c>
    </row>
    <row r="1221" spans="1:55" s="12" customFormat="1" x14ac:dyDescent="0.25">
      <c r="A1221" s="12" t="s">
        <v>859</v>
      </c>
      <c r="B1221" s="12">
        <v>2011</v>
      </c>
      <c r="C1221" t="str">
        <f>A1221&amp;" "&amp;B1221</f>
        <v>Siembieda et al. 2011</v>
      </c>
      <c r="D1221" s="12" t="s">
        <v>35</v>
      </c>
      <c r="E1221" s="12" t="s">
        <v>226</v>
      </c>
      <c r="F1221" s="12" t="s">
        <v>860</v>
      </c>
      <c r="G1221" s="12" t="s">
        <v>35</v>
      </c>
      <c r="H1221" s="12" t="s">
        <v>3503</v>
      </c>
      <c r="I1221" s="12" t="s">
        <v>861</v>
      </c>
      <c r="J1221" s="12" t="s">
        <v>2117</v>
      </c>
      <c r="K1221" s="12" t="s">
        <v>28</v>
      </c>
      <c r="L1221" s="12" t="s">
        <v>28</v>
      </c>
      <c r="N1221" s="12" t="s">
        <v>862</v>
      </c>
      <c r="O1221" s="12" t="s">
        <v>744</v>
      </c>
      <c r="P1221" s="12" t="s">
        <v>3901</v>
      </c>
      <c r="Q1221" t="s">
        <v>4159</v>
      </c>
      <c r="R1221" t="s">
        <v>4189</v>
      </c>
      <c r="S1221" t="s">
        <v>4188</v>
      </c>
      <c r="T1221" s="12" t="s">
        <v>880</v>
      </c>
      <c r="W1221" s="12" t="s">
        <v>40</v>
      </c>
      <c r="X1221" s="12" t="s">
        <v>1826</v>
      </c>
      <c r="Y1221" s="12" t="s">
        <v>1033</v>
      </c>
      <c r="Z1221" s="12" t="s">
        <v>1033</v>
      </c>
      <c r="AA1221" s="12" t="s">
        <v>80</v>
      </c>
      <c r="AB1221" s="12" t="s">
        <v>35</v>
      </c>
      <c r="AC1221" s="12" t="s">
        <v>2901</v>
      </c>
      <c r="AF1221" s="12">
        <v>2</v>
      </c>
      <c r="AG1221" s="12">
        <v>3</v>
      </c>
      <c r="AS1221" s="12" t="s">
        <v>865</v>
      </c>
      <c r="AT1221" s="12" t="s">
        <v>2925</v>
      </c>
    </row>
    <row r="1222" spans="1:55" s="12" customFormat="1" x14ac:dyDescent="0.25">
      <c r="A1222" s="12" t="s">
        <v>859</v>
      </c>
      <c r="B1222" s="12">
        <v>2011</v>
      </c>
      <c r="C1222" t="str">
        <f>A1222&amp;" "&amp;B1222</f>
        <v>Siembieda et al. 2011</v>
      </c>
      <c r="D1222" s="12" t="s">
        <v>35</v>
      </c>
      <c r="E1222" s="12" t="s">
        <v>226</v>
      </c>
      <c r="F1222" s="12" t="s">
        <v>860</v>
      </c>
      <c r="G1222" s="12" t="s">
        <v>35</v>
      </c>
      <c r="H1222" s="12" t="s">
        <v>3503</v>
      </c>
      <c r="I1222" s="12" t="s">
        <v>861</v>
      </c>
      <c r="J1222" s="12" t="s">
        <v>2117</v>
      </c>
      <c r="K1222" s="12" t="s">
        <v>28</v>
      </c>
      <c r="L1222" s="12" t="s">
        <v>28</v>
      </c>
      <c r="N1222" s="12" t="s">
        <v>862</v>
      </c>
      <c r="O1222" s="12" t="s">
        <v>744</v>
      </c>
      <c r="P1222" s="12" t="s">
        <v>3901</v>
      </c>
      <c r="Q1222" t="s">
        <v>4007</v>
      </c>
      <c r="R1222" t="s">
        <v>4006</v>
      </c>
      <c r="S1222" t="s">
        <v>4195</v>
      </c>
      <c r="T1222" s="12" t="s">
        <v>881</v>
      </c>
      <c r="W1222" s="12" t="s">
        <v>40</v>
      </c>
      <c r="X1222" s="12" t="s">
        <v>1826</v>
      </c>
      <c r="Y1222" s="12" t="s">
        <v>1033</v>
      </c>
      <c r="Z1222" s="12" t="s">
        <v>1033</v>
      </c>
      <c r="AA1222" s="12" t="s">
        <v>80</v>
      </c>
      <c r="AB1222" s="12" t="s">
        <v>35</v>
      </c>
      <c r="AC1222" s="12" t="s">
        <v>2901</v>
      </c>
      <c r="AF1222" s="12" t="s">
        <v>119</v>
      </c>
      <c r="AG1222" s="12">
        <v>1</v>
      </c>
      <c r="AS1222" s="12" t="s">
        <v>865</v>
      </c>
      <c r="AT1222" s="12" t="s">
        <v>2925</v>
      </c>
    </row>
    <row r="1223" spans="1:55" s="12" customFormat="1" x14ac:dyDescent="0.25">
      <c r="A1223" s="12" t="s">
        <v>859</v>
      </c>
      <c r="B1223" s="12">
        <v>2011</v>
      </c>
      <c r="C1223" t="str">
        <f>A1223&amp;" "&amp;B1223</f>
        <v>Siembieda et al. 2011</v>
      </c>
      <c r="D1223" s="12" t="s">
        <v>35</v>
      </c>
      <c r="E1223" s="12" t="s">
        <v>226</v>
      </c>
      <c r="F1223" s="12" t="s">
        <v>860</v>
      </c>
      <c r="G1223" s="12" t="s">
        <v>35</v>
      </c>
      <c r="H1223" s="12" t="s">
        <v>3503</v>
      </c>
      <c r="I1223" s="12" t="s">
        <v>861</v>
      </c>
      <c r="J1223" s="12" t="s">
        <v>2117</v>
      </c>
      <c r="K1223" s="12" t="s">
        <v>28</v>
      </c>
      <c r="L1223" s="12" t="s">
        <v>28</v>
      </c>
      <c r="N1223" s="12" t="s">
        <v>862</v>
      </c>
      <c r="O1223" s="12" t="s">
        <v>744</v>
      </c>
      <c r="P1223" s="12" t="s">
        <v>3901</v>
      </c>
      <c r="Q1223" t="s">
        <v>4070</v>
      </c>
      <c r="R1223" t="s">
        <v>4069</v>
      </c>
      <c r="S1223" t="s">
        <v>4200</v>
      </c>
      <c r="T1223" s="12" t="s">
        <v>882</v>
      </c>
      <c r="U1223" s="12" t="s">
        <v>1437</v>
      </c>
      <c r="W1223" s="12" t="s">
        <v>40</v>
      </c>
      <c r="X1223" s="12" t="s">
        <v>1826</v>
      </c>
      <c r="Y1223" s="12" t="s">
        <v>1033</v>
      </c>
      <c r="Z1223" s="12" t="s">
        <v>1033</v>
      </c>
      <c r="AA1223" s="12" t="s">
        <v>80</v>
      </c>
      <c r="AB1223" s="12" t="s">
        <v>35</v>
      </c>
      <c r="AC1223" s="12" t="s">
        <v>2901</v>
      </c>
      <c r="AF1223" s="12" t="s">
        <v>119</v>
      </c>
      <c r="AG1223" s="12">
        <v>11</v>
      </c>
      <c r="AS1223" s="12" t="s">
        <v>865</v>
      </c>
      <c r="AT1223" s="12" t="s">
        <v>2925</v>
      </c>
    </row>
    <row r="1224" spans="1:55" s="12" customFormat="1" x14ac:dyDescent="0.25">
      <c r="A1224" s="12" t="s">
        <v>859</v>
      </c>
      <c r="B1224" s="12">
        <v>2011</v>
      </c>
      <c r="C1224" t="str">
        <f>A1224&amp;" "&amp;B1224</f>
        <v>Siembieda et al. 2011</v>
      </c>
      <c r="D1224" s="12" t="s">
        <v>35</v>
      </c>
      <c r="E1224" s="12" t="s">
        <v>226</v>
      </c>
      <c r="F1224" s="12" t="s">
        <v>860</v>
      </c>
      <c r="G1224" s="12" t="s">
        <v>35</v>
      </c>
      <c r="H1224" s="12" t="s">
        <v>3503</v>
      </c>
      <c r="I1224" s="12" t="s">
        <v>861</v>
      </c>
      <c r="J1224" s="12" t="s">
        <v>2117</v>
      </c>
      <c r="K1224" s="12" t="s">
        <v>28</v>
      </c>
      <c r="L1224" s="12" t="s">
        <v>28</v>
      </c>
      <c r="N1224" s="12" t="s">
        <v>862</v>
      </c>
      <c r="O1224" t="s">
        <v>744</v>
      </c>
      <c r="P1224" t="s">
        <v>3901</v>
      </c>
      <c r="Q1224" t="s">
        <v>2614</v>
      </c>
      <c r="R1224" t="s">
        <v>118</v>
      </c>
      <c r="S1224" t="s">
        <v>3980</v>
      </c>
      <c r="T1224" s="12" t="s">
        <v>2637</v>
      </c>
      <c r="U1224" s="12" t="s">
        <v>1529</v>
      </c>
      <c r="W1224" s="12" t="s">
        <v>40</v>
      </c>
      <c r="X1224" s="12" t="s">
        <v>1826</v>
      </c>
      <c r="Y1224" s="12" t="s">
        <v>1033</v>
      </c>
      <c r="Z1224" s="12" t="s">
        <v>1033</v>
      </c>
      <c r="AA1224" s="12" t="s">
        <v>80</v>
      </c>
      <c r="AB1224" s="12" t="s">
        <v>35</v>
      </c>
      <c r="AC1224" s="12" t="s">
        <v>2901</v>
      </c>
      <c r="AF1224" s="12" t="s">
        <v>119</v>
      </c>
      <c r="AG1224" s="12">
        <v>7</v>
      </c>
      <c r="AS1224" s="12" t="s">
        <v>865</v>
      </c>
      <c r="AT1224" s="12" t="s">
        <v>2925</v>
      </c>
    </row>
    <row r="1225" spans="1:55" s="12" customFormat="1" x14ac:dyDescent="0.25">
      <c r="A1225" s="12" t="s">
        <v>859</v>
      </c>
      <c r="B1225" s="12">
        <v>2011</v>
      </c>
      <c r="C1225" t="str">
        <f>A1225&amp;" "&amp;B1225</f>
        <v>Siembieda et al. 2011</v>
      </c>
      <c r="D1225" s="12" t="s">
        <v>35</v>
      </c>
      <c r="E1225" s="12" t="s">
        <v>226</v>
      </c>
      <c r="F1225" s="12" t="s">
        <v>860</v>
      </c>
      <c r="G1225" s="12" t="s">
        <v>35</v>
      </c>
      <c r="H1225" s="12" t="s">
        <v>3503</v>
      </c>
      <c r="I1225" s="12" t="s">
        <v>861</v>
      </c>
      <c r="J1225" s="12" t="s">
        <v>2117</v>
      </c>
      <c r="K1225" s="12" t="s">
        <v>28</v>
      </c>
      <c r="L1225" s="12" t="s">
        <v>28</v>
      </c>
      <c r="N1225" s="12" t="s">
        <v>862</v>
      </c>
      <c r="O1225" s="12" t="s">
        <v>744</v>
      </c>
      <c r="P1225" s="12" t="s">
        <v>3901</v>
      </c>
      <c r="Q1225" t="s">
        <v>4052</v>
      </c>
      <c r="R1225" t="s">
        <v>4204</v>
      </c>
      <c r="S1225" t="s">
        <v>4203</v>
      </c>
      <c r="T1225" s="12" t="s">
        <v>2638</v>
      </c>
      <c r="W1225" s="12" t="s">
        <v>40</v>
      </c>
      <c r="X1225" s="12" t="s">
        <v>1826</v>
      </c>
      <c r="Y1225" s="12" t="s">
        <v>1033</v>
      </c>
      <c r="Z1225" s="12" t="s">
        <v>1033</v>
      </c>
      <c r="AA1225" s="12" t="s">
        <v>80</v>
      </c>
      <c r="AB1225" s="12" t="s">
        <v>35</v>
      </c>
      <c r="AC1225" s="12" t="s">
        <v>2901</v>
      </c>
      <c r="AF1225" s="12" t="s">
        <v>119</v>
      </c>
      <c r="AG1225" s="12">
        <v>3</v>
      </c>
      <c r="AS1225" s="12" t="s">
        <v>865</v>
      </c>
      <c r="AT1225" s="12" t="s">
        <v>2925</v>
      </c>
    </row>
    <row r="1226" spans="1:55" s="12" customFormat="1" x14ac:dyDescent="0.25">
      <c r="A1226" s="12" t="s">
        <v>859</v>
      </c>
      <c r="B1226" s="12">
        <v>2011</v>
      </c>
      <c r="C1226" t="str">
        <f>A1226&amp;" "&amp;B1226</f>
        <v>Siembieda et al. 2011</v>
      </c>
      <c r="D1226" s="12" t="s">
        <v>35</v>
      </c>
      <c r="E1226" s="12" t="s">
        <v>226</v>
      </c>
      <c r="F1226" s="12" t="s">
        <v>860</v>
      </c>
      <c r="G1226" s="12" t="s">
        <v>35</v>
      </c>
      <c r="H1226" s="12" t="s">
        <v>3503</v>
      </c>
      <c r="I1226" s="12" t="s">
        <v>861</v>
      </c>
      <c r="J1226" s="12" t="s">
        <v>2117</v>
      </c>
      <c r="K1226" s="12" t="s">
        <v>28</v>
      </c>
      <c r="L1226" s="12" t="s">
        <v>28</v>
      </c>
      <c r="N1226" s="12" t="s">
        <v>862</v>
      </c>
      <c r="O1226" s="12" t="s">
        <v>744</v>
      </c>
      <c r="P1226" s="12" t="s">
        <v>3901</v>
      </c>
      <c r="Q1226" t="s">
        <v>4009</v>
      </c>
      <c r="R1226" t="s">
        <v>4008</v>
      </c>
      <c r="S1226" t="s">
        <v>4061</v>
      </c>
      <c r="T1226" s="12" t="s">
        <v>2639</v>
      </c>
      <c r="W1226" s="12" t="s">
        <v>40</v>
      </c>
      <c r="X1226" s="12" t="s">
        <v>1826</v>
      </c>
      <c r="Y1226" s="12" t="s">
        <v>1033</v>
      </c>
      <c r="Z1226" s="12" t="s">
        <v>1033</v>
      </c>
      <c r="AA1226" s="12" t="s">
        <v>80</v>
      </c>
      <c r="AB1226" s="12" t="s">
        <v>35</v>
      </c>
      <c r="AC1226" s="12" t="s">
        <v>2901</v>
      </c>
      <c r="AF1226" s="12" t="s">
        <v>119</v>
      </c>
      <c r="AG1226" s="12">
        <v>12</v>
      </c>
      <c r="AS1226" s="12" t="s">
        <v>865</v>
      </c>
      <c r="AT1226" s="12" t="s">
        <v>2925</v>
      </c>
    </row>
    <row r="1227" spans="1:55" s="12" customFormat="1" x14ac:dyDescent="0.25">
      <c r="A1227" s="12" t="s">
        <v>1423</v>
      </c>
      <c r="B1227" s="12">
        <v>2018</v>
      </c>
      <c r="C1227" t="str">
        <f>A1227&amp;" "&amp;B1227</f>
        <v>Silva et al. 2018</v>
      </c>
      <c r="D1227" s="12" t="s">
        <v>35</v>
      </c>
      <c r="E1227" s="12" t="s">
        <v>25</v>
      </c>
      <c r="F1227" s="12" t="s">
        <v>1424</v>
      </c>
      <c r="G1227" s="12" t="s">
        <v>2901</v>
      </c>
      <c r="H1227" s="12" t="s">
        <v>3506</v>
      </c>
      <c r="I1227" s="12" t="s">
        <v>1425</v>
      </c>
      <c r="J1227" s="12" t="s">
        <v>2117</v>
      </c>
      <c r="K1227" s="12" t="s">
        <v>28</v>
      </c>
      <c r="L1227" s="12" t="s">
        <v>28</v>
      </c>
      <c r="N1227" s="42" t="s">
        <v>1426</v>
      </c>
      <c r="O1227" s="12" t="s">
        <v>744</v>
      </c>
      <c r="P1227" s="12" t="s">
        <v>3901</v>
      </c>
      <c r="Q1227" t="s">
        <v>4041</v>
      </c>
      <c r="R1227" t="s">
        <v>4066</v>
      </c>
      <c r="S1227" t="s">
        <v>4065</v>
      </c>
      <c r="T1227" s="12" t="s">
        <v>429</v>
      </c>
      <c r="U1227" s="12" t="s">
        <v>430</v>
      </c>
      <c r="W1227" s="12" t="s">
        <v>40</v>
      </c>
      <c r="X1227" s="12" t="s">
        <v>1033</v>
      </c>
      <c r="Y1227" s="12" t="s">
        <v>1033</v>
      </c>
      <c r="Z1227" s="12" t="s">
        <v>1033</v>
      </c>
      <c r="AA1227" s="12" t="s">
        <v>80</v>
      </c>
      <c r="AB1227" s="12" t="s">
        <v>35</v>
      </c>
      <c r="AC1227" s="12" t="s">
        <v>2901</v>
      </c>
      <c r="AF1227" s="12">
        <v>6</v>
      </c>
      <c r="AG1227" s="12">
        <v>456</v>
      </c>
      <c r="AH1227" s="15">
        <v>1.3900985868243065E-2</v>
      </c>
      <c r="AI1227" s="15"/>
      <c r="AP1227" s="15"/>
      <c r="AQ1227" s="15"/>
      <c r="AT1227" s="12" t="s">
        <v>1427</v>
      </c>
      <c r="BC1227" s="12">
        <v>6</v>
      </c>
    </row>
    <row r="1228" spans="1:55" s="12" customFormat="1" x14ac:dyDescent="0.25">
      <c r="A1228" s="12" t="s">
        <v>1423</v>
      </c>
      <c r="B1228" s="12">
        <v>2018</v>
      </c>
      <c r="C1228" t="str">
        <f>A1228&amp;" "&amp;B1228</f>
        <v>Silva et al. 2018</v>
      </c>
      <c r="D1228" s="12" t="s">
        <v>35</v>
      </c>
      <c r="E1228" s="12" t="s">
        <v>25</v>
      </c>
      <c r="F1228" s="12" t="s">
        <v>1424</v>
      </c>
      <c r="G1228" s="12" t="s">
        <v>2901</v>
      </c>
      <c r="H1228" s="12" t="s">
        <v>3506</v>
      </c>
      <c r="I1228" s="12" t="s">
        <v>1714</v>
      </c>
      <c r="J1228" s="12" t="s">
        <v>3626</v>
      </c>
      <c r="K1228" s="12" t="s">
        <v>28</v>
      </c>
      <c r="L1228" s="12" t="s">
        <v>28</v>
      </c>
      <c r="N1228" s="42" t="s">
        <v>1426</v>
      </c>
      <c r="O1228" s="12" t="s">
        <v>744</v>
      </c>
      <c r="P1228" s="12" t="s">
        <v>3901</v>
      </c>
      <c r="Q1228" t="s">
        <v>4041</v>
      </c>
      <c r="R1228" t="s">
        <v>4066</v>
      </c>
      <c r="S1228" t="s">
        <v>4065</v>
      </c>
      <c r="T1228" s="12" t="s">
        <v>429</v>
      </c>
      <c r="U1228" s="12" t="s">
        <v>430</v>
      </c>
      <c r="W1228" s="12" t="s">
        <v>40</v>
      </c>
      <c r="X1228" s="12" t="s">
        <v>2970</v>
      </c>
      <c r="Y1228" s="12" t="s">
        <v>3701</v>
      </c>
      <c r="Z1228" s="12" t="s">
        <v>3517</v>
      </c>
      <c r="AA1228" s="12" t="s">
        <v>80</v>
      </c>
      <c r="AB1228" s="12" t="s">
        <v>35</v>
      </c>
      <c r="AC1228" s="12" t="s">
        <v>2901</v>
      </c>
      <c r="AF1228" s="12">
        <v>1</v>
      </c>
      <c r="AG1228" s="12">
        <v>456</v>
      </c>
      <c r="AH1228" s="15">
        <v>2.2118932749224385E-3</v>
      </c>
      <c r="AI1228" s="15"/>
      <c r="AP1228" s="15"/>
      <c r="AQ1228" s="15"/>
      <c r="AS1228" s="12">
        <v>1</v>
      </c>
      <c r="AT1228" s="12" t="s">
        <v>1808</v>
      </c>
    </row>
    <row r="1229" spans="1:55" s="12" customFormat="1" x14ac:dyDescent="0.25">
      <c r="A1229" s="12" t="s">
        <v>1423</v>
      </c>
      <c r="B1229" s="12">
        <v>2018</v>
      </c>
      <c r="C1229" t="str">
        <f>A1229&amp;" "&amp;B1229</f>
        <v>Silva et al. 2018</v>
      </c>
      <c r="D1229" s="12" t="s">
        <v>35</v>
      </c>
      <c r="E1229" s="12" t="s">
        <v>25</v>
      </c>
      <c r="F1229" s="12" t="s">
        <v>1424</v>
      </c>
      <c r="G1229" s="12" t="s">
        <v>2901</v>
      </c>
      <c r="H1229" s="12" t="s">
        <v>3506</v>
      </c>
      <c r="I1229" s="12" t="s">
        <v>1714</v>
      </c>
      <c r="J1229" s="12" t="s">
        <v>3626</v>
      </c>
      <c r="K1229" s="12" t="s">
        <v>28</v>
      </c>
      <c r="L1229" s="12" t="s">
        <v>28</v>
      </c>
      <c r="N1229" s="42" t="s">
        <v>1426</v>
      </c>
      <c r="O1229" s="12" t="s">
        <v>744</v>
      </c>
      <c r="P1229" s="12" t="s">
        <v>3901</v>
      </c>
      <c r="Q1229" t="s">
        <v>4041</v>
      </c>
      <c r="R1229" t="s">
        <v>4066</v>
      </c>
      <c r="S1229" t="s">
        <v>4065</v>
      </c>
      <c r="T1229" s="12" t="s">
        <v>429</v>
      </c>
      <c r="U1229" s="12" t="s">
        <v>430</v>
      </c>
      <c r="W1229" s="12" t="s">
        <v>40</v>
      </c>
      <c r="X1229" s="12" t="s">
        <v>1771</v>
      </c>
      <c r="Y1229" s="12" t="s">
        <v>3575</v>
      </c>
      <c r="Z1229" s="12" t="s">
        <v>3517</v>
      </c>
      <c r="AA1229" s="12" t="s">
        <v>80</v>
      </c>
      <c r="AB1229" s="12" t="s">
        <v>35</v>
      </c>
      <c r="AC1229" s="12" t="s">
        <v>2901</v>
      </c>
      <c r="AF1229" s="12">
        <v>1</v>
      </c>
      <c r="AG1229" s="12">
        <v>456</v>
      </c>
      <c r="AH1229" s="15">
        <v>2.2118932749224385E-3</v>
      </c>
      <c r="AI1229" s="15"/>
      <c r="AP1229" s="15"/>
      <c r="AQ1229" s="15"/>
      <c r="AT1229" s="12" t="s">
        <v>3001</v>
      </c>
    </row>
    <row r="1230" spans="1:55" s="12" customFormat="1" x14ac:dyDescent="0.25">
      <c r="A1230" s="12" t="s">
        <v>1423</v>
      </c>
      <c r="B1230" s="12">
        <v>2018</v>
      </c>
      <c r="C1230" t="str">
        <f>A1230&amp;" "&amp;B1230</f>
        <v>Silva et al. 2018</v>
      </c>
      <c r="D1230" s="12" t="s">
        <v>35</v>
      </c>
      <c r="E1230" s="12" t="s">
        <v>25</v>
      </c>
      <c r="F1230" s="12" t="s">
        <v>1424</v>
      </c>
      <c r="G1230" s="12" t="s">
        <v>2901</v>
      </c>
      <c r="H1230" s="12" t="s">
        <v>3506</v>
      </c>
      <c r="I1230" s="12" t="s">
        <v>1714</v>
      </c>
      <c r="J1230" s="12" t="s">
        <v>3626</v>
      </c>
      <c r="K1230" s="12" t="s">
        <v>28</v>
      </c>
      <c r="L1230" s="12" t="s">
        <v>28</v>
      </c>
      <c r="N1230" s="42" t="s">
        <v>1426</v>
      </c>
      <c r="O1230" s="12" t="s">
        <v>744</v>
      </c>
      <c r="P1230" s="12" t="s">
        <v>3901</v>
      </c>
      <c r="Q1230" t="s">
        <v>4041</v>
      </c>
      <c r="R1230" t="s">
        <v>4066</v>
      </c>
      <c r="S1230" t="s">
        <v>4065</v>
      </c>
      <c r="T1230" s="12" t="s">
        <v>429</v>
      </c>
      <c r="U1230" s="12" t="s">
        <v>430</v>
      </c>
      <c r="W1230" s="12" t="s">
        <v>40</v>
      </c>
      <c r="X1230" s="12" t="s">
        <v>2964</v>
      </c>
      <c r="Y1230" s="12" t="s">
        <v>3708</v>
      </c>
      <c r="Z1230" s="12" t="s">
        <v>3517</v>
      </c>
      <c r="AA1230" s="12" t="s">
        <v>80</v>
      </c>
      <c r="AB1230" s="12" t="s">
        <v>35</v>
      </c>
      <c r="AC1230" s="12" t="s">
        <v>2901</v>
      </c>
      <c r="AF1230" s="12">
        <v>2</v>
      </c>
      <c r="AG1230" s="12">
        <v>456</v>
      </c>
      <c r="AH1230" s="15">
        <v>4.4625505636382012E-3</v>
      </c>
      <c r="AI1230" s="15"/>
      <c r="AP1230" s="15"/>
      <c r="AQ1230" s="15"/>
      <c r="AS1230" s="12">
        <v>2</v>
      </c>
      <c r="AT1230" s="12" t="s">
        <v>1715</v>
      </c>
    </row>
    <row r="1231" spans="1:55" s="12" customFormat="1" x14ac:dyDescent="0.25">
      <c r="A1231" s="12" t="s">
        <v>1423</v>
      </c>
      <c r="B1231" s="12">
        <v>2018</v>
      </c>
      <c r="C1231" t="str">
        <f>A1231&amp;" "&amp;B1231</f>
        <v>Silva et al. 2018</v>
      </c>
      <c r="D1231" s="12" t="s">
        <v>35</v>
      </c>
      <c r="E1231" s="12" t="s">
        <v>25</v>
      </c>
      <c r="F1231" s="12" t="s">
        <v>1424</v>
      </c>
      <c r="G1231" s="12" t="s">
        <v>2901</v>
      </c>
      <c r="H1231" s="12" t="s">
        <v>3506</v>
      </c>
      <c r="I1231" s="12" t="s">
        <v>1714</v>
      </c>
      <c r="J1231" s="12" t="s">
        <v>3626</v>
      </c>
      <c r="K1231" s="12" t="s">
        <v>28</v>
      </c>
      <c r="L1231" s="12" t="s">
        <v>28</v>
      </c>
      <c r="N1231" s="42" t="s">
        <v>1426</v>
      </c>
      <c r="O1231" s="12" t="s">
        <v>744</v>
      </c>
      <c r="P1231" s="12" t="s">
        <v>3901</v>
      </c>
      <c r="Q1231" t="s">
        <v>4041</v>
      </c>
      <c r="R1231" t="s">
        <v>4066</v>
      </c>
      <c r="S1231" t="s">
        <v>4065</v>
      </c>
      <c r="T1231" s="12" t="s">
        <v>429</v>
      </c>
      <c r="U1231" s="12" t="s">
        <v>430</v>
      </c>
      <c r="W1231" s="12" t="s">
        <v>40</v>
      </c>
      <c r="X1231" s="12" t="s">
        <v>2031</v>
      </c>
      <c r="Y1231" s="12" t="s">
        <v>3518</v>
      </c>
      <c r="Z1231" s="12" t="s">
        <v>3608</v>
      </c>
      <c r="AA1231" s="12" t="s">
        <v>80</v>
      </c>
      <c r="AB1231" s="12" t="s">
        <v>35</v>
      </c>
      <c r="AC1231" s="12" t="s">
        <v>2901</v>
      </c>
      <c r="AF1231" s="12">
        <v>1</v>
      </c>
      <c r="AG1231" s="12">
        <v>456</v>
      </c>
      <c r="AH1231" s="15">
        <v>2.2118932749224385E-3</v>
      </c>
      <c r="AI1231" s="15"/>
      <c r="AP1231" s="15"/>
      <c r="AQ1231" s="15"/>
      <c r="AT1231" s="12" t="s">
        <v>1809</v>
      </c>
    </row>
    <row r="1232" spans="1:55" s="12" customFormat="1" x14ac:dyDescent="0.25">
      <c r="A1232" s="12" t="s">
        <v>1423</v>
      </c>
      <c r="B1232" s="12">
        <v>2018</v>
      </c>
      <c r="C1232" t="str">
        <f>A1232&amp;" "&amp;B1232</f>
        <v>Silva et al. 2018</v>
      </c>
      <c r="D1232" s="12" t="s">
        <v>35</v>
      </c>
      <c r="E1232" s="12" t="s">
        <v>25</v>
      </c>
      <c r="F1232" s="12" t="s">
        <v>1424</v>
      </c>
      <c r="G1232" s="12" t="s">
        <v>2901</v>
      </c>
      <c r="H1232" s="12" t="s">
        <v>3506</v>
      </c>
      <c r="I1232" s="12" t="s">
        <v>1714</v>
      </c>
      <c r="J1232" s="12" t="s">
        <v>3626</v>
      </c>
      <c r="K1232" s="12" t="s">
        <v>28</v>
      </c>
      <c r="L1232" s="12" t="s">
        <v>28</v>
      </c>
      <c r="N1232" s="42" t="s">
        <v>1426</v>
      </c>
      <c r="O1232" s="12" t="s">
        <v>744</v>
      </c>
      <c r="P1232" s="12" t="s">
        <v>3901</v>
      </c>
      <c r="Q1232" t="s">
        <v>4041</v>
      </c>
      <c r="R1232" t="s">
        <v>4066</v>
      </c>
      <c r="S1232" t="s">
        <v>4065</v>
      </c>
      <c r="T1232" s="12" t="s">
        <v>429</v>
      </c>
      <c r="U1232" s="12" t="s">
        <v>430</v>
      </c>
      <c r="W1232" s="12" t="s">
        <v>40</v>
      </c>
      <c r="X1232" s="12" t="s">
        <v>2971</v>
      </c>
      <c r="Y1232" s="12" t="s">
        <v>3607</v>
      </c>
      <c r="Z1232" s="12" t="s">
        <v>3517</v>
      </c>
      <c r="AA1232" s="12" t="s">
        <v>80</v>
      </c>
      <c r="AB1232" s="12" t="s">
        <v>35</v>
      </c>
      <c r="AC1232" s="12" t="s">
        <v>2901</v>
      </c>
      <c r="AF1232" s="12">
        <v>1</v>
      </c>
      <c r="AG1232" s="12">
        <v>456</v>
      </c>
      <c r="AH1232" s="15">
        <v>2.2118932749224385E-3</v>
      </c>
      <c r="AI1232" s="15"/>
      <c r="AP1232" s="15"/>
      <c r="AQ1232" s="15"/>
      <c r="AT1232" s="12" t="s">
        <v>1810</v>
      </c>
    </row>
    <row r="1233" spans="1:45" s="12" customFormat="1" x14ac:dyDescent="0.25">
      <c r="A1233" s="12" t="s">
        <v>1428</v>
      </c>
      <c r="B1233" s="12">
        <v>2002</v>
      </c>
      <c r="C1233" t="str">
        <f>A1233&amp;" "&amp;B1233</f>
        <v>Smith et al.  2002</v>
      </c>
      <c r="D1233" s="12" t="s">
        <v>35</v>
      </c>
      <c r="E1233" s="12" t="s">
        <v>25</v>
      </c>
      <c r="F1233" s="12" t="s">
        <v>1429</v>
      </c>
      <c r="G1233" s="12" t="s">
        <v>35</v>
      </c>
      <c r="H1233" s="12" t="s">
        <v>3503</v>
      </c>
      <c r="I1233" s="12" t="s">
        <v>1425</v>
      </c>
      <c r="J1233" s="12" t="s">
        <v>2117</v>
      </c>
      <c r="K1233" s="12" t="s">
        <v>28</v>
      </c>
      <c r="L1233" s="12" t="s">
        <v>28</v>
      </c>
      <c r="N1233" s="12" t="s">
        <v>277</v>
      </c>
      <c r="O1233" s="12" t="s">
        <v>744</v>
      </c>
      <c r="P1233" s="12" t="s">
        <v>3901</v>
      </c>
      <c r="Q1233" t="s">
        <v>4026</v>
      </c>
      <c r="R1233" t="s">
        <v>4025</v>
      </c>
      <c r="S1233" t="s">
        <v>4226</v>
      </c>
      <c r="T1233" s="12" t="s">
        <v>1381</v>
      </c>
      <c r="U1233" s="12" t="s">
        <v>1382</v>
      </c>
      <c r="W1233" s="12" t="s">
        <v>1431</v>
      </c>
      <c r="X1233" s="12" t="s">
        <v>1033</v>
      </c>
      <c r="Y1233" s="12" t="s">
        <v>1033</v>
      </c>
      <c r="Z1233" s="12" t="s">
        <v>1033</v>
      </c>
      <c r="AA1233" s="12" t="s">
        <v>80</v>
      </c>
      <c r="AB1233" s="12" t="s">
        <v>35</v>
      </c>
      <c r="AC1233" s="12" t="s">
        <v>2901</v>
      </c>
      <c r="AF1233" s="12" t="s">
        <v>119</v>
      </c>
      <c r="AG1233" s="12">
        <v>17</v>
      </c>
    </row>
    <row r="1234" spans="1:45" s="12" customFormat="1" x14ac:dyDescent="0.25">
      <c r="A1234" s="12" t="s">
        <v>1428</v>
      </c>
      <c r="B1234" s="12">
        <v>2002</v>
      </c>
      <c r="C1234" t="str">
        <f>A1234&amp;" "&amp;B1234</f>
        <v>Smith et al.  2002</v>
      </c>
      <c r="D1234" s="12" t="s">
        <v>35</v>
      </c>
      <c r="E1234" s="12" t="s">
        <v>25</v>
      </c>
      <c r="F1234" s="12" t="s">
        <v>1432</v>
      </c>
      <c r="G1234" s="12" t="s">
        <v>35</v>
      </c>
      <c r="H1234" s="12" t="s">
        <v>3503</v>
      </c>
      <c r="I1234" s="12" t="s">
        <v>1425</v>
      </c>
      <c r="J1234" s="12" t="s">
        <v>2117</v>
      </c>
      <c r="K1234" s="12" t="s">
        <v>28</v>
      </c>
      <c r="L1234" s="12" t="s">
        <v>28</v>
      </c>
      <c r="N1234" s="12" t="s">
        <v>277</v>
      </c>
      <c r="O1234" s="12" t="s">
        <v>744</v>
      </c>
      <c r="P1234" s="12" t="s">
        <v>3901</v>
      </c>
      <c r="Q1234" t="s">
        <v>4133</v>
      </c>
      <c r="R1234" t="s">
        <v>4132</v>
      </c>
      <c r="S1234" t="s">
        <v>4131</v>
      </c>
      <c r="T1234" s="12" t="s">
        <v>1433</v>
      </c>
      <c r="U1234" s="12" t="s">
        <v>1434</v>
      </c>
      <c r="W1234" s="12" t="s">
        <v>1431</v>
      </c>
      <c r="X1234" s="12" t="s">
        <v>1033</v>
      </c>
      <c r="Y1234" s="12" t="s">
        <v>1033</v>
      </c>
      <c r="Z1234" s="12" t="s">
        <v>1033</v>
      </c>
      <c r="AA1234" s="12" t="s">
        <v>80</v>
      </c>
      <c r="AB1234" s="12" t="s">
        <v>35</v>
      </c>
      <c r="AC1234" s="12" t="s">
        <v>2901</v>
      </c>
      <c r="AF1234" s="12" t="s">
        <v>119</v>
      </c>
      <c r="AG1234" s="12">
        <v>2</v>
      </c>
    </row>
    <row r="1235" spans="1:45" s="12" customFormat="1" x14ac:dyDescent="0.25">
      <c r="A1235" s="12" t="s">
        <v>1428</v>
      </c>
      <c r="B1235" s="12">
        <v>2002</v>
      </c>
      <c r="C1235" t="str">
        <f>A1235&amp;" "&amp;B1235</f>
        <v>Smith et al.  2002</v>
      </c>
      <c r="D1235" s="12" t="s">
        <v>35</v>
      </c>
      <c r="E1235" s="12" t="s">
        <v>25</v>
      </c>
      <c r="F1235" s="12" t="s">
        <v>1432</v>
      </c>
      <c r="G1235" s="12" t="s">
        <v>35</v>
      </c>
      <c r="H1235" s="12" t="s">
        <v>3503</v>
      </c>
      <c r="I1235" s="12" t="s">
        <v>1425</v>
      </c>
      <c r="J1235" s="12" t="s">
        <v>2117</v>
      </c>
      <c r="K1235" s="12" t="s">
        <v>28</v>
      </c>
      <c r="L1235" s="12" t="s">
        <v>28</v>
      </c>
      <c r="N1235" s="12" t="s">
        <v>277</v>
      </c>
      <c r="O1235" s="12" t="s">
        <v>744</v>
      </c>
      <c r="P1235" s="12" t="s">
        <v>3901</v>
      </c>
      <c r="Q1235" t="s">
        <v>2614</v>
      </c>
      <c r="R1235" t="s">
        <v>2566</v>
      </c>
      <c r="S1235" t="s">
        <v>4075</v>
      </c>
      <c r="T1235" s="12" t="s">
        <v>871</v>
      </c>
      <c r="U1235" s="12" t="s">
        <v>1435</v>
      </c>
      <c r="W1235" s="12" t="s">
        <v>1431</v>
      </c>
      <c r="X1235" s="12" t="s">
        <v>1033</v>
      </c>
      <c r="Y1235" s="12" t="s">
        <v>1033</v>
      </c>
      <c r="Z1235" s="12" t="s">
        <v>1033</v>
      </c>
      <c r="AA1235" s="12" t="s">
        <v>80</v>
      </c>
      <c r="AB1235" s="12" t="s">
        <v>35</v>
      </c>
      <c r="AC1235" s="12" t="s">
        <v>2901</v>
      </c>
      <c r="AF1235" s="12" t="s">
        <v>119</v>
      </c>
      <c r="AG1235" s="12">
        <v>14</v>
      </c>
    </row>
    <row r="1236" spans="1:45" s="12" customFormat="1" x14ac:dyDescent="0.25">
      <c r="A1236" s="12" t="s">
        <v>1428</v>
      </c>
      <c r="B1236" s="12">
        <v>2002</v>
      </c>
      <c r="C1236" t="str">
        <f>A1236&amp;" "&amp;B1236</f>
        <v>Smith et al.  2002</v>
      </c>
      <c r="D1236" s="12" t="s">
        <v>35</v>
      </c>
      <c r="E1236" s="12" t="s">
        <v>25</v>
      </c>
      <c r="F1236" s="12" t="s">
        <v>1429</v>
      </c>
      <c r="G1236" s="12" t="s">
        <v>35</v>
      </c>
      <c r="H1236" s="12" t="s">
        <v>3503</v>
      </c>
      <c r="I1236" s="12" t="s">
        <v>1425</v>
      </c>
      <c r="J1236" s="12" t="s">
        <v>2117</v>
      </c>
      <c r="K1236" s="12" t="s">
        <v>28</v>
      </c>
      <c r="L1236" s="12" t="s">
        <v>28</v>
      </c>
      <c r="N1236" s="12" t="s">
        <v>277</v>
      </c>
      <c r="O1236" s="12" t="s">
        <v>744</v>
      </c>
      <c r="P1236" s="12" t="s">
        <v>3901</v>
      </c>
      <c r="Q1236" t="s">
        <v>4159</v>
      </c>
      <c r="R1236" t="s">
        <v>4158</v>
      </c>
      <c r="S1236" t="s">
        <v>4352</v>
      </c>
      <c r="T1236" s="12" t="s">
        <v>1560</v>
      </c>
      <c r="U1236" s="12" t="s">
        <v>1397</v>
      </c>
      <c r="W1236" s="12" t="s">
        <v>1431</v>
      </c>
      <c r="X1236" s="12" t="s">
        <v>1033</v>
      </c>
      <c r="Y1236" s="12" t="s">
        <v>1033</v>
      </c>
      <c r="Z1236" s="12" t="s">
        <v>1033</v>
      </c>
      <c r="AA1236" s="12" t="s">
        <v>80</v>
      </c>
      <c r="AB1236" s="12" t="s">
        <v>35</v>
      </c>
      <c r="AC1236" s="12" t="s">
        <v>2901</v>
      </c>
      <c r="AF1236" s="12">
        <v>2</v>
      </c>
      <c r="AG1236" s="12">
        <v>19</v>
      </c>
    </row>
    <row r="1237" spans="1:45" s="12" customFormat="1" x14ac:dyDescent="0.25">
      <c r="A1237" s="12" t="s">
        <v>1428</v>
      </c>
      <c r="B1237" s="12">
        <v>2002</v>
      </c>
      <c r="C1237" t="str">
        <f>A1237&amp;" "&amp;B1237</f>
        <v>Smith et al.  2002</v>
      </c>
      <c r="D1237" s="12" t="s">
        <v>35</v>
      </c>
      <c r="E1237" s="12" t="s">
        <v>25</v>
      </c>
      <c r="F1237" s="12" t="s">
        <v>1429</v>
      </c>
      <c r="G1237" s="12" t="s">
        <v>35</v>
      </c>
      <c r="H1237" s="12" t="s">
        <v>3503</v>
      </c>
      <c r="I1237" s="12" t="s">
        <v>1430</v>
      </c>
      <c r="J1237" s="12" t="s">
        <v>3625</v>
      </c>
      <c r="K1237" s="12" t="s">
        <v>28</v>
      </c>
      <c r="L1237" s="12" t="s">
        <v>28</v>
      </c>
      <c r="N1237" s="12" t="s">
        <v>277</v>
      </c>
      <c r="O1237" s="12" t="s">
        <v>744</v>
      </c>
      <c r="P1237" s="12" t="s">
        <v>3901</v>
      </c>
      <c r="Q1237" t="s">
        <v>4159</v>
      </c>
      <c r="R1237" t="s">
        <v>4158</v>
      </c>
      <c r="S1237" t="s">
        <v>4352</v>
      </c>
      <c r="T1237" s="12" t="s">
        <v>1560</v>
      </c>
      <c r="U1237" s="12" t="s">
        <v>1397</v>
      </c>
      <c r="W1237" s="12" t="s">
        <v>1431</v>
      </c>
      <c r="X1237" s="12" t="s">
        <v>1033</v>
      </c>
      <c r="Y1237" s="12" t="s">
        <v>1033</v>
      </c>
      <c r="Z1237" s="12" t="s">
        <v>1033</v>
      </c>
      <c r="AA1237" s="12" t="s">
        <v>80</v>
      </c>
      <c r="AB1237" s="12" t="s">
        <v>35</v>
      </c>
      <c r="AC1237" s="12" t="s">
        <v>2901</v>
      </c>
      <c r="AF1237" s="12">
        <v>2</v>
      </c>
      <c r="AG1237" s="12">
        <v>19</v>
      </c>
      <c r="AS1237" s="12" t="s">
        <v>2927</v>
      </c>
    </row>
    <row r="1238" spans="1:45" s="12" customFormat="1" x14ac:dyDescent="0.25">
      <c r="A1238" s="12" t="s">
        <v>1428</v>
      </c>
      <c r="B1238" s="12">
        <v>2002</v>
      </c>
      <c r="C1238" t="str">
        <f>A1238&amp;" "&amp;B1238</f>
        <v>Smith et al.  2002</v>
      </c>
      <c r="D1238" s="12" t="s">
        <v>35</v>
      </c>
      <c r="E1238" s="12" t="s">
        <v>25</v>
      </c>
      <c r="F1238" s="12" t="s">
        <v>1432</v>
      </c>
      <c r="G1238" s="12" t="s">
        <v>35</v>
      </c>
      <c r="H1238" s="12" t="s">
        <v>3503</v>
      </c>
      <c r="I1238" s="12" t="s">
        <v>1425</v>
      </c>
      <c r="J1238" s="12" t="s">
        <v>2117</v>
      </c>
      <c r="K1238" s="12" t="s">
        <v>28</v>
      </c>
      <c r="L1238" s="12" t="s">
        <v>28</v>
      </c>
      <c r="N1238" s="12" t="s">
        <v>277</v>
      </c>
      <c r="O1238" s="12" t="s">
        <v>744</v>
      </c>
      <c r="P1238" s="12" t="s">
        <v>3901</v>
      </c>
      <c r="Q1238" t="s">
        <v>3919</v>
      </c>
      <c r="R1238" t="s">
        <v>2600</v>
      </c>
      <c r="S1238" t="s">
        <v>4185</v>
      </c>
      <c r="T1238" s="12" t="s">
        <v>879</v>
      </c>
      <c r="U1238" s="12" t="s">
        <v>1436</v>
      </c>
      <c r="W1238" s="12" t="s">
        <v>1431</v>
      </c>
      <c r="X1238" s="12" t="s">
        <v>1033</v>
      </c>
      <c r="Y1238" s="12" t="s">
        <v>1033</v>
      </c>
      <c r="Z1238" s="12" t="s">
        <v>1033</v>
      </c>
      <c r="AA1238" s="12" t="s">
        <v>80</v>
      </c>
      <c r="AB1238" s="12" t="s">
        <v>35</v>
      </c>
      <c r="AC1238" s="12" t="s">
        <v>2901</v>
      </c>
      <c r="AF1238" s="12">
        <v>0</v>
      </c>
      <c r="AG1238" s="12">
        <v>1</v>
      </c>
    </row>
    <row r="1239" spans="1:45" s="12" customFormat="1" x14ac:dyDescent="0.25">
      <c r="A1239" s="12" t="s">
        <v>1428</v>
      </c>
      <c r="B1239" s="12">
        <v>2002</v>
      </c>
      <c r="C1239" t="str">
        <f>A1239&amp;" "&amp;B1239</f>
        <v>Smith et al.  2002</v>
      </c>
      <c r="D1239" s="12" t="s">
        <v>35</v>
      </c>
      <c r="E1239" s="12" t="s">
        <v>25</v>
      </c>
      <c r="F1239" s="12" t="s">
        <v>1432</v>
      </c>
      <c r="G1239" s="12" t="s">
        <v>35</v>
      </c>
      <c r="H1239" s="12" t="s">
        <v>3503</v>
      </c>
      <c r="I1239" s="12" t="s">
        <v>1425</v>
      </c>
      <c r="J1239" s="12" t="s">
        <v>2117</v>
      </c>
      <c r="K1239" s="12" t="s">
        <v>28</v>
      </c>
      <c r="L1239" s="12" t="s">
        <v>28</v>
      </c>
      <c r="N1239" s="12" t="s">
        <v>277</v>
      </c>
      <c r="O1239" s="12" t="s">
        <v>744</v>
      </c>
      <c r="P1239" s="12" t="s">
        <v>3901</v>
      </c>
      <c r="Q1239" t="s">
        <v>4070</v>
      </c>
      <c r="R1239" t="s">
        <v>4069</v>
      </c>
      <c r="S1239" t="s">
        <v>4200</v>
      </c>
      <c r="T1239" s="12" t="s">
        <v>882</v>
      </c>
      <c r="U1239" s="12" t="s">
        <v>1437</v>
      </c>
      <c r="W1239" s="12" t="s">
        <v>1431</v>
      </c>
      <c r="X1239" s="12" t="s">
        <v>1033</v>
      </c>
      <c r="Y1239" s="12" t="s">
        <v>1033</v>
      </c>
      <c r="Z1239" s="12" t="s">
        <v>1033</v>
      </c>
      <c r="AA1239" s="12" t="s">
        <v>80</v>
      </c>
      <c r="AB1239" s="12" t="s">
        <v>35</v>
      </c>
      <c r="AC1239" s="12" t="s">
        <v>2901</v>
      </c>
      <c r="AF1239" s="12" t="s">
        <v>119</v>
      </c>
      <c r="AG1239" s="12">
        <v>23</v>
      </c>
    </row>
    <row r="1240" spans="1:45" s="12" customFormat="1" x14ac:dyDescent="0.25">
      <c r="A1240" s="12" t="s">
        <v>1428</v>
      </c>
      <c r="B1240" s="12">
        <v>2002</v>
      </c>
      <c r="C1240" t="str">
        <f>A1240&amp;" "&amp;B1240</f>
        <v>Smith et al.  2002</v>
      </c>
      <c r="D1240" s="12" t="s">
        <v>35</v>
      </c>
      <c r="E1240" s="12" t="s">
        <v>25</v>
      </c>
      <c r="F1240" s="12" t="s">
        <v>1561</v>
      </c>
      <c r="G1240" s="12" t="s">
        <v>35</v>
      </c>
      <c r="H1240" s="12" t="s">
        <v>3503</v>
      </c>
      <c r="I1240" s="12" t="s">
        <v>1425</v>
      </c>
      <c r="J1240" s="12" t="s">
        <v>2117</v>
      </c>
      <c r="K1240" s="12" t="s">
        <v>28</v>
      </c>
      <c r="L1240" s="12" t="s">
        <v>28</v>
      </c>
      <c r="N1240" s="12" t="s">
        <v>277</v>
      </c>
      <c r="O1240" s="12" t="s">
        <v>744</v>
      </c>
      <c r="P1240" s="12" t="s">
        <v>3901</v>
      </c>
      <c r="Q1240" t="s">
        <v>2614</v>
      </c>
      <c r="R1240" t="s">
        <v>118</v>
      </c>
      <c r="S1240" t="s">
        <v>3980</v>
      </c>
      <c r="T1240" s="12" t="s">
        <v>2637</v>
      </c>
      <c r="U1240" s="12" t="s">
        <v>1529</v>
      </c>
      <c r="W1240" s="12" t="s">
        <v>40</v>
      </c>
      <c r="X1240" s="12" t="s">
        <v>1033</v>
      </c>
      <c r="Y1240" s="12" t="s">
        <v>1033</v>
      </c>
      <c r="Z1240" s="12" t="s">
        <v>1033</v>
      </c>
      <c r="AA1240" s="12" t="s">
        <v>80</v>
      </c>
      <c r="AB1240" s="12" t="s">
        <v>35</v>
      </c>
      <c r="AC1240" s="12" t="s">
        <v>2901</v>
      </c>
      <c r="AF1240" s="12">
        <v>1</v>
      </c>
      <c r="AG1240" s="12">
        <v>27</v>
      </c>
    </row>
    <row r="1241" spans="1:45" s="12" customFormat="1" x14ac:dyDescent="0.25">
      <c r="A1241" s="12" t="s">
        <v>1428</v>
      </c>
      <c r="B1241" s="12">
        <v>2002</v>
      </c>
      <c r="C1241" t="str">
        <f>A1241&amp;" "&amp;B1241</f>
        <v>Smith et al.  2002</v>
      </c>
      <c r="D1241" s="12" t="s">
        <v>35</v>
      </c>
      <c r="E1241" s="12" t="s">
        <v>25</v>
      </c>
      <c r="F1241" s="12" t="s">
        <v>1561</v>
      </c>
      <c r="G1241" s="12" t="s">
        <v>35</v>
      </c>
      <c r="H1241" s="12" t="s">
        <v>3503</v>
      </c>
      <c r="I1241" s="12" t="s">
        <v>1430</v>
      </c>
      <c r="J1241" s="12" t="s">
        <v>3625</v>
      </c>
      <c r="K1241" s="12" t="s">
        <v>28</v>
      </c>
      <c r="L1241" s="12" t="s">
        <v>28</v>
      </c>
      <c r="N1241" s="12" t="s">
        <v>277</v>
      </c>
      <c r="O1241" s="12" t="s">
        <v>744</v>
      </c>
      <c r="P1241" s="12" t="s">
        <v>3901</v>
      </c>
      <c r="Q1241" t="s">
        <v>2614</v>
      </c>
      <c r="R1241" t="s">
        <v>118</v>
      </c>
      <c r="S1241" t="s">
        <v>3980</v>
      </c>
      <c r="T1241" s="12" t="s">
        <v>2637</v>
      </c>
      <c r="U1241" s="12" t="s">
        <v>1529</v>
      </c>
      <c r="W1241" s="12" t="s">
        <v>40</v>
      </c>
      <c r="X1241" s="12" t="s">
        <v>1033</v>
      </c>
      <c r="Y1241" s="12" t="s">
        <v>1033</v>
      </c>
      <c r="Z1241" s="12" t="s">
        <v>1033</v>
      </c>
      <c r="AA1241" s="12" t="s">
        <v>80</v>
      </c>
      <c r="AB1241" s="12" t="s">
        <v>35</v>
      </c>
      <c r="AC1241" s="12" t="s">
        <v>2901</v>
      </c>
      <c r="AF1241" s="12">
        <v>1</v>
      </c>
      <c r="AG1241" s="12">
        <v>27</v>
      </c>
      <c r="AS1241" s="12" t="s">
        <v>2928</v>
      </c>
    </row>
    <row r="1242" spans="1:45" s="12" customFormat="1" x14ac:dyDescent="0.25">
      <c r="A1242" s="12" t="s">
        <v>1428</v>
      </c>
      <c r="B1242" s="12">
        <v>2002</v>
      </c>
      <c r="C1242" t="str">
        <f>A1242&amp;" "&amp;B1242</f>
        <v>Smith et al.  2002</v>
      </c>
      <c r="D1242" s="12" t="s">
        <v>35</v>
      </c>
      <c r="E1242" s="12" t="s">
        <v>25</v>
      </c>
      <c r="F1242" s="12" t="s">
        <v>1432</v>
      </c>
      <c r="G1242" s="12" t="s">
        <v>35</v>
      </c>
      <c r="H1242" s="12" t="s">
        <v>3503</v>
      </c>
      <c r="I1242" s="12" t="s">
        <v>1425</v>
      </c>
      <c r="J1242" s="12" t="s">
        <v>2117</v>
      </c>
      <c r="K1242" s="12" t="s">
        <v>28</v>
      </c>
      <c r="L1242" s="12" t="s">
        <v>28</v>
      </c>
      <c r="N1242" s="12" t="s">
        <v>277</v>
      </c>
      <c r="O1242" s="12" t="s">
        <v>744</v>
      </c>
      <c r="P1242" s="12" t="s">
        <v>3901</v>
      </c>
      <c r="Q1242" t="s">
        <v>2614</v>
      </c>
      <c r="R1242" t="s">
        <v>118</v>
      </c>
      <c r="S1242" t="s">
        <v>3980</v>
      </c>
      <c r="T1242" s="12" t="s">
        <v>2637</v>
      </c>
      <c r="U1242" s="12" t="s">
        <v>1529</v>
      </c>
      <c r="W1242" s="12" t="s">
        <v>1431</v>
      </c>
      <c r="X1242" s="12" t="s">
        <v>1470</v>
      </c>
      <c r="Y1242" s="12" t="s">
        <v>1033</v>
      </c>
      <c r="Z1242" s="12" t="s">
        <v>1033</v>
      </c>
      <c r="AA1242" s="12" t="s">
        <v>80</v>
      </c>
      <c r="AB1242" s="12" t="s">
        <v>35</v>
      </c>
      <c r="AC1242" s="12" t="s">
        <v>2901</v>
      </c>
      <c r="AF1242" s="12">
        <v>1</v>
      </c>
      <c r="AG1242" s="12">
        <v>5</v>
      </c>
    </row>
    <row r="1243" spans="1:45" s="12" customFormat="1" x14ac:dyDescent="0.25">
      <c r="A1243" s="12" t="s">
        <v>1428</v>
      </c>
      <c r="B1243" s="12">
        <v>2002</v>
      </c>
      <c r="C1243" t="str">
        <f>A1243&amp;" "&amp;B1243</f>
        <v>Smith et al.  2002</v>
      </c>
      <c r="D1243" s="12" t="s">
        <v>35</v>
      </c>
      <c r="E1243" s="12" t="s">
        <v>25</v>
      </c>
      <c r="F1243" s="12" t="s">
        <v>1432</v>
      </c>
      <c r="G1243" s="12" t="s">
        <v>35</v>
      </c>
      <c r="H1243" s="12" t="s">
        <v>3503</v>
      </c>
      <c r="I1243" s="12" t="s">
        <v>1430</v>
      </c>
      <c r="J1243" s="12" t="s">
        <v>3625</v>
      </c>
      <c r="K1243" s="12" t="s">
        <v>28</v>
      </c>
      <c r="L1243" s="12" t="s">
        <v>28</v>
      </c>
      <c r="N1243" s="12" t="s">
        <v>277</v>
      </c>
      <c r="O1243" s="12" t="s">
        <v>744</v>
      </c>
      <c r="P1243" s="12" t="s">
        <v>3901</v>
      </c>
      <c r="Q1243" t="s">
        <v>2614</v>
      </c>
      <c r="R1243" t="s">
        <v>118</v>
      </c>
      <c r="S1243" t="s">
        <v>3980</v>
      </c>
      <c r="T1243" s="12" t="s">
        <v>2637</v>
      </c>
      <c r="U1243" s="12" t="s">
        <v>1529</v>
      </c>
      <c r="W1243" s="12" t="s">
        <v>1431</v>
      </c>
      <c r="X1243" s="12" t="s">
        <v>1470</v>
      </c>
      <c r="Y1243" s="12" t="s">
        <v>1033</v>
      </c>
      <c r="Z1243" s="12" t="s">
        <v>1033</v>
      </c>
      <c r="AA1243" s="12" t="s">
        <v>80</v>
      </c>
      <c r="AB1243" s="12" t="s">
        <v>35</v>
      </c>
      <c r="AC1243" s="12" t="s">
        <v>2901</v>
      </c>
      <c r="AF1243" s="12">
        <v>1</v>
      </c>
      <c r="AG1243" s="12">
        <v>5</v>
      </c>
      <c r="AS1243" s="12" t="s">
        <v>2926</v>
      </c>
    </row>
    <row r="1244" spans="1:45" s="12" customFormat="1" x14ac:dyDescent="0.25">
      <c r="A1244" s="12" t="s">
        <v>615</v>
      </c>
      <c r="B1244" s="12">
        <v>2020</v>
      </c>
      <c r="C1244" t="str">
        <f>A1244&amp;" "&amp;B1244</f>
        <v>Smith et al. 2020</v>
      </c>
      <c r="D1244" s="12" t="s">
        <v>35</v>
      </c>
      <c r="E1244" s="12" t="s">
        <v>25</v>
      </c>
      <c r="F1244" s="12" t="s">
        <v>616</v>
      </c>
      <c r="G1244" s="12" t="s">
        <v>35</v>
      </c>
      <c r="H1244" s="12" t="s">
        <v>3503</v>
      </c>
      <c r="I1244" s="12" t="s">
        <v>1992</v>
      </c>
      <c r="J1244" s="12" t="s">
        <v>3625</v>
      </c>
      <c r="K1244" s="12" t="s">
        <v>28</v>
      </c>
      <c r="L1244" s="12" t="s">
        <v>28</v>
      </c>
      <c r="N1244" s="12" t="s">
        <v>28</v>
      </c>
      <c r="O1244" s="12" t="s">
        <v>744</v>
      </c>
      <c r="P1244" s="12" t="s">
        <v>3901</v>
      </c>
      <c r="Q1244"/>
      <c r="R1244"/>
      <c r="S1244"/>
      <c r="V1244" s="12" t="s">
        <v>2649</v>
      </c>
      <c r="W1244" s="12" t="s">
        <v>40</v>
      </c>
      <c r="X1244" s="12" t="s">
        <v>1826</v>
      </c>
      <c r="Y1244" s="12" t="s">
        <v>1033</v>
      </c>
      <c r="Z1244" s="12" t="s">
        <v>1033</v>
      </c>
      <c r="AA1244" s="12" t="s">
        <v>80</v>
      </c>
      <c r="AB1244" s="12" t="s">
        <v>35</v>
      </c>
      <c r="AC1244" s="12" t="s">
        <v>2901</v>
      </c>
      <c r="AF1244" s="12" t="s">
        <v>119</v>
      </c>
      <c r="AG1244" s="12">
        <v>2024</v>
      </c>
    </row>
    <row r="1245" spans="1:45" s="12" customFormat="1" x14ac:dyDescent="0.25">
      <c r="A1245" s="12" t="s">
        <v>1444</v>
      </c>
      <c r="B1245" s="12">
        <v>1967</v>
      </c>
      <c r="C1245" t="str">
        <f>A1245&amp;" "&amp;B1245</f>
        <v>Snoeyenbos et al. 1967</v>
      </c>
      <c r="D1245" s="12" t="s">
        <v>35</v>
      </c>
      <c r="E1245" s="12" t="s">
        <v>25</v>
      </c>
      <c r="F1245" s="12" t="s">
        <v>1445</v>
      </c>
      <c r="G1245" s="12" t="s">
        <v>35</v>
      </c>
      <c r="H1245" s="12" t="s">
        <v>3503</v>
      </c>
      <c r="I1245" s="12" t="s">
        <v>1446</v>
      </c>
      <c r="J1245" s="12" t="s">
        <v>2117</v>
      </c>
      <c r="K1245" s="12" t="s">
        <v>28</v>
      </c>
      <c r="L1245" s="12" t="s">
        <v>28</v>
      </c>
      <c r="N1245" s="12" t="s">
        <v>1447</v>
      </c>
      <c r="O1245" s="12" t="s">
        <v>744</v>
      </c>
      <c r="P1245" s="12" t="s">
        <v>3901</v>
      </c>
      <c r="Q1245" t="s">
        <v>4009</v>
      </c>
      <c r="R1245" t="s">
        <v>3938</v>
      </c>
      <c r="S1245" t="s">
        <v>4049</v>
      </c>
      <c r="T1245" s="12" t="s">
        <v>368</v>
      </c>
      <c r="U1245" s="12" t="s">
        <v>369</v>
      </c>
      <c r="W1245" s="12" t="s">
        <v>40</v>
      </c>
      <c r="X1245" s="12" t="s">
        <v>1033</v>
      </c>
      <c r="Y1245" s="12" t="s">
        <v>1033</v>
      </c>
      <c r="Z1245" s="12" t="s">
        <v>1033</v>
      </c>
      <c r="AA1245" s="12" t="s">
        <v>1448</v>
      </c>
      <c r="AB1245" s="12" t="s">
        <v>35</v>
      </c>
      <c r="AC1245" s="12" t="s">
        <v>2901</v>
      </c>
      <c r="AF1245" s="12">
        <v>11</v>
      </c>
      <c r="AG1245" s="12">
        <v>299</v>
      </c>
    </row>
    <row r="1246" spans="1:45" s="12" customFormat="1" x14ac:dyDescent="0.25">
      <c r="A1246" s="12" t="s">
        <v>1444</v>
      </c>
      <c r="B1246" s="12">
        <v>1967</v>
      </c>
      <c r="C1246" t="str">
        <f>A1246&amp;" "&amp;B1246</f>
        <v>Snoeyenbos et al. 1967</v>
      </c>
      <c r="D1246" s="12" t="s">
        <v>35</v>
      </c>
      <c r="E1246" s="12" t="s">
        <v>25</v>
      </c>
      <c r="F1246" s="12" t="s">
        <v>1445</v>
      </c>
      <c r="G1246" s="12" t="s">
        <v>35</v>
      </c>
      <c r="H1246" s="12" t="s">
        <v>3503</v>
      </c>
      <c r="I1246" s="12" t="s">
        <v>1446</v>
      </c>
      <c r="J1246" s="12" t="s">
        <v>2117</v>
      </c>
      <c r="K1246" s="12" t="s">
        <v>28</v>
      </c>
      <c r="L1246" s="12" t="s">
        <v>28</v>
      </c>
      <c r="N1246" s="12" t="s">
        <v>1447</v>
      </c>
      <c r="O1246" s="12" t="s">
        <v>744</v>
      </c>
      <c r="P1246" s="12" t="s">
        <v>3901</v>
      </c>
      <c r="Q1246" t="s">
        <v>4009</v>
      </c>
      <c r="R1246" t="s">
        <v>3938</v>
      </c>
      <c r="S1246" t="s">
        <v>4073</v>
      </c>
      <c r="T1246" s="12" t="s">
        <v>506</v>
      </c>
      <c r="U1246" s="12" t="s">
        <v>2766</v>
      </c>
      <c r="W1246" s="12" t="s">
        <v>40</v>
      </c>
      <c r="X1246" s="12" t="s">
        <v>1033</v>
      </c>
      <c r="Y1246" s="12" t="s">
        <v>1033</v>
      </c>
      <c r="Z1246" s="12" t="s">
        <v>1033</v>
      </c>
      <c r="AA1246" s="12" t="s">
        <v>1448</v>
      </c>
      <c r="AB1246" s="12" t="s">
        <v>35</v>
      </c>
      <c r="AC1246" s="12" t="s">
        <v>2901</v>
      </c>
      <c r="AF1246" s="12">
        <v>2</v>
      </c>
      <c r="AG1246" s="12">
        <v>108</v>
      </c>
    </row>
    <row r="1247" spans="1:45" s="12" customFormat="1" x14ac:dyDescent="0.25">
      <c r="A1247" s="12" t="s">
        <v>1444</v>
      </c>
      <c r="B1247" s="12">
        <v>1967</v>
      </c>
      <c r="C1247" t="str">
        <f>A1247&amp;" "&amp;B1247</f>
        <v>Snoeyenbos et al. 1967</v>
      </c>
      <c r="D1247" s="12" t="s">
        <v>35</v>
      </c>
      <c r="E1247" s="12" t="s">
        <v>25</v>
      </c>
      <c r="F1247" s="12" t="s">
        <v>1445</v>
      </c>
      <c r="G1247" s="12" t="s">
        <v>35</v>
      </c>
      <c r="H1247" s="12" t="s">
        <v>3503</v>
      </c>
      <c r="I1247" s="12" t="s">
        <v>1446</v>
      </c>
      <c r="J1247" s="12" t="s">
        <v>2117</v>
      </c>
      <c r="K1247" s="12" t="s">
        <v>28</v>
      </c>
      <c r="L1247" s="12" t="s">
        <v>28</v>
      </c>
      <c r="N1247" s="12" t="s">
        <v>1447</v>
      </c>
      <c r="O1247" s="12" t="s">
        <v>744</v>
      </c>
      <c r="P1247" s="12" t="s">
        <v>3901</v>
      </c>
      <c r="Q1247" t="s">
        <v>4009</v>
      </c>
      <c r="R1247" t="s">
        <v>4097</v>
      </c>
      <c r="S1247" t="s">
        <v>4096</v>
      </c>
      <c r="T1247" s="12" t="s">
        <v>343</v>
      </c>
      <c r="U1247" s="12" t="s">
        <v>1454</v>
      </c>
      <c r="W1247" s="12" t="s">
        <v>40</v>
      </c>
      <c r="X1247" s="12" t="s">
        <v>1033</v>
      </c>
      <c r="Y1247" s="12" t="s">
        <v>1033</v>
      </c>
      <c r="Z1247" s="12" t="s">
        <v>1033</v>
      </c>
      <c r="AA1247" s="12" t="s">
        <v>1448</v>
      </c>
      <c r="AB1247" s="12" t="s">
        <v>35</v>
      </c>
      <c r="AC1247" s="12" t="s">
        <v>2901</v>
      </c>
      <c r="AF1247" s="12">
        <v>13</v>
      </c>
      <c r="AG1247" s="12">
        <v>148</v>
      </c>
    </row>
    <row r="1248" spans="1:45" s="12" customFormat="1" x14ac:dyDescent="0.25">
      <c r="A1248" s="12" t="s">
        <v>1444</v>
      </c>
      <c r="B1248" s="12">
        <v>1967</v>
      </c>
      <c r="C1248" t="str">
        <f>A1248&amp;" "&amp;B1248</f>
        <v>Snoeyenbos et al. 1967</v>
      </c>
      <c r="D1248" s="12" t="s">
        <v>35</v>
      </c>
      <c r="E1248" s="12" t="s">
        <v>25</v>
      </c>
      <c r="F1248" s="12" t="s">
        <v>1452</v>
      </c>
      <c r="G1248" s="12" t="s">
        <v>35</v>
      </c>
      <c r="H1248" s="12" t="s">
        <v>3503</v>
      </c>
      <c r="I1248" s="12" t="s">
        <v>1446</v>
      </c>
      <c r="J1248" s="12" t="s">
        <v>2117</v>
      </c>
      <c r="K1248" s="12" t="s">
        <v>28</v>
      </c>
      <c r="L1248" s="12" t="s">
        <v>28</v>
      </c>
      <c r="N1248" s="12" t="s">
        <v>273</v>
      </c>
      <c r="O1248" s="12" t="s">
        <v>744</v>
      </c>
      <c r="P1248" s="12" t="s">
        <v>3901</v>
      </c>
      <c r="Q1248" t="s">
        <v>2614</v>
      </c>
      <c r="R1248" t="s">
        <v>118</v>
      </c>
      <c r="S1248" t="s">
        <v>3980</v>
      </c>
      <c r="T1248" s="12" t="s">
        <v>373</v>
      </c>
      <c r="U1248" s="12" t="s">
        <v>108</v>
      </c>
      <c r="W1248" s="12" t="s">
        <v>40</v>
      </c>
      <c r="X1248" s="12" t="s">
        <v>1033</v>
      </c>
      <c r="Y1248" s="12" t="s">
        <v>1033</v>
      </c>
      <c r="Z1248" s="12" t="s">
        <v>1033</v>
      </c>
      <c r="AA1248" s="12" t="s">
        <v>304</v>
      </c>
      <c r="AB1248" s="12" t="s">
        <v>35</v>
      </c>
      <c r="AC1248" s="12" t="s">
        <v>2901</v>
      </c>
      <c r="AF1248" s="12">
        <v>10</v>
      </c>
      <c r="AG1248" s="12">
        <v>405</v>
      </c>
    </row>
    <row r="1249" spans="1:35" s="12" customFormat="1" x14ac:dyDescent="0.25">
      <c r="A1249" s="12" t="s">
        <v>1444</v>
      </c>
      <c r="B1249" s="12">
        <v>1967</v>
      </c>
      <c r="C1249" t="str">
        <f>A1249&amp;" "&amp;B1249</f>
        <v>Snoeyenbos et al. 1967</v>
      </c>
      <c r="D1249" s="12" t="s">
        <v>35</v>
      </c>
      <c r="E1249" s="12" t="s">
        <v>25</v>
      </c>
      <c r="F1249" s="12" t="s">
        <v>1453</v>
      </c>
      <c r="G1249" s="12" t="s">
        <v>35</v>
      </c>
      <c r="H1249" s="12" t="s">
        <v>3503</v>
      </c>
      <c r="I1249" s="12" t="s">
        <v>1446</v>
      </c>
      <c r="J1249" s="12" t="s">
        <v>2117</v>
      </c>
      <c r="K1249" s="12" t="s">
        <v>28</v>
      </c>
      <c r="L1249" s="12" t="s">
        <v>28</v>
      </c>
      <c r="N1249" s="12" t="s">
        <v>1447</v>
      </c>
      <c r="O1249" s="12" t="s">
        <v>744</v>
      </c>
      <c r="P1249" s="12" t="s">
        <v>3901</v>
      </c>
      <c r="Q1249" t="s">
        <v>4009</v>
      </c>
      <c r="R1249" t="s">
        <v>3938</v>
      </c>
      <c r="S1249" t="s">
        <v>4152</v>
      </c>
      <c r="T1249" s="12" t="s">
        <v>517</v>
      </c>
      <c r="U1249" s="12" t="s">
        <v>450</v>
      </c>
      <c r="W1249" s="12" t="s">
        <v>40</v>
      </c>
      <c r="X1249" s="12" t="s">
        <v>1033</v>
      </c>
      <c r="Y1249" s="12" t="s">
        <v>1033</v>
      </c>
      <c r="Z1249" s="12" t="s">
        <v>1033</v>
      </c>
      <c r="AA1249" s="12" t="s">
        <v>1448</v>
      </c>
      <c r="AB1249" s="12" t="s">
        <v>35</v>
      </c>
      <c r="AC1249" s="12" t="s">
        <v>2901</v>
      </c>
      <c r="AF1249" s="12" t="s">
        <v>119</v>
      </c>
      <c r="AG1249" s="12">
        <v>42</v>
      </c>
    </row>
    <row r="1250" spans="1:35" s="12" customFormat="1" x14ac:dyDescent="0.25">
      <c r="A1250" s="12" t="s">
        <v>1444</v>
      </c>
      <c r="B1250" s="12">
        <v>1967</v>
      </c>
      <c r="C1250" t="str">
        <f>A1250&amp;" "&amp;B1250</f>
        <v>Snoeyenbos et al. 1967</v>
      </c>
      <c r="D1250" s="12" t="s">
        <v>35</v>
      </c>
      <c r="E1250" s="12" t="s">
        <v>25</v>
      </c>
      <c r="F1250" s="12" t="s">
        <v>1445</v>
      </c>
      <c r="G1250" s="12" t="s">
        <v>35</v>
      </c>
      <c r="H1250" s="12" t="s">
        <v>3503</v>
      </c>
      <c r="I1250" s="12" t="s">
        <v>1446</v>
      </c>
      <c r="J1250" s="12" t="s">
        <v>3626</v>
      </c>
      <c r="K1250" s="12" t="s">
        <v>28</v>
      </c>
      <c r="L1250" s="12" t="s">
        <v>28</v>
      </c>
      <c r="N1250" s="12" t="s">
        <v>1447</v>
      </c>
      <c r="O1250" s="12" t="s">
        <v>744</v>
      </c>
      <c r="P1250" s="12" t="s">
        <v>3901</v>
      </c>
      <c r="Q1250" t="s">
        <v>4009</v>
      </c>
      <c r="R1250" t="s">
        <v>4097</v>
      </c>
      <c r="S1250" t="s">
        <v>4096</v>
      </c>
      <c r="T1250" s="12" t="s">
        <v>343</v>
      </c>
      <c r="U1250" s="12" t="s">
        <v>1454</v>
      </c>
      <c r="W1250" s="12" t="s">
        <v>40</v>
      </c>
      <c r="X1250" s="12" t="s">
        <v>1618</v>
      </c>
      <c r="Y1250" s="12" t="s">
        <v>3697</v>
      </c>
      <c r="Z1250" s="12" t="s">
        <v>3517</v>
      </c>
      <c r="AA1250" s="12" t="s">
        <v>1448</v>
      </c>
      <c r="AB1250" s="12" t="s">
        <v>35</v>
      </c>
      <c r="AC1250" s="12" t="s">
        <v>2901</v>
      </c>
      <c r="AF1250" s="12">
        <v>4</v>
      </c>
      <c r="AG1250" s="12">
        <v>148</v>
      </c>
    </row>
    <row r="1251" spans="1:35" s="12" customFormat="1" x14ac:dyDescent="0.25">
      <c r="A1251" s="12" t="s">
        <v>1444</v>
      </c>
      <c r="B1251" s="12">
        <v>1967</v>
      </c>
      <c r="C1251" t="str">
        <f>A1251&amp;" "&amp;B1251</f>
        <v>Snoeyenbos et al. 1967</v>
      </c>
      <c r="D1251" s="12" t="s">
        <v>35</v>
      </c>
      <c r="E1251" s="12" t="s">
        <v>25</v>
      </c>
      <c r="F1251" s="12" t="s">
        <v>1452</v>
      </c>
      <c r="G1251" s="12" t="s">
        <v>35</v>
      </c>
      <c r="H1251" s="12" t="s">
        <v>3503</v>
      </c>
      <c r="I1251" s="12" t="s">
        <v>1446</v>
      </c>
      <c r="J1251" s="12" t="s">
        <v>3626</v>
      </c>
      <c r="K1251" s="12" t="s">
        <v>28</v>
      </c>
      <c r="L1251" s="12" t="s">
        <v>28</v>
      </c>
      <c r="N1251" s="12" t="s">
        <v>273</v>
      </c>
      <c r="O1251" s="12" t="s">
        <v>744</v>
      </c>
      <c r="P1251" s="12" t="s">
        <v>3901</v>
      </c>
      <c r="Q1251" t="s">
        <v>2614</v>
      </c>
      <c r="R1251" t="s">
        <v>118</v>
      </c>
      <c r="S1251" t="s">
        <v>3980</v>
      </c>
      <c r="T1251" s="12" t="s">
        <v>373</v>
      </c>
      <c r="U1251" s="12" t="s">
        <v>108</v>
      </c>
      <c r="W1251" s="12" t="s">
        <v>40</v>
      </c>
      <c r="X1251" s="12" t="s">
        <v>1618</v>
      </c>
      <c r="Y1251" s="12" t="s">
        <v>3697</v>
      </c>
      <c r="Z1251" s="12" t="s">
        <v>3517</v>
      </c>
      <c r="AA1251" s="12" t="s">
        <v>304</v>
      </c>
      <c r="AB1251" s="12" t="s">
        <v>35</v>
      </c>
      <c r="AC1251" s="12" t="s">
        <v>2901</v>
      </c>
      <c r="AF1251" s="12">
        <v>1</v>
      </c>
      <c r="AG1251" s="12">
        <v>405</v>
      </c>
    </row>
    <row r="1252" spans="1:35" s="12" customFormat="1" x14ac:dyDescent="0.25">
      <c r="A1252" s="12" t="s">
        <v>1444</v>
      </c>
      <c r="B1252" s="12">
        <v>1967</v>
      </c>
      <c r="C1252" t="str">
        <f>A1252&amp;" "&amp;B1252</f>
        <v>Snoeyenbos et al. 1967</v>
      </c>
      <c r="D1252" s="12" t="s">
        <v>35</v>
      </c>
      <c r="E1252" s="12" t="s">
        <v>25</v>
      </c>
      <c r="F1252" s="12" t="s">
        <v>1452</v>
      </c>
      <c r="G1252" s="12" t="s">
        <v>35</v>
      </c>
      <c r="H1252" s="12" t="s">
        <v>3503</v>
      </c>
      <c r="I1252" s="12" t="s">
        <v>1446</v>
      </c>
      <c r="J1252" s="12" t="s">
        <v>3626</v>
      </c>
      <c r="K1252" s="12" t="s">
        <v>28</v>
      </c>
      <c r="L1252" s="12" t="s">
        <v>28</v>
      </c>
      <c r="N1252" s="12" t="s">
        <v>273</v>
      </c>
      <c r="O1252" s="12" t="s">
        <v>744</v>
      </c>
      <c r="P1252" s="12" t="s">
        <v>3901</v>
      </c>
      <c r="Q1252" t="s">
        <v>2614</v>
      </c>
      <c r="R1252" t="s">
        <v>118</v>
      </c>
      <c r="S1252" t="s">
        <v>3980</v>
      </c>
      <c r="T1252" s="12" t="s">
        <v>373</v>
      </c>
      <c r="U1252" s="12" t="s">
        <v>108</v>
      </c>
      <c r="W1252" s="12" t="s">
        <v>40</v>
      </c>
      <c r="X1252" s="12" t="s">
        <v>1629</v>
      </c>
      <c r="Y1252" s="12" t="s">
        <v>3672</v>
      </c>
      <c r="Z1252" s="12" t="s">
        <v>3517</v>
      </c>
      <c r="AA1252" s="12" t="s">
        <v>304</v>
      </c>
      <c r="AB1252" s="12" t="s">
        <v>35</v>
      </c>
      <c r="AC1252" s="12" t="s">
        <v>2901</v>
      </c>
      <c r="AF1252" s="12">
        <v>2</v>
      </c>
      <c r="AG1252" s="12">
        <v>405</v>
      </c>
    </row>
    <row r="1253" spans="1:35" s="12" customFormat="1" x14ac:dyDescent="0.25">
      <c r="A1253" s="12" t="s">
        <v>1444</v>
      </c>
      <c r="B1253" s="12">
        <v>1967</v>
      </c>
      <c r="C1253" t="str">
        <f>A1253&amp;" "&amp;B1253</f>
        <v>Snoeyenbos et al. 1967</v>
      </c>
      <c r="D1253" s="12" t="s">
        <v>35</v>
      </c>
      <c r="E1253" s="12" t="s">
        <v>25</v>
      </c>
      <c r="F1253" s="12" t="s">
        <v>1452</v>
      </c>
      <c r="G1253" s="12" t="s">
        <v>35</v>
      </c>
      <c r="H1253" s="12" t="s">
        <v>3503</v>
      </c>
      <c r="I1253" s="12" t="s">
        <v>1446</v>
      </c>
      <c r="J1253" s="12" t="s">
        <v>3626</v>
      </c>
      <c r="K1253" s="12" t="s">
        <v>28</v>
      </c>
      <c r="L1253" s="12" t="s">
        <v>28</v>
      </c>
      <c r="N1253" s="12" t="s">
        <v>273</v>
      </c>
      <c r="O1253" s="12" t="s">
        <v>744</v>
      </c>
      <c r="P1253" s="12" t="s">
        <v>3901</v>
      </c>
      <c r="Q1253" t="s">
        <v>2614</v>
      </c>
      <c r="R1253" t="s">
        <v>118</v>
      </c>
      <c r="S1253" t="s">
        <v>3980</v>
      </c>
      <c r="T1253" s="12" t="s">
        <v>373</v>
      </c>
      <c r="U1253" s="12" t="s">
        <v>108</v>
      </c>
      <c r="W1253" s="12" t="s">
        <v>40</v>
      </c>
      <c r="X1253" s="12" t="s">
        <v>1645</v>
      </c>
      <c r="Y1253" s="12" t="s">
        <v>3668</v>
      </c>
      <c r="Z1253" s="12" t="s">
        <v>3517</v>
      </c>
      <c r="AA1253" s="12" t="s">
        <v>304</v>
      </c>
      <c r="AB1253" s="12" t="s">
        <v>35</v>
      </c>
      <c r="AC1253" s="12" t="s">
        <v>2901</v>
      </c>
      <c r="AF1253" s="12">
        <v>1</v>
      </c>
      <c r="AG1253" s="12">
        <v>405</v>
      </c>
    </row>
    <row r="1254" spans="1:35" s="12" customFormat="1" x14ac:dyDescent="0.25">
      <c r="A1254" s="12" t="s">
        <v>1444</v>
      </c>
      <c r="B1254" s="12">
        <v>1967</v>
      </c>
      <c r="C1254" t="str">
        <f>A1254&amp;" "&amp;B1254</f>
        <v>Snoeyenbos et al. 1967</v>
      </c>
      <c r="D1254" s="12" t="s">
        <v>35</v>
      </c>
      <c r="E1254" s="12" t="s">
        <v>25</v>
      </c>
      <c r="F1254" s="12" t="s">
        <v>1452</v>
      </c>
      <c r="G1254" s="12" t="s">
        <v>35</v>
      </c>
      <c r="H1254" s="12" t="s">
        <v>3503</v>
      </c>
      <c r="I1254" s="12" t="s">
        <v>1446</v>
      </c>
      <c r="J1254" s="12" t="s">
        <v>3626</v>
      </c>
      <c r="K1254" s="12" t="s">
        <v>28</v>
      </c>
      <c r="L1254" s="12" t="s">
        <v>28</v>
      </c>
      <c r="N1254" s="12" t="s">
        <v>273</v>
      </c>
      <c r="O1254" s="12" t="s">
        <v>744</v>
      </c>
      <c r="P1254" s="12" t="s">
        <v>3901</v>
      </c>
      <c r="Q1254" t="s">
        <v>2614</v>
      </c>
      <c r="R1254" t="s">
        <v>118</v>
      </c>
      <c r="S1254" t="s">
        <v>3980</v>
      </c>
      <c r="T1254" s="12" t="s">
        <v>373</v>
      </c>
      <c r="U1254" s="12" t="s">
        <v>108</v>
      </c>
      <c r="W1254" s="12" t="s">
        <v>40</v>
      </c>
      <c r="X1254" s="12" t="s">
        <v>1742</v>
      </c>
      <c r="Y1254" s="12" t="s">
        <v>3678</v>
      </c>
      <c r="Z1254" s="12" t="s">
        <v>3517</v>
      </c>
      <c r="AA1254" s="12" t="s">
        <v>304</v>
      </c>
      <c r="AB1254" s="12" t="s">
        <v>35</v>
      </c>
      <c r="AC1254" s="12" t="s">
        <v>2901</v>
      </c>
      <c r="AF1254" s="12">
        <v>1</v>
      </c>
      <c r="AG1254" s="12">
        <v>405</v>
      </c>
    </row>
    <row r="1255" spans="1:35" s="12" customFormat="1" x14ac:dyDescent="0.25">
      <c r="A1255" s="12" t="s">
        <v>1444</v>
      </c>
      <c r="B1255" s="12">
        <v>1967</v>
      </c>
      <c r="C1255" t="str">
        <f>A1255&amp;" "&amp;B1255</f>
        <v>Snoeyenbos et al. 1967</v>
      </c>
      <c r="D1255" s="12" t="s">
        <v>35</v>
      </c>
      <c r="E1255" s="12" t="s">
        <v>25</v>
      </c>
      <c r="F1255" s="12" t="s">
        <v>1452</v>
      </c>
      <c r="G1255" s="12" t="s">
        <v>35</v>
      </c>
      <c r="H1255" s="12" t="s">
        <v>3503</v>
      </c>
      <c r="I1255" s="12" t="s">
        <v>1446</v>
      </c>
      <c r="J1255" s="12" t="s">
        <v>3626</v>
      </c>
      <c r="K1255" s="12" t="s">
        <v>28</v>
      </c>
      <c r="L1255" s="12" t="s">
        <v>28</v>
      </c>
      <c r="N1255" s="12" t="s">
        <v>273</v>
      </c>
      <c r="O1255" s="12" t="s">
        <v>744</v>
      </c>
      <c r="P1255" s="12" t="s">
        <v>3901</v>
      </c>
      <c r="Q1255" t="s">
        <v>2614</v>
      </c>
      <c r="R1255" t="s">
        <v>118</v>
      </c>
      <c r="S1255" t="s">
        <v>3980</v>
      </c>
      <c r="T1255" s="12" t="s">
        <v>373</v>
      </c>
      <c r="U1255" s="12" t="s">
        <v>108</v>
      </c>
      <c r="W1255" s="12" t="s">
        <v>40</v>
      </c>
      <c r="X1255" s="12" t="s">
        <v>1751</v>
      </c>
      <c r="Y1255" s="12" t="s">
        <v>3680</v>
      </c>
      <c r="Z1255" s="12" t="s">
        <v>3517</v>
      </c>
      <c r="AA1255" s="12" t="s">
        <v>304</v>
      </c>
      <c r="AB1255" s="12" t="s">
        <v>35</v>
      </c>
      <c r="AC1255" s="12" t="s">
        <v>2901</v>
      </c>
      <c r="AF1255" s="12">
        <v>1</v>
      </c>
      <c r="AG1255" s="12">
        <v>405</v>
      </c>
    </row>
    <row r="1256" spans="1:35" s="12" customFormat="1" x14ac:dyDescent="0.25">
      <c r="A1256" s="12" t="s">
        <v>1444</v>
      </c>
      <c r="B1256" s="12">
        <v>1967</v>
      </c>
      <c r="C1256" t="str">
        <f>A1256&amp;" "&amp;B1256</f>
        <v>Snoeyenbos et al. 1967</v>
      </c>
      <c r="D1256" s="12" t="s">
        <v>35</v>
      </c>
      <c r="E1256" s="12" t="s">
        <v>25</v>
      </c>
      <c r="F1256" s="12" t="s">
        <v>1452</v>
      </c>
      <c r="G1256" s="12" t="s">
        <v>35</v>
      </c>
      <c r="H1256" s="12" t="s">
        <v>3503</v>
      </c>
      <c r="I1256" s="12" t="s">
        <v>1446</v>
      </c>
      <c r="J1256" s="12" t="s">
        <v>3626</v>
      </c>
      <c r="K1256" s="12" t="s">
        <v>28</v>
      </c>
      <c r="L1256" s="12" t="s">
        <v>28</v>
      </c>
      <c r="N1256" s="12" t="s">
        <v>273</v>
      </c>
      <c r="O1256" s="12" t="s">
        <v>744</v>
      </c>
      <c r="P1256" s="12" t="s">
        <v>3901</v>
      </c>
      <c r="Q1256" t="s">
        <v>2614</v>
      </c>
      <c r="R1256" t="s">
        <v>118</v>
      </c>
      <c r="S1256" t="s">
        <v>3980</v>
      </c>
      <c r="T1256" s="12" t="s">
        <v>373</v>
      </c>
      <c r="U1256" s="12" t="s">
        <v>108</v>
      </c>
      <c r="W1256" s="12" t="s">
        <v>40</v>
      </c>
      <c r="X1256" s="12" t="s">
        <v>1765</v>
      </c>
      <c r="Y1256" s="12" t="s">
        <v>3667</v>
      </c>
      <c r="Z1256" s="12" t="s">
        <v>3517</v>
      </c>
      <c r="AA1256" s="12" t="s">
        <v>304</v>
      </c>
      <c r="AB1256" s="12" t="s">
        <v>35</v>
      </c>
      <c r="AC1256" s="12" t="s">
        <v>2901</v>
      </c>
      <c r="AF1256" s="12">
        <v>1</v>
      </c>
      <c r="AG1256" s="12">
        <v>405</v>
      </c>
    </row>
    <row r="1257" spans="1:35" s="12" customFormat="1" x14ac:dyDescent="0.25">
      <c r="A1257" s="12" t="s">
        <v>1444</v>
      </c>
      <c r="B1257" s="12">
        <v>1967</v>
      </c>
      <c r="C1257" t="str">
        <f>A1257&amp;" "&amp;B1257</f>
        <v>Snoeyenbos et al. 1967</v>
      </c>
      <c r="D1257" s="12" t="s">
        <v>35</v>
      </c>
      <c r="E1257" s="12" t="s">
        <v>25</v>
      </c>
      <c r="F1257" s="12" t="s">
        <v>1452</v>
      </c>
      <c r="G1257" s="12" t="s">
        <v>35</v>
      </c>
      <c r="H1257" s="12" t="s">
        <v>3503</v>
      </c>
      <c r="I1257" s="12" t="s">
        <v>1446</v>
      </c>
      <c r="J1257" s="12" t="s">
        <v>3626</v>
      </c>
      <c r="K1257" s="12" t="s">
        <v>28</v>
      </c>
      <c r="L1257" s="12" t="s">
        <v>28</v>
      </c>
      <c r="N1257" s="12" t="s">
        <v>273</v>
      </c>
      <c r="O1257" s="12" t="s">
        <v>744</v>
      </c>
      <c r="P1257" s="12" t="s">
        <v>3901</v>
      </c>
      <c r="Q1257" t="s">
        <v>2614</v>
      </c>
      <c r="R1257" t="s">
        <v>118</v>
      </c>
      <c r="S1257" t="s">
        <v>3980</v>
      </c>
      <c r="T1257" s="12" t="s">
        <v>373</v>
      </c>
      <c r="U1257" s="12" t="s">
        <v>108</v>
      </c>
      <c r="W1257" s="12" t="s">
        <v>40</v>
      </c>
      <c r="X1257" s="12" t="s">
        <v>1770</v>
      </c>
      <c r="Y1257" s="12" t="s">
        <v>3573</v>
      </c>
      <c r="Z1257" s="12" t="s">
        <v>3517</v>
      </c>
      <c r="AA1257" s="12" t="s">
        <v>304</v>
      </c>
      <c r="AB1257" s="12" t="s">
        <v>35</v>
      </c>
      <c r="AC1257" s="12" t="s">
        <v>2901</v>
      </c>
      <c r="AF1257" s="12">
        <v>2</v>
      </c>
      <c r="AG1257" s="12">
        <v>405</v>
      </c>
    </row>
    <row r="1258" spans="1:35" s="12" customFormat="1" x14ac:dyDescent="0.25">
      <c r="A1258" s="12" t="s">
        <v>1444</v>
      </c>
      <c r="B1258" s="12">
        <v>1967</v>
      </c>
      <c r="C1258" t="str">
        <f>A1258&amp;" "&amp;B1258</f>
        <v>Snoeyenbos et al. 1967</v>
      </c>
      <c r="D1258" s="12" t="s">
        <v>35</v>
      </c>
      <c r="E1258" s="12" t="s">
        <v>25</v>
      </c>
      <c r="F1258" s="12" t="s">
        <v>1452</v>
      </c>
      <c r="G1258" s="12" t="s">
        <v>35</v>
      </c>
      <c r="H1258" s="12" t="s">
        <v>3503</v>
      </c>
      <c r="I1258" s="12" t="s">
        <v>1446</v>
      </c>
      <c r="J1258" s="12" t="s">
        <v>3626</v>
      </c>
      <c r="K1258" s="12" t="s">
        <v>28</v>
      </c>
      <c r="L1258" s="12" t="s">
        <v>28</v>
      </c>
      <c r="N1258" s="12" t="s">
        <v>273</v>
      </c>
      <c r="O1258" s="12" t="s">
        <v>744</v>
      </c>
      <c r="P1258" s="12" t="s">
        <v>3901</v>
      </c>
      <c r="Q1258" t="s">
        <v>2614</v>
      </c>
      <c r="R1258" t="s">
        <v>118</v>
      </c>
      <c r="S1258" t="s">
        <v>3980</v>
      </c>
      <c r="T1258" s="12" t="s">
        <v>373</v>
      </c>
      <c r="U1258" s="12" t="s">
        <v>108</v>
      </c>
      <c r="W1258" s="12" t="s">
        <v>40</v>
      </c>
      <c r="X1258" s="12" t="s">
        <v>1776</v>
      </c>
      <c r="Y1258" s="12" t="s">
        <v>3683</v>
      </c>
      <c r="Z1258" s="12" t="s">
        <v>3517</v>
      </c>
      <c r="AA1258" s="12" t="s">
        <v>304</v>
      </c>
      <c r="AB1258" s="12" t="s">
        <v>35</v>
      </c>
      <c r="AC1258" s="12" t="s">
        <v>2901</v>
      </c>
      <c r="AF1258" s="12">
        <v>1</v>
      </c>
      <c r="AG1258" s="12">
        <v>405</v>
      </c>
    </row>
    <row r="1259" spans="1:35" s="12" customFormat="1" x14ac:dyDescent="0.25">
      <c r="A1259" s="12" t="s">
        <v>1444</v>
      </c>
      <c r="B1259" s="12">
        <v>1967</v>
      </c>
      <c r="C1259" t="str">
        <f>A1259&amp;" "&amp;B1259</f>
        <v>Snoeyenbos et al. 1967</v>
      </c>
      <c r="D1259" s="12" t="s">
        <v>35</v>
      </c>
      <c r="E1259" s="12" t="s">
        <v>25</v>
      </c>
      <c r="F1259" s="12" t="s">
        <v>1445</v>
      </c>
      <c r="G1259" s="12" t="s">
        <v>35</v>
      </c>
      <c r="H1259" s="12" t="s">
        <v>3503</v>
      </c>
      <c r="I1259" s="12" t="s">
        <v>1446</v>
      </c>
      <c r="J1259" s="12" t="s">
        <v>3626</v>
      </c>
      <c r="K1259" s="12" t="s">
        <v>28</v>
      </c>
      <c r="L1259" s="12" t="s">
        <v>28</v>
      </c>
      <c r="N1259" s="12" t="s">
        <v>1447</v>
      </c>
      <c r="O1259" s="12" t="s">
        <v>744</v>
      </c>
      <c r="P1259" s="12" t="s">
        <v>3901</v>
      </c>
      <c r="Q1259" t="s">
        <v>4009</v>
      </c>
      <c r="R1259" t="s">
        <v>4097</v>
      </c>
      <c r="S1259" t="s">
        <v>4096</v>
      </c>
      <c r="T1259" s="12" t="s">
        <v>343</v>
      </c>
      <c r="U1259" s="12" t="s">
        <v>1454</v>
      </c>
      <c r="W1259" s="12" t="s">
        <v>40</v>
      </c>
      <c r="X1259" s="12" t="s">
        <v>2969</v>
      </c>
      <c r="Y1259" s="12" t="s">
        <v>3685</v>
      </c>
      <c r="Z1259" s="12" t="s">
        <v>3517</v>
      </c>
      <c r="AA1259" s="12" t="s">
        <v>1448</v>
      </c>
      <c r="AB1259" s="12" t="s">
        <v>35</v>
      </c>
      <c r="AC1259" s="12" t="s">
        <v>2901</v>
      </c>
      <c r="AF1259" s="12">
        <v>3</v>
      </c>
      <c r="AG1259" s="12">
        <v>148</v>
      </c>
    </row>
    <row r="1260" spans="1:35" s="12" customFormat="1" x14ac:dyDescent="0.25">
      <c r="A1260" s="12" t="s">
        <v>1444</v>
      </c>
      <c r="B1260" s="12">
        <v>1967</v>
      </c>
      <c r="C1260" t="str">
        <f>A1260&amp;" "&amp;B1260</f>
        <v>Snoeyenbos et al. 1967</v>
      </c>
      <c r="D1260" s="12" t="s">
        <v>35</v>
      </c>
      <c r="E1260" s="12" t="s">
        <v>25</v>
      </c>
      <c r="F1260" s="12" t="s">
        <v>1445</v>
      </c>
      <c r="G1260" s="12" t="s">
        <v>35</v>
      </c>
      <c r="H1260" s="12" t="s">
        <v>3503</v>
      </c>
      <c r="I1260" s="12" t="s">
        <v>1446</v>
      </c>
      <c r="J1260" s="12" t="s">
        <v>3626</v>
      </c>
      <c r="K1260" s="12" t="s">
        <v>28</v>
      </c>
      <c r="L1260" s="12" t="s">
        <v>28</v>
      </c>
      <c r="N1260" s="12" t="s">
        <v>1447</v>
      </c>
      <c r="O1260" s="12" t="s">
        <v>744</v>
      </c>
      <c r="P1260" s="12" t="s">
        <v>3901</v>
      </c>
      <c r="Q1260" t="s">
        <v>4009</v>
      </c>
      <c r="R1260" t="s">
        <v>3938</v>
      </c>
      <c r="S1260" t="s">
        <v>4049</v>
      </c>
      <c r="T1260" s="12" t="s">
        <v>368</v>
      </c>
      <c r="U1260" s="12" t="s">
        <v>369</v>
      </c>
      <c r="W1260" s="12" t="s">
        <v>40</v>
      </c>
      <c r="X1260" s="12" t="s">
        <v>2031</v>
      </c>
      <c r="Y1260" s="12" t="s">
        <v>3518</v>
      </c>
      <c r="Z1260" s="12" t="s">
        <v>3608</v>
      </c>
      <c r="AA1260" s="12" t="s">
        <v>1448</v>
      </c>
      <c r="AB1260" s="12" t="s">
        <v>35</v>
      </c>
      <c r="AC1260" s="12" t="s">
        <v>2901</v>
      </c>
      <c r="AF1260" s="12">
        <v>11</v>
      </c>
      <c r="AG1260" s="12">
        <v>299</v>
      </c>
    </row>
    <row r="1261" spans="1:35" s="12" customFormat="1" x14ac:dyDescent="0.25">
      <c r="A1261" s="12" t="s">
        <v>1444</v>
      </c>
      <c r="B1261" s="12">
        <v>1967</v>
      </c>
      <c r="C1261" t="str">
        <f>A1261&amp;" "&amp;B1261</f>
        <v>Snoeyenbos et al. 1967</v>
      </c>
      <c r="D1261" s="12" t="s">
        <v>35</v>
      </c>
      <c r="E1261" s="12" t="s">
        <v>25</v>
      </c>
      <c r="F1261" s="12" t="s">
        <v>1445</v>
      </c>
      <c r="G1261" s="12" t="s">
        <v>35</v>
      </c>
      <c r="H1261" s="12" t="s">
        <v>3503</v>
      </c>
      <c r="I1261" s="12" t="s">
        <v>1446</v>
      </c>
      <c r="J1261" s="12" t="s">
        <v>3626</v>
      </c>
      <c r="K1261" s="12" t="s">
        <v>28</v>
      </c>
      <c r="L1261" s="12" t="s">
        <v>28</v>
      </c>
      <c r="N1261" s="12" t="s">
        <v>1447</v>
      </c>
      <c r="O1261" s="12" t="s">
        <v>744</v>
      </c>
      <c r="P1261" s="12" t="s">
        <v>3901</v>
      </c>
      <c r="Q1261" t="s">
        <v>4009</v>
      </c>
      <c r="R1261" t="s">
        <v>3938</v>
      </c>
      <c r="S1261" t="s">
        <v>4073</v>
      </c>
      <c r="T1261" s="12" t="s">
        <v>506</v>
      </c>
      <c r="U1261" s="12" t="s">
        <v>2766</v>
      </c>
      <c r="W1261" s="12" t="s">
        <v>40</v>
      </c>
      <c r="X1261" s="12" t="s">
        <v>2031</v>
      </c>
      <c r="Y1261" s="12" t="s">
        <v>3518</v>
      </c>
      <c r="Z1261" s="12" t="s">
        <v>3608</v>
      </c>
      <c r="AA1261" s="12" t="s">
        <v>1448</v>
      </c>
      <c r="AB1261" s="12" t="s">
        <v>35</v>
      </c>
      <c r="AC1261" s="12" t="s">
        <v>2901</v>
      </c>
      <c r="AF1261" s="12">
        <v>2</v>
      </c>
      <c r="AG1261" s="12">
        <v>108</v>
      </c>
    </row>
    <row r="1262" spans="1:35" s="12" customFormat="1" x14ac:dyDescent="0.25">
      <c r="A1262" s="12" t="s">
        <v>1444</v>
      </c>
      <c r="B1262" s="12">
        <v>1967</v>
      </c>
      <c r="C1262" t="str">
        <f>A1262&amp;" "&amp;B1262</f>
        <v>Snoeyenbos et al. 1967</v>
      </c>
      <c r="D1262" s="12" t="s">
        <v>35</v>
      </c>
      <c r="E1262" s="12" t="s">
        <v>25</v>
      </c>
      <c r="F1262" s="12" t="s">
        <v>1445</v>
      </c>
      <c r="G1262" s="12" t="s">
        <v>35</v>
      </c>
      <c r="H1262" s="12" t="s">
        <v>3503</v>
      </c>
      <c r="I1262" s="12" t="s">
        <v>1446</v>
      </c>
      <c r="J1262" s="12" t="s">
        <v>3626</v>
      </c>
      <c r="K1262" s="12" t="s">
        <v>28</v>
      </c>
      <c r="L1262" s="12" t="s">
        <v>28</v>
      </c>
      <c r="N1262" s="12" t="s">
        <v>1447</v>
      </c>
      <c r="O1262" s="12" t="s">
        <v>744</v>
      </c>
      <c r="P1262" s="12" t="s">
        <v>3901</v>
      </c>
      <c r="Q1262" t="s">
        <v>4009</v>
      </c>
      <c r="R1262" t="s">
        <v>4097</v>
      </c>
      <c r="S1262" t="s">
        <v>4096</v>
      </c>
      <c r="T1262" s="12" t="s">
        <v>343</v>
      </c>
      <c r="U1262" s="12" t="s">
        <v>1454</v>
      </c>
      <c r="W1262" s="12" t="s">
        <v>40</v>
      </c>
      <c r="X1262" s="12" t="s">
        <v>2031</v>
      </c>
      <c r="Y1262" s="12" t="s">
        <v>3518</v>
      </c>
      <c r="Z1262" s="12" t="s">
        <v>3608</v>
      </c>
      <c r="AA1262" s="12" t="s">
        <v>1448</v>
      </c>
      <c r="AB1262" s="12" t="s">
        <v>35</v>
      </c>
      <c r="AC1262" s="12" t="s">
        <v>2901</v>
      </c>
      <c r="AF1262" s="12">
        <v>7</v>
      </c>
      <c r="AG1262" s="12">
        <v>148</v>
      </c>
    </row>
    <row r="1263" spans="1:35" s="12" customFormat="1" x14ac:dyDescent="0.25">
      <c r="A1263" s="12" t="s">
        <v>1444</v>
      </c>
      <c r="B1263" s="12">
        <v>1967</v>
      </c>
      <c r="C1263" t="str">
        <f>A1263&amp;" "&amp;B1263</f>
        <v>Snoeyenbos et al. 1967</v>
      </c>
      <c r="D1263" s="12" t="s">
        <v>35</v>
      </c>
      <c r="E1263" s="12" t="s">
        <v>25</v>
      </c>
      <c r="F1263" s="12" t="s">
        <v>1452</v>
      </c>
      <c r="G1263" s="12" t="s">
        <v>35</v>
      </c>
      <c r="H1263" s="12" t="s">
        <v>3503</v>
      </c>
      <c r="I1263" s="12" t="s">
        <v>1446</v>
      </c>
      <c r="J1263" s="12" t="s">
        <v>3626</v>
      </c>
      <c r="K1263" s="12" t="s">
        <v>28</v>
      </c>
      <c r="L1263" s="12" t="s">
        <v>28</v>
      </c>
      <c r="N1263" s="12" t="s">
        <v>273</v>
      </c>
      <c r="O1263" s="12" t="s">
        <v>744</v>
      </c>
      <c r="P1263" s="12" t="s">
        <v>3901</v>
      </c>
      <c r="Q1263" t="s">
        <v>2614</v>
      </c>
      <c r="R1263" t="s">
        <v>118</v>
      </c>
      <c r="S1263" t="s">
        <v>3980</v>
      </c>
      <c r="T1263" s="12" t="s">
        <v>373</v>
      </c>
      <c r="U1263" s="12" t="s">
        <v>108</v>
      </c>
      <c r="W1263" s="12" t="s">
        <v>40</v>
      </c>
      <c r="X1263" s="12" t="s">
        <v>3555</v>
      </c>
      <c r="Y1263" s="12" t="s">
        <v>3702</v>
      </c>
      <c r="Z1263" s="12" t="s">
        <v>3517</v>
      </c>
      <c r="AA1263" s="12" t="s">
        <v>304</v>
      </c>
      <c r="AB1263" s="12" t="s">
        <v>35</v>
      </c>
      <c r="AC1263" s="12" t="s">
        <v>2901</v>
      </c>
      <c r="AF1263" s="12">
        <v>1</v>
      </c>
      <c r="AG1263" s="12">
        <v>405</v>
      </c>
    </row>
    <row r="1264" spans="1:35" s="12" customFormat="1" x14ac:dyDescent="0.25">
      <c r="A1264" s="12" t="s">
        <v>388</v>
      </c>
      <c r="B1264" s="12">
        <v>2005</v>
      </c>
      <c r="C1264" t="str">
        <f>A1264&amp;" "&amp;B1264</f>
        <v>Steel et al. 2005</v>
      </c>
      <c r="D1264" s="12" t="s">
        <v>35</v>
      </c>
      <c r="E1264" s="12" t="s">
        <v>226</v>
      </c>
      <c r="F1264" s="12" t="s">
        <v>389</v>
      </c>
      <c r="G1264" s="12" t="s">
        <v>35</v>
      </c>
      <c r="H1264" s="12" t="s">
        <v>3503</v>
      </c>
      <c r="I1264" s="12" t="s">
        <v>1664</v>
      </c>
      <c r="J1264" s="12" t="s">
        <v>3626</v>
      </c>
      <c r="K1264" s="12" t="s">
        <v>28</v>
      </c>
      <c r="L1264" s="12" t="s">
        <v>28</v>
      </c>
      <c r="N1264" s="12" t="s">
        <v>277</v>
      </c>
      <c r="O1264" s="12" t="s">
        <v>744</v>
      </c>
      <c r="P1264" s="12" t="s">
        <v>3901</v>
      </c>
      <c r="Q1264" t="s">
        <v>2614</v>
      </c>
      <c r="R1264" t="s">
        <v>2566</v>
      </c>
      <c r="S1264"/>
      <c r="U1264" s="12" t="s">
        <v>390</v>
      </c>
      <c r="V1264" s="12" t="s">
        <v>2565</v>
      </c>
      <c r="W1264" s="12" t="s">
        <v>40</v>
      </c>
      <c r="X1264" s="12" t="s">
        <v>1771</v>
      </c>
      <c r="Y1264" s="12" t="s">
        <v>3575</v>
      </c>
      <c r="Z1264" s="12" t="s">
        <v>3517</v>
      </c>
      <c r="AA1264" s="12" t="s">
        <v>304</v>
      </c>
      <c r="AB1264" s="12" t="s">
        <v>35</v>
      </c>
      <c r="AC1264" s="12" t="s">
        <v>2901</v>
      </c>
      <c r="AF1264" s="12" t="s">
        <v>119</v>
      </c>
      <c r="AG1264" s="12">
        <v>28</v>
      </c>
      <c r="AH1264" s="15"/>
      <c r="AI1264" s="15"/>
    </row>
    <row r="1265" spans="1:35" s="12" customFormat="1" x14ac:dyDescent="0.25">
      <c r="A1265" s="12" t="s">
        <v>388</v>
      </c>
      <c r="B1265" s="12">
        <v>2005</v>
      </c>
      <c r="C1265" t="str">
        <f>A1265&amp;" "&amp;B1265</f>
        <v>Steel et al. 2005</v>
      </c>
      <c r="D1265" s="12" t="s">
        <v>35</v>
      </c>
      <c r="E1265" s="12" t="s">
        <v>226</v>
      </c>
      <c r="F1265" s="12" t="s">
        <v>389</v>
      </c>
      <c r="G1265" s="12" t="s">
        <v>35</v>
      </c>
      <c r="H1265" s="12" t="s">
        <v>3503</v>
      </c>
      <c r="I1265" s="12" t="s">
        <v>1664</v>
      </c>
      <c r="J1265" s="12" t="s">
        <v>3626</v>
      </c>
      <c r="K1265" s="12" t="s">
        <v>28</v>
      </c>
      <c r="L1265" s="12" t="s">
        <v>28</v>
      </c>
      <c r="N1265" s="12" t="s">
        <v>277</v>
      </c>
      <c r="O1265" s="12" t="s">
        <v>744</v>
      </c>
      <c r="P1265" s="12" t="s">
        <v>3901</v>
      </c>
      <c r="Q1265"/>
      <c r="R1265"/>
      <c r="S1265"/>
      <c r="U1265" s="12" t="s">
        <v>393</v>
      </c>
      <c r="V1265" s="12" t="s">
        <v>392</v>
      </c>
      <c r="W1265" s="12" t="s">
        <v>40</v>
      </c>
      <c r="X1265" s="12" t="s">
        <v>1771</v>
      </c>
      <c r="Y1265" s="12" t="s">
        <v>3575</v>
      </c>
      <c r="Z1265" s="12" t="s">
        <v>3517</v>
      </c>
      <c r="AA1265" s="12" t="s">
        <v>304</v>
      </c>
      <c r="AB1265" s="12" t="s">
        <v>35</v>
      </c>
      <c r="AC1265" s="12" t="s">
        <v>2901</v>
      </c>
      <c r="AF1265" s="12" t="s">
        <v>119</v>
      </c>
      <c r="AG1265" s="12">
        <v>6</v>
      </c>
      <c r="AH1265" s="15"/>
      <c r="AI1265" s="15"/>
    </row>
    <row r="1266" spans="1:35" s="12" customFormat="1" x14ac:dyDescent="0.25">
      <c r="A1266" s="12" t="s">
        <v>388</v>
      </c>
      <c r="B1266" s="12">
        <v>2005</v>
      </c>
      <c r="C1266" t="str">
        <f>A1266&amp;" "&amp;B1266</f>
        <v>Steel et al. 2005</v>
      </c>
      <c r="D1266" s="12" t="s">
        <v>35</v>
      </c>
      <c r="E1266" s="12" t="s">
        <v>226</v>
      </c>
      <c r="F1266" s="12" t="s">
        <v>389</v>
      </c>
      <c r="G1266" s="12" t="s">
        <v>35</v>
      </c>
      <c r="H1266" s="12" t="s">
        <v>3503</v>
      </c>
      <c r="I1266" s="12" t="s">
        <v>1664</v>
      </c>
      <c r="J1266" s="12" t="s">
        <v>3626</v>
      </c>
      <c r="K1266" s="12" t="s">
        <v>28</v>
      </c>
      <c r="L1266" s="12" t="s">
        <v>28</v>
      </c>
      <c r="N1266" s="12" t="s">
        <v>277</v>
      </c>
      <c r="O1266" s="12" t="s">
        <v>744</v>
      </c>
      <c r="P1266" s="12" t="s">
        <v>3901</v>
      </c>
      <c r="Q1266" t="s">
        <v>4071</v>
      </c>
      <c r="R1266"/>
      <c r="S1266"/>
      <c r="U1266" s="12" t="s">
        <v>396</v>
      </c>
      <c r="V1266" s="12" t="s">
        <v>395</v>
      </c>
      <c r="W1266" s="12" t="s">
        <v>40</v>
      </c>
      <c r="X1266" s="12" t="s">
        <v>1771</v>
      </c>
      <c r="Y1266" s="12" t="s">
        <v>3575</v>
      </c>
      <c r="Z1266" s="12" t="s">
        <v>3517</v>
      </c>
      <c r="AA1266" s="12" t="s">
        <v>304</v>
      </c>
      <c r="AB1266" s="12" t="s">
        <v>35</v>
      </c>
      <c r="AC1266" s="12" t="s">
        <v>2901</v>
      </c>
      <c r="AF1266" s="12" t="s">
        <v>119</v>
      </c>
      <c r="AG1266" s="12">
        <v>6</v>
      </c>
      <c r="AH1266" s="15"/>
      <c r="AI1266" s="15"/>
    </row>
    <row r="1267" spans="1:35" s="12" customFormat="1" x14ac:dyDescent="0.25">
      <c r="A1267" s="12" t="s">
        <v>388</v>
      </c>
      <c r="B1267" s="12">
        <v>2005</v>
      </c>
      <c r="C1267" t="str">
        <f>A1267&amp;" "&amp;B1267</f>
        <v>Steel et al. 2005</v>
      </c>
      <c r="D1267" s="12" t="s">
        <v>35</v>
      </c>
      <c r="E1267" s="12" t="s">
        <v>226</v>
      </c>
      <c r="F1267" s="12" t="s">
        <v>389</v>
      </c>
      <c r="G1267" s="12" t="s">
        <v>35</v>
      </c>
      <c r="H1267" s="12" t="s">
        <v>3503</v>
      </c>
      <c r="I1267" s="12" t="s">
        <v>1664</v>
      </c>
      <c r="J1267" s="12" t="s">
        <v>3626</v>
      </c>
      <c r="K1267" s="12" t="s">
        <v>28</v>
      </c>
      <c r="L1267" s="12" t="s">
        <v>28</v>
      </c>
      <c r="N1267" s="12" t="s">
        <v>277</v>
      </c>
      <c r="O1267" s="12" t="s">
        <v>744</v>
      </c>
      <c r="P1267" s="12" t="s">
        <v>3901</v>
      </c>
      <c r="Q1267" t="s">
        <v>2614</v>
      </c>
      <c r="R1267" t="s">
        <v>118</v>
      </c>
      <c r="S1267" t="s">
        <v>3980</v>
      </c>
      <c r="U1267" s="12" t="s">
        <v>394</v>
      </c>
      <c r="V1267" s="12" t="s">
        <v>2615</v>
      </c>
      <c r="W1267" s="12" t="s">
        <v>40</v>
      </c>
      <c r="X1267" s="12" t="s">
        <v>1771</v>
      </c>
      <c r="Y1267" s="12" t="s">
        <v>3575</v>
      </c>
      <c r="Z1267" s="12" t="s">
        <v>3517</v>
      </c>
      <c r="AA1267" s="12" t="s">
        <v>304</v>
      </c>
      <c r="AB1267" s="12" t="s">
        <v>35</v>
      </c>
      <c r="AC1267" s="12" t="s">
        <v>2901</v>
      </c>
      <c r="AF1267" s="12">
        <v>1</v>
      </c>
      <c r="AG1267" s="12">
        <v>49</v>
      </c>
      <c r="AH1267" s="15"/>
      <c r="AI1267" s="15"/>
    </row>
    <row r="1268" spans="1:35" s="12" customFormat="1" x14ac:dyDescent="0.25">
      <c r="A1268" s="12" t="s">
        <v>4534</v>
      </c>
      <c r="B1268" s="12">
        <v>2015</v>
      </c>
      <c r="C1268" t="str">
        <f>A1268&amp;" "&amp;B1268</f>
        <v>Strait, A. 2015</v>
      </c>
      <c r="D1268" s="12" t="s">
        <v>1455</v>
      </c>
      <c r="E1268" s="12" t="s">
        <v>226</v>
      </c>
      <c r="F1268" s="12" t="s">
        <v>1456</v>
      </c>
      <c r="G1268" s="12" t="s">
        <v>35</v>
      </c>
      <c r="H1268" s="12" t="s">
        <v>3503</v>
      </c>
      <c r="I1268" s="12" t="s">
        <v>1457</v>
      </c>
      <c r="J1268" s="12" t="s">
        <v>2117</v>
      </c>
      <c r="K1268" s="12" t="s">
        <v>28</v>
      </c>
      <c r="L1268" s="12" t="s">
        <v>28</v>
      </c>
      <c r="N1268" s="12" t="s">
        <v>277</v>
      </c>
      <c r="O1268" s="12" t="s">
        <v>744</v>
      </c>
      <c r="P1268" s="12" t="s">
        <v>3901</v>
      </c>
      <c r="Q1268" t="s">
        <v>4009</v>
      </c>
      <c r="R1268" t="s">
        <v>4215</v>
      </c>
      <c r="S1268" t="s">
        <v>2818</v>
      </c>
      <c r="T1268" s="12" t="s">
        <v>3629</v>
      </c>
      <c r="U1268" s="12" t="s">
        <v>4216</v>
      </c>
      <c r="W1268" s="12" t="s">
        <v>40</v>
      </c>
      <c r="X1268" s="12" t="s">
        <v>1033</v>
      </c>
      <c r="Y1268" s="12" t="s">
        <v>1033</v>
      </c>
      <c r="Z1268" s="12" t="s">
        <v>1033</v>
      </c>
      <c r="AA1268" s="12" t="s">
        <v>304</v>
      </c>
      <c r="AB1268" s="12" t="s">
        <v>35</v>
      </c>
      <c r="AC1268" s="12" t="s">
        <v>2901</v>
      </c>
      <c r="AF1268" s="12" t="s">
        <v>119</v>
      </c>
      <c r="AG1268" s="12">
        <v>1</v>
      </c>
      <c r="AH1268" s="15"/>
      <c r="AI1268" s="15"/>
    </row>
    <row r="1269" spans="1:35" s="12" customFormat="1" x14ac:dyDescent="0.25">
      <c r="A1269" s="12" t="s">
        <v>4534</v>
      </c>
      <c r="B1269" s="12">
        <v>2015</v>
      </c>
      <c r="C1269" t="str">
        <f>A1269&amp;" "&amp;B1269</f>
        <v>Strait, A. 2015</v>
      </c>
      <c r="D1269" s="12" t="s">
        <v>1455</v>
      </c>
      <c r="E1269" s="12" t="s">
        <v>226</v>
      </c>
      <c r="F1269" s="12" t="s">
        <v>1456</v>
      </c>
      <c r="G1269" s="12" t="s">
        <v>35</v>
      </c>
      <c r="H1269" s="12" t="s">
        <v>3503</v>
      </c>
      <c r="I1269" s="12" t="s">
        <v>1457</v>
      </c>
      <c r="J1269" s="12" t="s">
        <v>2117</v>
      </c>
      <c r="K1269" s="12" t="s">
        <v>28</v>
      </c>
      <c r="L1269" s="12" t="s">
        <v>28</v>
      </c>
      <c r="N1269" s="12" t="s">
        <v>277</v>
      </c>
      <c r="O1269" s="12" t="s">
        <v>744</v>
      </c>
      <c r="P1269" s="12" t="s">
        <v>3901</v>
      </c>
      <c r="Q1269" t="s">
        <v>4009</v>
      </c>
      <c r="R1269" t="s">
        <v>4011</v>
      </c>
      <c r="S1269" t="s">
        <v>4010</v>
      </c>
      <c r="T1269" s="12" t="s">
        <v>252</v>
      </c>
      <c r="W1269" s="12" t="s">
        <v>40</v>
      </c>
      <c r="X1269" s="12" t="s">
        <v>1033</v>
      </c>
      <c r="Y1269" s="12" t="s">
        <v>1033</v>
      </c>
      <c r="Z1269" s="12" t="s">
        <v>1033</v>
      </c>
      <c r="AA1269" s="12" t="s">
        <v>304</v>
      </c>
      <c r="AB1269" s="12" t="s">
        <v>35</v>
      </c>
      <c r="AC1269" s="12" t="s">
        <v>2901</v>
      </c>
      <c r="AF1269" s="12" t="s">
        <v>119</v>
      </c>
      <c r="AG1269" s="12">
        <v>10</v>
      </c>
      <c r="AH1269" s="15"/>
      <c r="AI1269" s="15"/>
    </row>
    <row r="1270" spans="1:35" s="12" customFormat="1" x14ac:dyDescent="0.25">
      <c r="A1270" s="12" t="s">
        <v>4534</v>
      </c>
      <c r="B1270" s="12">
        <v>2015</v>
      </c>
      <c r="C1270" t="str">
        <f>A1270&amp;" "&amp;B1270</f>
        <v>Strait, A. 2015</v>
      </c>
      <c r="D1270" s="12" t="s">
        <v>1455</v>
      </c>
      <c r="E1270" s="12" t="s">
        <v>226</v>
      </c>
      <c r="F1270" s="12" t="s">
        <v>1456</v>
      </c>
      <c r="G1270" s="12" t="s">
        <v>35</v>
      </c>
      <c r="H1270" s="12" t="s">
        <v>3503</v>
      </c>
      <c r="I1270" s="12" t="s">
        <v>1457</v>
      </c>
      <c r="J1270" s="12" t="s">
        <v>2117</v>
      </c>
      <c r="K1270" s="12" t="s">
        <v>28</v>
      </c>
      <c r="L1270" s="12" t="s">
        <v>28</v>
      </c>
      <c r="N1270" s="12" t="s">
        <v>277</v>
      </c>
      <c r="O1270" s="12" t="s">
        <v>744</v>
      </c>
      <c r="P1270" s="12" t="s">
        <v>3901</v>
      </c>
      <c r="Q1270" t="s">
        <v>4009</v>
      </c>
      <c r="R1270" t="s">
        <v>4077</v>
      </c>
      <c r="S1270" t="s">
        <v>4186</v>
      </c>
      <c r="T1270" s="12" t="s">
        <v>2657</v>
      </c>
      <c r="U1270" s="12" t="s">
        <v>4220</v>
      </c>
      <c r="W1270" s="12" t="s">
        <v>40</v>
      </c>
      <c r="X1270" s="12" t="s">
        <v>1033</v>
      </c>
      <c r="Y1270" s="12" t="s">
        <v>1033</v>
      </c>
      <c r="Z1270" s="12" t="s">
        <v>1033</v>
      </c>
      <c r="AA1270" s="12" t="s">
        <v>304</v>
      </c>
      <c r="AB1270" s="12" t="s">
        <v>35</v>
      </c>
      <c r="AC1270" s="12" t="s">
        <v>2901</v>
      </c>
      <c r="AF1270" s="12" t="s">
        <v>119</v>
      </c>
      <c r="AG1270" s="12">
        <v>2</v>
      </c>
      <c r="AH1270" s="15"/>
      <c r="AI1270" s="15"/>
    </row>
    <row r="1271" spans="1:35" s="12" customFormat="1" x14ac:dyDescent="0.25">
      <c r="A1271" s="12" t="s">
        <v>4534</v>
      </c>
      <c r="B1271" s="12">
        <v>2015</v>
      </c>
      <c r="C1271" t="str">
        <f>A1271&amp;" "&amp;B1271</f>
        <v>Strait, A. 2015</v>
      </c>
      <c r="D1271" s="12" t="s">
        <v>1455</v>
      </c>
      <c r="E1271" s="12" t="s">
        <v>226</v>
      </c>
      <c r="F1271" s="12" t="s">
        <v>1456</v>
      </c>
      <c r="G1271" s="12" t="s">
        <v>35</v>
      </c>
      <c r="H1271" s="12" t="s">
        <v>3503</v>
      </c>
      <c r="I1271" s="12" t="s">
        <v>1457</v>
      </c>
      <c r="J1271" s="12" t="s">
        <v>2117</v>
      </c>
      <c r="K1271" s="12" t="s">
        <v>28</v>
      </c>
      <c r="L1271" s="12" t="s">
        <v>28</v>
      </c>
      <c r="N1271" s="12" t="s">
        <v>277</v>
      </c>
      <c r="O1271" s="12" t="s">
        <v>744</v>
      </c>
      <c r="P1271" s="12" t="s">
        <v>3901</v>
      </c>
      <c r="Q1271" t="s">
        <v>4009</v>
      </c>
      <c r="R1271" t="s">
        <v>4017</v>
      </c>
      <c r="S1271" t="s">
        <v>4016</v>
      </c>
      <c r="T1271" s="12" t="s">
        <v>341</v>
      </c>
      <c r="U1271" s="12" t="s">
        <v>342</v>
      </c>
      <c r="W1271" s="12" t="s">
        <v>40</v>
      </c>
      <c r="X1271" s="12" t="s">
        <v>1033</v>
      </c>
      <c r="Y1271" s="12" t="s">
        <v>1033</v>
      </c>
      <c r="Z1271" s="12" t="s">
        <v>1033</v>
      </c>
      <c r="AA1271" s="12" t="s">
        <v>304</v>
      </c>
      <c r="AB1271" s="12" t="s">
        <v>35</v>
      </c>
      <c r="AC1271" s="12" t="s">
        <v>2901</v>
      </c>
      <c r="AF1271" s="12" t="s">
        <v>119</v>
      </c>
      <c r="AG1271" s="12">
        <v>29</v>
      </c>
      <c r="AH1271" s="15"/>
      <c r="AI1271" s="15"/>
    </row>
    <row r="1272" spans="1:35" s="12" customFormat="1" x14ac:dyDescent="0.25">
      <c r="A1272" s="12" t="s">
        <v>4534</v>
      </c>
      <c r="B1272" s="12">
        <v>2015</v>
      </c>
      <c r="C1272" t="str">
        <f>A1272&amp;" "&amp;B1272</f>
        <v>Strait, A. 2015</v>
      </c>
      <c r="D1272" s="12" t="s">
        <v>1455</v>
      </c>
      <c r="E1272" s="12" t="s">
        <v>226</v>
      </c>
      <c r="F1272" s="12" t="s">
        <v>1456</v>
      </c>
      <c r="G1272" s="12" t="s">
        <v>35</v>
      </c>
      <c r="H1272" s="12" t="s">
        <v>3503</v>
      </c>
      <c r="I1272" s="12" t="s">
        <v>1457</v>
      </c>
      <c r="J1272" s="12" t="s">
        <v>2117</v>
      </c>
      <c r="K1272" s="12" t="s">
        <v>28</v>
      </c>
      <c r="L1272" s="12" t="s">
        <v>28</v>
      </c>
      <c r="N1272" s="12" t="s">
        <v>277</v>
      </c>
      <c r="O1272" s="12" t="s">
        <v>744</v>
      </c>
      <c r="P1272" s="12" t="s">
        <v>3901</v>
      </c>
      <c r="Q1272" t="s">
        <v>4009</v>
      </c>
      <c r="R1272" t="s">
        <v>4028</v>
      </c>
      <c r="S1272" t="s">
        <v>4027</v>
      </c>
      <c r="T1272" s="12" t="s">
        <v>2660</v>
      </c>
      <c r="U1272" s="12" t="s">
        <v>402</v>
      </c>
      <c r="W1272" s="12" t="s">
        <v>40</v>
      </c>
      <c r="X1272" s="12" t="s">
        <v>1033</v>
      </c>
      <c r="Y1272" s="12" t="s">
        <v>1033</v>
      </c>
      <c r="Z1272" s="12" t="s">
        <v>1033</v>
      </c>
      <c r="AA1272" s="12" t="s">
        <v>304</v>
      </c>
      <c r="AB1272" s="12" t="s">
        <v>35</v>
      </c>
      <c r="AC1272" s="12" t="s">
        <v>2901</v>
      </c>
      <c r="AF1272" s="12">
        <v>1</v>
      </c>
      <c r="AG1272" s="12">
        <v>6</v>
      </c>
      <c r="AH1272" s="15"/>
      <c r="AI1272" s="15"/>
    </row>
    <row r="1273" spans="1:35" s="12" customFormat="1" x14ac:dyDescent="0.25">
      <c r="A1273" s="12" t="s">
        <v>4534</v>
      </c>
      <c r="B1273" s="12">
        <v>2015</v>
      </c>
      <c r="C1273" t="str">
        <f>A1273&amp;" "&amp;B1273</f>
        <v>Strait, A. 2015</v>
      </c>
      <c r="D1273" s="12" t="s">
        <v>1455</v>
      </c>
      <c r="E1273" s="12" t="s">
        <v>226</v>
      </c>
      <c r="F1273" s="12" t="s">
        <v>1456</v>
      </c>
      <c r="G1273" s="12" t="s">
        <v>35</v>
      </c>
      <c r="H1273" s="12" t="s">
        <v>3503</v>
      </c>
      <c r="I1273" s="12" t="s">
        <v>1457</v>
      </c>
      <c r="J1273" s="12" t="s">
        <v>2117</v>
      </c>
      <c r="K1273" s="12" t="s">
        <v>28</v>
      </c>
      <c r="L1273" s="12" t="s">
        <v>28</v>
      </c>
      <c r="N1273" s="12" t="s">
        <v>277</v>
      </c>
      <c r="O1273" s="12" t="s">
        <v>744</v>
      </c>
      <c r="P1273" s="12" t="s">
        <v>3901</v>
      </c>
      <c r="Q1273" t="s">
        <v>4009</v>
      </c>
      <c r="R1273" t="s">
        <v>4040</v>
      </c>
      <c r="S1273" t="s">
        <v>4125</v>
      </c>
      <c r="T1273" s="12" t="s">
        <v>3646</v>
      </c>
      <c r="U1273" s="12" t="s">
        <v>4248</v>
      </c>
      <c r="W1273" s="12" t="s">
        <v>40</v>
      </c>
      <c r="X1273" s="12" t="s">
        <v>1033</v>
      </c>
      <c r="Y1273" s="12" t="s">
        <v>1033</v>
      </c>
      <c r="Z1273" s="12" t="s">
        <v>1033</v>
      </c>
      <c r="AA1273" s="12" t="s">
        <v>304</v>
      </c>
      <c r="AB1273" s="12" t="s">
        <v>35</v>
      </c>
      <c r="AC1273" s="12" t="s">
        <v>2901</v>
      </c>
      <c r="AF1273" s="12" t="s">
        <v>119</v>
      </c>
      <c r="AG1273" s="12">
        <v>1</v>
      </c>
      <c r="AH1273" s="15"/>
      <c r="AI1273" s="15"/>
    </row>
    <row r="1274" spans="1:35" s="12" customFormat="1" x14ac:dyDescent="0.25">
      <c r="A1274" s="12" t="s">
        <v>4534</v>
      </c>
      <c r="B1274" s="12">
        <v>2015</v>
      </c>
      <c r="C1274" t="str">
        <f>A1274&amp;" "&amp;B1274</f>
        <v>Strait, A. 2015</v>
      </c>
      <c r="D1274" s="12" t="s">
        <v>1455</v>
      </c>
      <c r="E1274" s="12" t="s">
        <v>226</v>
      </c>
      <c r="F1274" s="12" t="s">
        <v>1456</v>
      </c>
      <c r="G1274" s="12" t="s">
        <v>35</v>
      </c>
      <c r="H1274" s="12" t="s">
        <v>3503</v>
      </c>
      <c r="I1274" s="12" t="s">
        <v>1457</v>
      </c>
      <c r="J1274" s="12" t="s">
        <v>2117</v>
      </c>
      <c r="K1274" s="12" t="s">
        <v>28</v>
      </c>
      <c r="L1274" s="12" t="s">
        <v>28</v>
      </c>
      <c r="N1274" s="12" t="s">
        <v>277</v>
      </c>
      <c r="O1274" s="12" t="s">
        <v>744</v>
      </c>
      <c r="P1274" s="12" t="s">
        <v>3901</v>
      </c>
      <c r="Q1274" t="s">
        <v>4009</v>
      </c>
      <c r="R1274" t="s">
        <v>4063</v>
      </c>
      <c r="S1274" t="s">
        <v>4062</v>
      </c>
      <c r="T1274" s="12" t="s">
        <v>3649</v>
      </c>
      <c r="U1274" s="12" t="s">
        <v>4258</v>
      </c>
      <c r="W1274" s="12" t="s">
        <v>40</v>
      </c>
      <c r="X1274" s="12" t="s">
        <v>1033</v>
      </c>
      <c r="Y1274" s="12" t="s">
        <v>1033</v>
      </c>
      <c r="Z1274" s="12" t="s">
        <v>1033</v>
      </c>
      <c r="AA1274" s="12" t="s">
        <v>304</v>
      </c>
      <c r="AB1274" s="12" t="s">
        <v>35</v>
      </c>
      <c r="AC1274" s="12" t="s">
        <v>2901</v>
      </c>
      <c r="AF1274" s="12" t="s">
        <v>119</v>
      </c>
      <c r="AG1274" s="12">
        <v>2</v>
      </c>
      <c r="AH1274" s="15"/>
      <c r="AI1274" s="15"/>
    </row>
    <row r="1275" spans="1:35" s="12" customFormat="1" x14ac:dyDescent="0.25">
      <c r="A1275" s="12" t="s">
        <v>4534</v>
      </c>
      <c r="B1275" s="12">
        <v>2015</v>
      </c>
      <c r="C1275" t="str">
        <f>A1275&amp;" "&amp;B1275</f>
        <v>Strait, A. 2015</v>
      </c>
      <c r="D1275" s="12" t="s">
        <v>1455</v>
      </c>
      <c r="E1275" s="12" t="s">
        <v>226</v>
      </c>
      <c r="F1275" s="12" t="s">
        <v>1456</v>
      </c>
      <c r="G1275" s="12" t="s">
        <v>35</v>
      </c>
      <c r="H1275" s="12" t="s">
        <v>3503</v>
      </c>
      <c r="I1275" s="12" t="s">
        <v>1457</v>
      </c>
      <c r="J1275" s="12" t="s">
        <v>2117</v>
      </c>
      <c r="K1275" s="12" t="s">
        <v>28</v>
      </c>
      <c r="L1275" s="12" t="s">
        <v>28</v>
      </c>
      <c r="N1275" s="12" t="s">
        <v>277</v>
      </c>
      <c r="O1275" s="12" t="s">
        <v>744</v>
      </c>
      <c r="P1275" s="12" t="s">
        <v>3901</v>
      </c>
      <c r="Q1275" t="s">
        <v>4009</v>
      </c>
      <c r="R1275" t="s">
        <v>3938</v>
      </c>
      <c r="S1275" t="s">
        <v>4049</v>
      </c>
      <c r="T1275" s="12" t="s">
        <v>368</v>
      </c>
      <c r="W1275" s="12" t="s">
        <v>40</v>
      </c>
      <c r="X1275" s="12" t="s">
        <v>1033</v>
      </c>
      <c r="Y1275" s="12" t="s">
        <v>1033</v>
      </c>
      <c r="Z1275" s="12" t="s">
        <v>1033</v>
      </c>
      <c r="AA1275" s="12" t="s">
        <v>304</v>
      </c>
      <c r="AB1275" s="12" t="s">
        <v>35</v>
      </c>
      <c r="AC1275" s="12" t="s">
        <v>2901</v>
      </c>
      <c r="AF1275" s="12" t="s">
        <v>119</v>
      </c>
      <c r="AG1275" s="12">
        <v>4</v>
      </c>
      <c r="AH1275" s="15"/>
      <c r="AI1275" s="15"/>
    </row>
    <row r="1276" spans="1:35" s="12" customFormat="1" x14ac:dyDescent="0.25">
      <c r="A1276" s="12" t="s">
        <v>4534</v>
      </c>
      <c r="B1276" s="12">
        <v>2015</v>
      </c>
      <c r="C1276" t="str">
        <f>A1276&amp;" "&amp;B1276</f>
        <v>Strait, A. 2015</v>
      </c>
      <c r="D1276" s="12" t="s">
        <v>1455</v>
      </c>
      <c r="E1276" s="12" t="s">
        <v>226</v>
      </c>
      <c r="F1276" s="12" t="s">
        <v>1456</v>
      </c>
      <c r="G1276" s="12" t="s">
        <v>35</v>
      </c>
      <c r="H1276" s="12" t="s">
        <v>3503</v>
      </c>
      <c r="I1276" s="12" t="s">
        <v>1457</v>
      </c>
      <c r="J1276" s="12" t="s">
        <v>2117</v>
      </c>
      <c r="K1276" s="12" t="s">
        <v>28</v>
      </c>
      <c r="L1276" s="12" t="s">
        <v>28</v>
      </c>
      <c r="N1276" s="12" t="s">
        <v>277</v>
      </c>
      <c r="O1276" s="12" t="s">
        <v>744</v>
      </c>
      <c r="P1276" s="12" t="s">
        <v>3901</v>
      </c>
      <c r="Q1276" t="s">
        <v>4009</v>
      </c>
      <c r="R1276" t="s">
        <v>3954</v>
      </c>
      <c r="S1276" t="s">
        <v>4046</v>
      </c>
      <c r="T1276" s="12" t="s">
        <v>505</v>
      </c>
      <c r="W1276" s="12" t="s">
        <v>40</v>
      </c>
      <c r="X1276" s="12" t="s">
        <v>1033</v>
      </c>
      <c r="Y1276" s="12" t="s">
        <v>1033</v>
      </c>
      <c r="Z1276" s="12" t="s">
        <v>1033</v>
      </c>
      <c r="AA1276" s="12" t="s">
        <v>304</v>
      </c>
      <c r="AB1276" s="12" t="s">
        <v>35</v>
      </c>
      <c r="AC1276" s="12" t="s">
        <v>2901</v>
      </c>
      <c r="AF1276" s="12" t="s">
        <v>119</v>
      </c>
      <c r="AG1276" s="12">
        <v>8</v>
      </c>
      <c r="AH1276" s="15"/>
      <c r="AI1276" s="15"/>
    </row>
    <row r="1277" spans="1:35" s="12" customFormat="1" x14ac:dyDescent="0.25">
      <c r="A1277" s="12" t="s">
        <v>4534</v>
      </c>
      <c r="B1277" s="12">
        <v>2015</v>
      </c>
      <c r="C1277" t="str">
        <f>A1277&amp;" "&amp;B1277</f>
        <v>Strait, A. 2015</v>
      </c>
      <c r="D1277" s="12" t="s">
        <v>1455</v>
      </c>
      <c r="E1277" s="12" t="s">
        <v>226</v>
      </c>
      <c r="F1277" s="12" t="s">
        <v>1456</v>
      </c>
      <c r="G1277" s="12" t="s">
        <v>35</v>
      </c>
      <c r="H1277" s="12" t="s">
        <v>3503</v>
      </c>
      <c r="I1277" s="12" t="s">
        <v>1457</v>
      </c>
      <c r="J1277" s="12" t="s">
        <v>2117</v>
      </c>
      <c r="K1277" s="12" t="s">
        <v>28</v>
      </c>
      <c r="L1277" s="12" t="s">
        <v>28</v>
      </c>
      <c r="N1277" s="12" t="s">
        <v>277</v>
      </c>
      <c r="O1277" s="12" t="s">
        <v>744</v>
      </c>
      <c r="P1277" s="12" t="s">
        <v>3901</v>
      </c>
      <c r="Q1277" t="s">
        <v>4009</v>
      </c>
      <c r="R1277" t="s">
        <v>4077</v>
      </c>
      <c r="S1277" t="s">
        <v>4076</v>
      </c>
      <c r="T1277" s="12" t="s">
        <v>509</v>
      </c>
      <c r="W1277" s="12" t="s">
        <v>40</v>
      </c>
      <c r="X1277" s="12" t="s">
        <v>1033</v>
      </c>
      <c r="Y1277" s="12" t="s">
        <v>1033</v>
      </c>
      <c r="Z1277" s="12" t="s">
        <v>1033</v>
      </c>
      <c r="AA1277" s="12" t="s">
        <v>304</v>
      </c>
      <c r="AB1277" s="12" t="s">
        <v>35</v>
      </c>
      <c r="AC1277" s="12" t="s">
        <v>2901</v>
      </c>
      <c r="AF1277" s="12" t="s">
        <v>119</v>
      </c>
      <c r="AG1277" s="12">
        <v>2</v>
      </c>
      <c r="AH1277" s="15"/>
      <c r="AI1277" s="15"/>
    </row>
    <row r="1278" spans="1:35" s="12" customFormat="1" x14ac:dyDescent="0.25">
      <c r="A1278" s="12" t="s">
        <v>4534</v>
      </c>
      <c r="B1278" s="12">
        <v>2015</v>
      </c>
      <c r="C1278" t="str">
        <f>A1278&amp;" "&amp;B1278</f>
        <v>Strait, A. 2015</v>
      </c>
      <c r="D1278" s="12" t="s">
        <v>1455</v>
      </c>
      <c r="E1278" s="12" t="s">
        <v>226</v>
      </c>
      <c r="F1278" s="12" t="s">
        <v>1456</v>
      </c>
      <c r="G1278" s="12" t="s">
        <v>35</v>
      </c>
      <c r="H1278" s="12" t="s">
        <v>3503</v>
      </c>
      <c r="I1278" s="12" t="s">
        <v>1457</v>
      </c>
      <c r="J1278" s="12" t="s">
        <v>2117</v>
      </c>
      <c r="K1278" s="12" t="s">
        <v>28</v>
      </c>
      <c r="L1278" s="12" t="s">
        <v>28</v>
      </c>
      <c r="N1278" s="12" t="s">
        <v>277</v>
      </c>
      <c r="O1278" s="12" t="s">
        <v>744</v>
      </c>
      <c r="P1278" s="12" t="s">
        <v>3901</v>
      </c>
      <c r="Q1278" t="s">
        <v>4083</v>
      </c>
      <c r="R1278" t="s">
        <v>4082</v>
      </c>
      <c r="S1278" t="s">
        <v>4081</v>
      </c>
      <c r="T1278" s="12" t="s">
        <v>554</v>
      </c>
      <c r="W1278" s="12" t="s">
        <v>40</v>
      </c>
      <c r="X1278" s="12" t="s">
        <v>1033</v>
      </c>
      <c r="Y1278" s="12" t="s">
        <v>1033</v>
      </c>
      <c r="Z1278" s="12" t="s">
        <v>1033</v>
      </c>
      <c r="AA1278" s="12" t="s">
        <v>304</v>
      </c>
      <c r="AB1278" s="12" t="s">
        <v>35</v>
      </c>
      <c r="AC1278" s="12" t="s">
        <v>2901</v>
      </c>
      <c r="AF1278" s="12" t="s">
        <v>119</v>
      </c>
      <c r="AG1278" s="12">
        <v>3</v>
      </c>
      <c r="AH1278" s="15"/>
      <c r="AI1278" s="15"/>
    </row>
    <row r="1279" spans="1:35" s="12" customFormat="1" x14ac:dyDescent="0.25">
      <c r="A1279" s="12" t="s">
        <v>4534</v>
      </c>
      <c r="B1279" s="12">
        <v>2015</v>
      </c>
      <c r="C1279" t="str">
        <f>A1279&amp;" "&amp;B1279</f>
        <v>Strait, A. 2015</v>
      </c>
      <c r="D1279" s="12" t="s">
        <v>1455</v>
      </c>
      <c r="E1279" s="12" t="s">
        <v>226</v>
      </c>
      <c r="F1279" s="12" t="s">
        <v>1456</v>
      </c>
      <c r="G1279" s="12" t="s">
        <v>35</v>
      </c>
      <c r="H1279" s="12" t="s">
        <v>3503</v>
      </c>
      <c r="I1279" s="12" t="s">
        <v>1457</v>
      </c>
      <c r="J1279" s="12" t="s">
        <v>2117</v>
      </c>
      <c r="K1279" s="12" t="s">
        <v>28</v>
      </c>
      <c r="L1279" s="12" t="s">
        <v>28</v>
      </c>
      <c r="N1279" s="12" t="s">
        <v>277</v>
      </c>
      <c r="O1279" s="12" t="s">
        <v>744</v>
      </c>
      <c r="P1279" s="12" t="s">
        <v>3901</v>
      </c>
      <c r="Q1279" t="s">
        <v>4009</v>
      </c>
      <c r="R1279" t="s">
        <v>4020</v>
      </c>
      <c r="S1279" t="s">
        <v>4308</v>
      </c>
      <c r="T1279" s="12" t="s">
        <v>3637</v>
      </c>
      <c r="U1279" s="61" t="s">
        <v>4309</v>
      </c>
      <c r="W1279" s="12" t="s">
        <v>40</v>
      </c>
      <c r="X1279" s="12" t="s">
        <v>1033</v>
      </c>
      <c r="Y1279" s="12" t="s">
        <v>1033</v>
      </c>
      <c r="Z1279" s="12" t="s">
        <v>1033</v>
      </c>
      <c r="AA1279" s="12" t="s">
        <v>304</v>
      </c>
      <c r="AB1279" s="12" t="s">
        <v>35</v>
      </c>
      <c r="AC1279" s="12" t="s">
        <v>2901</v>
      </c>
      <c r="AF1279" s="12" t="s">
        <v>119</v>
      </c>
      <c r="AG1279" s="12">
        <v>1</v>
      </c>
      <c r="AH1279" s="15"/>
      <c r="AI1279" s="15"/>
    </row>
    <row r="1280" spans="1:35" s="12" customFormat="1" x14ac:dyDescent="0.25">
      <c r="A1280" s="12" t="s">
        <v>4534</v>
      </c>
      <c r="B1280" s="12">
        <v>2015</v>
      </c>
      <c r="C1280" t="str">
        <f>A1280&amp;" "&amp;B1280</f>
        <v>Strait, A. 2015</v>
      </c>
      <c r="D1280" s="12" t="s">
        <v>1455</v>
      </c>
      <c r="E1280" s="12" t="s">
        <v>226</v>
      </c>
      <c r="F1280" s="12" t="s">
        <v>1456</v>
      </c>
      <c r="G1280" s="12" t="s">
        <v>35</v>
      </c>
      <c r="H1280" s="12" t="s">
        <v>3503</v>
      </c>
      <c r="I1280" s="12" t="s">
        <v>1457</v>
      </c>
      <c r="J1280" s="12" t="s">
        <v>2117</v>
      </c>
      <c r="K1280" s="12" t="s">
        <v>28</v>
      </c>
      <c r="L1280" s="12" t="s">
        <v>28</v>
      </c>
      <c r="N1280" s="12" t="s">
        <v>277</v>
      </c>
      <c r="O1280" s="12" t="s">
        <v>744</v>
      </c>
      <c r="P1280" s="12" t="s">
        <v>3901</v>
      </c>
      <c r="Q1280" t="s">
        <v>4009</v>
      </c>
      <c r="R1280" t="s">
        <v>4020</v>
      </c>
      <c r="S1280" t="s">
        <v>2818</v>
      </c>
      <c r="U1280" s="12" t="s">
        <v>2818</v>
      </c>
      <c r="V1280" s="12" t="s">
        <v>1458</v>
      </c>
      <c r="W1280" s="12" t="s">
        <v>40</v>
      </c>
      <c r="X1280" s="12" t="s">
        <v>1033</v>
      </c>
      <c r="Y1280" s="12" t="s">
        <v>1033</v>
      </c>
      <c r="Z1280" s="12" t="s">
        <v>1033</v>
      </c>
      <c r="AA1280" s="12" t="s">
        <v>304</v>
      </c>
      <c r="AB1280" s="12" t="s">
        <v>35</v>
      </c>
      <c r="AC1280" s="12" t="s">
        <v>2901</v>
      </c>
      <c r="AF1280" s="12" t="s">
        <v>119</v>
      </c>
      <c r="AG1280" s="12">
        <v>2</v>
      </c>
      <c r="AH1280" s="15"/>
      <c r="AI1280" s="15"/>
    </row>
    <row r="1281" spans="1:35" s="12" customFormat="1" x14ac:dyDescent="0.25">
      <c r="A1281" s="12" t="s">
        <v>4534</v>
      </c>
      <c r="B1281" s="12">
        <v>2015</v>
      </c>
      <c r="C1281" t="str">
        <f>A1281&amp;" "&amp;B1281</f>
        <v>Strait, A. 2015</v>
      </c>
      <c r="D1281" s="12" t="s">
        <v>1455</v>
      </c>
      <c r="E1281" s="12" t="s">
        <v>226</v>
      </c>
      <c r="F1281" s="12" t="s">
        <v>1456</v>
      </c>
      <c r="G1281" s="12" t="s">
        <v>35</v>
      </c>
      <c r="H1281" s="12" t="s">
        <v>3503</v>
      </c>
      <c r="I1281" s="12" t="s">
        <v>1457</v>
      </c>
      <c r="J1281" s="12" t="s">
        <v>2117</v>
      </c>
      <c r="K1281" s="12" t="s">
        <v>28</v>
      </c>
      <c r="L1281" s="12" t="s">
        <v>28</v>
      </c>
      <c r="N1281" s="12" t="s">
        <v>277</v>
      </c>
      <c r="O1281" s="12" t="s">
        <v>744</v>
      </c>
      <c r="P1281" s="12" t="s">
        <v>3901</v>
      </c>
      <c r="Q1281" t="s">
        <v>4009</v>
      </c>
      <c r="R1281" t="s">
        <v>4097</v>
      </c>
      <c r="S1281" t="s">
        <v>4096</v>
      </c>
      <c r="T1281" s="12" t="s">
        <v>343</v>
      </c>
      <c r="W1281" s="12" t="s">
        <v>40</v>
      </c>
      <c r="X1281" s="12" t="s">
        <v>1033</v>
      </c>
      <c r="Y1281" s="12" t="s">
        <v>1033</v>
      </c>
      <c r="Z1281" s="12" t="s">
        <v>1033</v>
      </c>
      <c r="AA1281" s="12" t="s">
        <v>304</v>
      </c>
      <c r="AB1281" s="12" t="s">
        <v>35</v>
      </c>
      <c r="AC1281" s="12" t="s">
        <v>2901</v>
      </c>
      <c r="AF1281" s="12" t="s">
        <v>119</v>
      </c>
      <c r="AG1281" s="12">
        <v>14</v>
      </c>
      <c r="AH1281" s="15"/>
      <c r="AI1281" s="15"/>
    </row>
    <row r="1282" spans="1:35" s="12" customFormat="1" x14ac:dyDescent="0.25">
      <c r="A1282" s="12" t="s">
        <v>4534</v>
      </c>
      <c r="B1282" s="12">
        <v>2015</v>
      </c>
      <c r="C1282" t="str">
        <f>A1282&amp;" "&amp;B1282</f>
        <v>Strait, A. 2015</v>
      </c>
      <c r="D1282" s="12" t="s">
        <v>1455</v>
      </c>
      <c r="E1282" s="12" t="s">
        <v>226</v>
      </c>
      <c r="F1282" s="12" t="s">
        <v>1456</v>
      </c>
      <c r="G1282" s="12" t="s">
        <v>35</v>
      </c>
      <c r="H1282" s="12" t="s">
        <v>3503</v>
      </c>
      <c r="I1282" s="12" t="s">
        <v>1457</v>
      </c>
      <c r="J1282" s="12" t="s">
        <v>2117</v>
      </c>
      <c r="K1282" s="12" t="s">
        <v>28</v>
      </c>
      <c r="L1282" s="12" t="s">
        <v>28</v>
      </c>
      <c r="N1282" s="12" t="s">
        <v>277</v>
      </c>
      <c r="O1282" s="12" t="s">
        <v>744</v>
      </c>
      <c r="P1282" s="12" t="s">
        <v>3901</v>
      </c>
      <c r="Q1282" t="s">
        <v>4009</v>
      </c>
      <c r="R1282" t="s">
        <v>4063</v>
      </c>
      <c r="S1282" t="s">
        <v>4332</v>
      </c>
      <c r="T1282" s="12" t="s">
        <v>2768</v>
      </c>
      <c r="U1282" s="12" t="s">
        <v>3101</v>
      </c>
      <c r="W1282" s="12" t="s">
        <v>40</v>
      </c>
      <c r="X1282" s="12" t="s">
        <v>1033</v>
      </c>
      <c r="Y1282" s="12" t="s">
        <v>1033</v>
      </c>
      <c r="Z1282" s="12" t="s">
        <v>1033</v>
      </c>
      <c r="AA1282" s="12" t="s">
        <v>304</v>
      </c>
      <c r="AB1282" s="12" t="s">
        <v>35</v>
      </c>
      <c r="AC1282" s="12" t="s">
        <v>2901</v>
      </c>
      <c r="AF1282" s="12" t="s">
        <v>119</v>
      </c>
      <c r="AG1282" s="12">
        <v>18</v>
      </c>
      <c r="AH1282" s="15"/>
      <c r="AI1282" s="15"/>
    </row>
    <row r="1283" spans="1:35" s="12" customFormat="1" x14ac:dyDescent="0.25">
      <c r="A1283" s="12" t="s">
        <v>4534</v>
      </c>
      <c r="B1283" s="12">
        <v>2015</v>
      </c>
      <c r="C1283" t="str">
        <f>A1283&amp;" "&amp;B1283</f>
        <v>Strait, A. 2015</v>
      </c>
      <c r="D1283" s="12" t="s">
        <v>1455</v>
      </c>
      <c r="E1283" s="12" t="s">
        <v>226</v>
      </c>
      <c r="F1283" s="12" t="s">
        <v>1456</v>
      </c>
      <c r="G1283" s="12" t="s">
        <v>35</v>
      </c>
      <c r="H1283" s="12" t="s">
        <v>3503</v>
      </c>
      <c r="I1283" s="12" t="s">
        <v>1457</v>
      </c>
      <c r="J1283" s="12" t="s">
        <v>2117</v>
      </c>
      <c r="K1283" s="12" t="s">
        <v>28</v>
      </c>
      <c r="L1283" s="12" t="s">
        <v>28</v>
      </c>
      <c r="N1283" s="12" t="s">
        <v>277</v>
      </c>
      <c r="O1283" s="12" t="s">
        <v>744</v>
      </c>
      <c r="P1283" s="12" t="s">
        <v>3901</v>
      </c>
      <c r="Q1283" t="s">
        <v>4009</v>
      </c>
      <c r="R1283" t="s">
        <v>4017</v>
      </c>
      <c r="S1283" t="s">
        <v>4113</v>
      </c>
      <c r="T1283" s="12" t="s">
        <v>3654</v>
      </c>
      <c r="U1283" s="12" t="s">
        <v>4335</v>
      </c>
      <c r="W1283" s="12" t="s">
        <v>40</v>
      </c>
      <c r="X1283" s="12" t="s">
        <v>1033</v>
      </c>
      <c r="Y1283" s="12" t="s">
        <v>1033</v>
      </c>
      <c r="Z1283" s="12" t="s">
        <v>1033</v>
      </c>
      <c r="AA1283" s="12" t="s">
        <v>304</v>
      </c>
      <c r="AB1283" s="12" t="s">
        <v>35</v>
      </c>
      <c r="AC1283" s="12" t="s">
        <v>2901</v>
      </c>
      <c r="AF1283" s="12" t="s">
        <v>119</v>
      </c>
      <c r="AG1283" s="12">
        <v>2</v>
      </c>
      <c r="AH1283" s="15"/>
      <c r="AI1283" s="15"/>
    </row>
    <row r="1284" spans="1:35" s="12" customFormat="1" x14ac:dyDescent="0.25">
      <c r="A1284" s="12" t="s">
        <v>4534</v>
      </c>
      <c r="B1284" s="12">
        <v>2015</v>
      </c>
      <c r="C1284" t="str">
        <f>A1284&amp;" "&amp;B1284</f>
        <v>Strait, A. 2015</v>
      </c>
      <c r="D1284" s="12" t="s">
        <v>1455</v>
      </c>
      <c r="E1284" s="12" t="s">
        <v>226</v>
      </c>
      <c r="F1284" s="12" t="s">
        <v>1456</v>
      </c>
      <c r="G1284" s="12" t="s">
        <v>35</v>
      </c>
      <c r="H1284" s="12" t="s">
        <v>3503</v>
      </c>
      <c r="I1284" s="12" t="s">
        <v>1457</v>
      </c>
      <c r="J1284" s="12" t="s">
        <v>2117</v>
      </c>
      <c r="K1284" s="12" t="s">
        <v>28</v>
      </c>
      <c r="L1284" s="12" t="s">
        <v>28</v>
      </c>
      <c r="N1284" s="12" t="s">
        <v>277</v>
      </c>
      <c r="O1284" s="12" t="s">
        <v>744</v>
      </c>
      <c r="P1284" s="12" t="s">
        <v>3901</v>
      </c>
      <c r="Q1284" t="s">
        <v>4009</v>
      </c>
      <c r="R1284" t="s">
        <v>4120</v>
      </c>
      <c r="S1284" t="s">
        <v>4119</v>
      </c>
      <c r="T1284" s="12" t="s">
        <v>346</v>
      </c>
      <c r="W1284" s="12" t="s">
        <v>40</v>
      </c>
      <c r="X1284" s="12" t="s">
        <v>1033</v>
      </c>
      <c r="Y1284" s="12" t="s">
        <v>1033</v>
      </c>
      <c r="Z1284" s="12" t="s">
        <v>1033</v>
      </c>
      <c r="AA1284" s="12" t="s">
        <v>304</v>
      </c>
      <c r="AB1284" s="12" t="s">
        <v>35</v>
      </c>
      <c r="AC1284" s="12" t="s">
        <v>2901</v>
      </c>
      <c r="AF1284" s="12">
        <v>2</v>
      </c>
      <c r="AG1284" s="12">
        <v>10</v>
      </c>
      <c r="AH1284" s="15"/>
      <c r="AI1284" s="15"/>
    </row>
    <row r="1285" spans="1:35" s="12" customFormat="1" x14ac:dyDescent="0.25">
      <c r="A1285" s="12" t="s">
        <v>4534</v>
      </c>
      <c r="B1285" s="12">
        <v>2015</v>
      </c>
      <c r="C1285" t="str">
        <f>A1285&amp;" "&amp;B1285</f>
        <v>Strait, A. 2015</v>
      </c>
      <c r="D1285" s="12" t="s">
        <v>1455</v>
      </c>
      <c r="E1285" s="12" t="s">
        <v>226</v>
      </c>
      <c r="F1285" s="12" t="s">
        <v>1456</v>
      </c>
      <c r="G1285" s="12" t="s">
        <v>35</v>
      </c>
      <c r="H1285" s="12" t="s">
        <v>3503</v>
      </c>
      <c r="I1285" s="12" t="s">
        <v>1457</v>
      </c>
      <c r="J1285" s="12" t="s">
        <v>2117</v>
      </c>
      <c r="K1285" s="12" t="s">
        <v>28</v>
      </c>
      <c r="L1285" s="12" t="s">
        <v>28</v>
      </c>
      <c r="N1285" s="12" t="s">
        <v>277</v>
      </c>
      <c r="O1285" s="12" t="s">
        <v>744</v>
      </c>
      <c r="P1285" s="12" t="s">
        <v>3901</v>
      </c>
      <c r="Q1285" t="s">
        <v>4009</v>
      </c>
      <c r="R1285" t="s">
        <v>4033</v>
      </c>
      <c r="S1285" t="s">
        <v>4121</v>
      </c>
      <c r="T1285" s="12" t="s">
        <v>566</v>
      </c>
      <c r="W1285" s="12" t="s">
        <v>40</v>
      </c>
      <c r="X1285" s="12" t="s">
        <v>1033</v>
      </c>
      <c r="Y1285" s="12" t="s">
        <v>1033</v>
      </c>
      <c r="Z1285" s="12" t="s">
        <v>1033</v>
      </c>
      <c r="AA1285" s="12" t="s">
        <v>304</v>
      </c>
      <c r="AB1285" s="12" t="s">
        <v>35</v>
      </c>
      <c r="AC1285" s="12" t="s">
        <v>2901</v>
      </c>
      <c r="AF1285" s="12" t="s">
        <v>119</v>
      </c>
      <c r="AG1285" s="12">
        <v>2</v>
      </c>
      <c r="AH1285" s="15"/>
      <c r="AI1285" s="15"/>
    </row>
    <row r="1286" spans="1:35" s="12" customFormat="1" x14ac:dyDescent="0.25">
      <c r="A1286" s="12" t="s">
        <v>4534</v>
      </c>
      <c r="B1286" s="12">
        <v>2015</v>
      </c>
      <c r="C1286" t="str">
        <f>A1286&amp;" "&amp;B1286</f>
        <v>Strait, A. 2015</v>
      </c>
      <c r="D1286" s="12" t="s">
        <v>1455</v>
      </c>
      <c r="E1286" s="12" t="s">
        <v>226</v>
      </c>
      <c r="F1286" s="12" t="s">
        <v>1456</v>
      </c>
      <c r="G1286" s="12" t="s">
        <v>35</v>
      </c>
      <c r="H1286" s="12" t="s">
        <v>3503</v>
      </c>
      <c r="I1286" s="12" t="s">
        <v>1457</v>
      </c>
      <c r="J1286" s="12" t="s">
        <v>2117</v>
      </c>
      <c r="K1286" s="12" t="s">
        <v>28</v>
      </c>
      <c r="L1286" s="12" t="s">
        <v>28</v>
      </c>
      <c r="N1286" s="12" t="s">
        <v>277</v>
      </c>
      <c r="O1286" s="12" t="s">
        <v>744</v>
      </c>
      <c r="P1286" s="12" t="s">
        <v>3901</v>
      </c>
      <c r="Q1286" t="s">
        <v>4009</v>
      </c>
      <c r="R1286" t="s">
        <v>4040</v>
      </c>
      <c r="S1286" t="s">
        <v>4125</v>
      </c>
      <c r="T1286" s="12" t="s">
        <v>2781</v>
      </c>
      <c r="W1286" s="12" t="s">
        <v>40</v>
      </c>
      <c r="X1286" s="12" t="s">
        <v>1033</v>
      </c>
      <c r="Y1286" s="12" t="s">
        <v>1033</v>
      </c>
      <c r="Z1286" s="12" t="s">
        <v>1033</v>
      </c>
      <c r="AA1286" s="12" t="s">
        <v>304</v>
      </c>
      <c r="AB1286" s="12" t="s">
        <v>35</v>
      </c>
      <c r="AC1286" s="12" t="s">
        <v>2901</v>
      </c>
      <c r="AF1286" s="12" t="s">
        <v>119</v>
      </c>
      <c r="AG1286" s="12">
        <v>20</v>
      </c>
      <c r="AH1286" s="15"/>
      <c r="AI1286" s="15"/>
    </row>
    <row r="1287" spans="1:35" s="12" customFormat="1" x14ac:dyDescent="0.25">
      <c r="A1287" s="12" t="s">
        <v>4534</v>
      </c>
      <c r="B1287" s="12">
        <v>2015</v>
      </c>
      <c r="C1287" t="str">
        <f>A1287&amp;" "&amp;B1287</f>
        <v>Strait, A. 2015</v>
      </c>
      <c r="D1287" s="12" t="s">
        <v>1455</v>
      </c>
      <c r="E1287" s="12" t="s">
        <v>226</v>
      </c>
      <c r="F1287" s="12" t="s">
        <v>1456</v>
      </c>
      <c r="G1287" s="12" t="s">
        <v>35</v>
      </c>
      <c r="H1287" s="12" t="s">
        <v>3503</v>
      </c>
      <c r="I1287" s="12" t="s">
        <v>1457</v>
      </c>
      <c r="J1287" s="12" t="s">
        <v>2117</v>
      </c>
      <c r="K1287" s="12" t="s">
        <v>28</v>
      </c>
      <c r="L1287" s="12" t="s">
        <v>28</v>
      </c>
      <c r="N1287" s="12" t="s">
        <v>277</v>
      </c>
      <c r="O1287" s="12" t="s">
        <v>744</v>
      </c>
      <c r="P1287" s="12" t="s">
        <v>3901</v>
      </c>
      <c r="Q1287" t="s">
        <v>4009</v>
      </c>
      <c r="R1287" t="s">
        <v>3954</v>
      </c>
      <c r="S1287" t="s">
        <v>4127</v>
      </c>
      <c r="T1287" s="12" t="s">
        <v>3756</v>
      </c>
      <c r="W1287" s="12" t="s">
        <v>40</v>
      </c>
      <c r="X1287" s="12" t="s">
        <v>1033</v>
      </c>
      <c r="Y1287" s="12" t="s">
        <v>1033</v>
      </c>
      <c r="Z1287" s="12" t="s">
        <v>1033</v>
      </c>
      <c r="AA1287" s="12" t="s">
        <v>304</v>
      </c>
      <c r="AB1287" s="12" t="s">
        <v>35</v>
      </c>
      <c r="AC1287" s="12" t="s">
        <v>2901</v>
      </c>
      <c r="AF1287" s="12" t="s">
        <v>119</v>
      </c>
      <c r="AG1287" s="12">
        <v>1</v>
      </c>
      <c r="AH1287" s="15"/>
      <c r="AI1287" s="15"/>
    </row>
    <row r="1288" spans="1:35" s="12" customFormat="1" x14ac:dyDescent="0.25">
      <c r="A1288" s="12" t="s">
        <v>4534</v>
      </c>
      <c r="B1288" s="12">
        <v>2015</v>
      </c>
      <c r="C1288" t="str">
        <f>A1288&amp;" "&amp;B1288</f>
        <v>Strait, A. 2015</v>
      </c>
      <c r="D1288" s="12" t="s">
        <v>1455</v>
      </c>
      <c r="E1288" s="12" t="s">
        <v>226</v>
      </c>
      <c r="F1288" s="12" t="s">
        <v>1456</v>
      </c>
      <c r="G1288" s="12" t="s">
        <v>35</v>
      </c>
      <c r="H1288" s="12" t="s">
        <v>3503</v>
      </c>
      <c r="I1288" s="12" t="s">
        <v>1457</v>
      </c>
      <c r="J1288" s="12" t="s">
        <v>2117</v>
      </c>
      <c r="K1288" s="12" t="s">
        <v>28</v>
      </c>
      <c r="L1288" s="12" t="s">
        <v>28</v>
      </c>
      <c r="N1288" s="12" t="s">
        <v>277</v>
      </c>
      <c r="O1288" s="12" t="s">
        <v>744</v>
      </c>
      <c r="P1288" s="12" t="s">
        <v>3901</v>
      </c>
      <c r="Q1288" t="s">
        <v>4009</v>
      </c>
      <c r="R1288" t="s">
        <v>4077</v>
      </c>
      <c r="S1288" t="s">
        <v>4076</v>
      </c>
      <c r="T1288" s="12" t="s">
        <v>3640</v>
      </c>
      <c r="U1288" s="12" t="s">
        <v>4354</v>
      </c>
      <c r="W1288" s="12" t="s">
        <v>40</v>
      </c>
      <c r="X1288" s="12" t="s">
        <v>1033</v>
      </c>
      <c r="Y1288" s="12" t="s">
        <v>1033</v>
      </c>
      <c r="Z1288" s="12" t="s">
        <v>1033</v>
      </c>
      <c r="AA1288" s="12" t="s">
        <v>304</v>
      </c>
      <c r="AB1288" s="12" t="s">
        <v>35</v>
      </c>
      <c r="AC1288" s="12" t="s">
        <v>2901</v>
      </c>
      <c r="AF1288" s="12" t="s">
        <v>119</v>
      </c>
      <c r="AG1288" s="12">
        <v>3</v>
      </c>
      <c r="AH1288" s="15"/>
      <c r="AI1288" s="15"/>
    </row>
    <row r="1289" spans="1:35" s="12" customFormat="1" x14ac:dyDescent="0.25">
      <c r="A1289" s="12" t="s">
        <v>4534</v>
      </c>
      <c r="B1289" s="12">
        <v>2015</v>
      </c>
      <c r="C1289" t="str">
        <f>A1289&amp;" "&amp;B1289</f>
        <v>Strait, A. 2015</v>
      </c>
      <c r="D1289" s="12" t="s">
        <v>1455</v>
      </c>
      <c r="E1289" s="12" t="s">
        <v>226</v>
      </c>
      <c r="F1289" s="12" t="s">
        <v>1456</v>
      </c>
      <c r="G1289" s="12" t="s">
        <v>35</v>
      </c>
      <c r="H1289" s="12" t="s">
        <v>3503</v>
      </c>
      <c r="I1289" s="12" t="s">
        <v>1457</v>
      </c>
      <c r="J1289" s="12" t="s">
        <v>2117</v>
      </c>
      <c r="K1289" s="12" t="s">
        <v>28</v>
      </c>
      <c r="L1289" s="12" t="s">
        <v>28</v>
      </c>
      <c r="N1289" s="12" t="s">
        <v>277</v>
      </c>
      <c r="O1289" s="12" t="s">
        <v>744</v>
      </c>
      <c r="P1289" s="12" t="s">
        <v>3901</v>
      </c>
      <c r="Q1289" t="s">
        <v>4009</v>
      </c>
      <c r="R1289" t="s">
        <v>4040</v>
      </c>
      <c r="S1289" t="s">
        <v>4140</v>
      </c>
      <c r="T1289" s="12" t="s">
        <v>3104</v>
      </c>
      <c r="W1289" s="12" t="s">
        <v>40</v>
      </c>
      <c r="X1289" s="12" t="s">
        <v>1033</v>
      </c>
      <c r="Y1289" s="12" t="s">
        <v>1033</v>
      </c>
      <c r="Z1289" s="12" t="s">
        <v>1033</v>
      </c>
      <c r="AA1289" s="12" t="s">
        <v>304</v>
      </c>
      <c r="AB1289" s="12" t="s">
        <v>35</v>
      </c>
      <c r="AC1289" s="12" t="s">
        <v>2901</v>
      </c>
      <c r="AF1289" s="12" t="s">
        <v>119</v>
      </c>
      <c r="AG1289" s="12">
        <v>7</v>
      </c>
      <c r="AH1289" s="15"/>
      <c r="AI1289" s="15"/>
    </row>
    <row r="1290" spans="1:35" s="12" customFormat="1" x14ac:dyDescent="0.25">
      <c r="A1290" s="12" t="s">
        <v>4534</v>
      </c>
      <c r="B1290" s="12">
        <v>2015</v>
      </c>
      <c r="C1290" t="str">
        <f>A1290&amp;" "&amp;B1290</f>
        <v>Strait, A. 2015</v>
      </c>
      <c r="D1290" s="12" t="s">
        <v>1455</v>
      </c>
      <c r="E1290" s="12" t="s">
        <v>226</v>
      </c>
      <c r="F1290" s="12" t="s">
        <v>1456</v>
      </c>
      <c r="G1290" s="12" t="s">
        <v>35</v>
      </c>
      <c r="H1290" s="12" t="s">
        <v>3503</v>
      </c>
      <c r="I1290" s="12" t="s">
        <v>1457</v>
      </c>
      <c r="J1290" s="12" t="s">
        <v>2117</v>
      </c>
      <c r="K1290" s="12" t="s">
        <v>28</v>
      </c>
      <c r="L1290" s="12" t="s">
        <v>28</v>
      </c>
      <c r="N1290" s="12" t="s">
        <v>277</v>
      </c>
      <c r="O1290" s="12" t="s">
        <v>744</v>
      </c>
      <c r="P1290" s="12" t="s">
        <v>3901</v>
      </c>
      <c r="Q1290" t="s">
        <v>4009</v>
      </c>
      <c r="R1290" t="s">
        <v>4077</v>
      </c>
      <c r="S1290" t="s">
        <v>4357</v>
      </c>
      <c r="T1290" s="12" t="s">
        <v>3657</v>
      </c>
      <c r="W1290" s="12" t="s">
        <v>40</v>
      </c>
      <c r="X1290" s="12" t="s">
        <v>1033</v>
      </c>
      <c r="Y1290" s="12" t="s">
        <v>1033</v>
      </c>
      <c r="Z1290" s="12" t="s">
        <v>1033</v>
      </c>
      <c r="AA1290" s="12" t="s">
        <v>304</v>
      </c>
      <c r="AB1290" s="12" t="s">
        <v>35</v>
      </c>
      <c r="AC1290" s="12" t="s">
        <v>2901</v>
      </c>
      <c r="AF1290" s="12" t="s">
        <v>119</v>
      </c>
      <c r="AG1290" s="12">
        <v>2</v>
      </c>
      <c r="AH1290" s="15"/>
      <c r="AI1290" s="15"/>
    </row>
    <row r="1291" spans="1:35" s="12" customFormat="1" x14ac:dyDescent="0.25">
      <c r="A1291" s="12" t="s">
        <v>4534</v>
      </c>
      <c r="B1291" s="12">
        <v>2015</v>
      </c>
      <c r="C1291" t="str">
        <f>A1291&amp;" "&amp;B1291</f>
        <v>Strait, A. 2015</v>
      </c>
      <c r="D1291" s="12" t="s">
        <v>1455</v>
      </c>
      <c r="E1291" s="12" t="s">
        <v>226</v>
      </c>
      <c r="F1291" s="12" t="s">
        <v>1456</v>
      </c>
      <c r="G1291" s="12" t="s">
        <v>35</v>
      </c>
      <c r="H1291" s="12" t="s">
        <v>3503</v>
      </c>
      <c r="I1291" s="12" t="s">
        <v>1457</v>
      </c>
      <c r="J1291" s="12" t="s">
        <v>2117</v>
      </c>
      <c r="K1291" s="12" t="s">
        <v>28</v>
      </c>
      <c r="L1291" s="12" t="s">
        <v>28</v>
      </c>
      <c r="N1291" s="12" t="s">
        <v>277</v>
      </c>
      <c r="O1291" s="12" t="s">
        <v>744</v>
      </c>
      <c r="P1291" s="12" t="s">
        <v>3901</v>
      </c>
      <c r="Q1291" t="s">
        <v>4009</v>
      </c>
      <c r="R1291" t="s">
        <v>4077</v>
      </c>
      <c r="S1291" t="s">
        <v>4186</v>
      </c>
      <c r="T1291" s="12" t="s">
        <v>2820</v>
      </c>
      <c r="W1291" s="12" t="s">
        <v>40</v>
      </c>
      <c r="X1291" s="12" t="s">
        <v>1033</v>
      </c>
      <c r="Y1291" s="12" t="s">
        <v>1033</v>
      </c>
      <c r="Z1291" s="12" t="s">
        <v>1033</v>
      </c>
      <c r="AA1291" s="12" t="s">
        <v>304</v>
      </c>
      <c r="AB1291" s="12" t="s">
        <v>35</v>
      </c>
      <c r="AC1291" s="12" t="s">
        <v>2901</v>
      </c>
      <c r="AF1291" s="12" t="s">
        <v>119</v>
      </c>
      <c r="AG1291" s="12">
        <v>1</v>
      </c>
      <c r="AH1291" s="15"/>
      <c r="AI1291" s="15"/>
    </row>
    <row r="1292" spans="1:35" s="12" customFormat="1" x14ac:dyDescent="0.25">
      <c r="A1292" s="12" t="s">
        <v>4534</v>
      </c>
      <c r="B1292" s="12">
        <v>2015</v>
      </c>
      <c r="C1292" t="str">
        <f>A1292&amp;" "&amp;B1292</f>
        <v>Strait, A. 2015</v>
      </c>
      <c r="D1292" s="12" t="s">
        <v>1455</v>
      </c>
      <c r="E1292" s="12" t="s">
        <v>226</v>
      </c>
      <c r="F1292" s="12" t="s">
        <v>1456</v>
      </c>
      <c r="G1292" s="12" t="s">
        <v>35</v>
      </c>
      <c r="H1292" s="12" t="s">
        <v>3503</v>
      </c>
      <c r="I1292" s="12" t="s">
        <v>1457</v>
      </c>
      <c r="J1292" s="12" t="s">
        <v>2117</v>
      </c>
      <c r="K1292" s="12" t="s">
        <v>28</v>
      </c>
      <c r="L1292" s="12" t="s">
        <v>28</v>
      </c>
      <c r="N1292" s="12" t="s">
        <v>277</v>
      </c>
      <c r="O1292" s="12" t="s">
        <v>744</v>
      </c>
      <c r="P1292" s="12" t="s">
        <v>3901</v>
      </c>
      <c r="Q1292" t="s">
        <v>4009</v>
      </c>
      <c r="R1292" t="s">
        <v>3954</v>
      </c>
      <c r="S1292"/>
      <c r="V1292" s="12" t="s">
        <v>1459</v>
      </c>
      <c r="W1292" s="12" t="s">
        <v>40</v>
      </c>
      <c r="X1292" s="12" t="s">
        <v>1033</v>
      </c>
      <c r="Y1292" s="12" t="s">
        <v>1033</v>
      </c>
      <c r="Z1292" s="12" t="s">
        <v>1033</v>
      </c>
      <c r="AA1292" s="12" t="s">
        <v>304</v>
      </c>
      <c r="AB1292" s="12" t="s">
        <v>35</v>
      </c>
      <c r="AC1292" s="12" t="s">
        <v>2901</v>
      </c>
      <c r="AF1292" s="12" t="s">
        <v>119</v>
      </c>
      <c r="AG1292" s="12">
        <v>1</v>
      </c>
      <c r="AH1292" s="15"/>
      <c r="AI1292" s="15"/>
    </row>
    <row r="1293" spans="1:35" s="12" customFormat="1" x14ac:dyDescent="0.25">
      <c r="A1293" s="12" t="s">
        <v>4534</v>
      </c>
      <c r="B1293" s="12">
        <v>2015</v>
      </c>
      <c r="C1293" t="str">
        <f>A1293&amp;" "&amp;B1293</f>
        <v>Strait, A. 2015</v>
      </c>
      <c r="D1293" s="12" t="s">
        <v>1455</v>
      </c>
      <c r="E1293" s="12" t="s">
        <v>226</v>
      </c>
      <c r="F1293" s="12" t="s">
        <v>1456</v>
      </c>
      <c r="G1293" s="12" t="s">
        <v>35</v>
      </c>
      <c r="H1293" s="12" t="s">
        <v>3503</v>
      </c>
      <c r="I1293" s="12" t="s">
        <v>1457</v>
      </c>
      <c r="J1293" s="12" t="s">
        <v>2117</v>
      </c>
      <c r="K1293" s="12" t="s">
        <v>28</v>
      </c>
      <c r="L1293" s="12" t="s">
        <v>28</v>
      </c>
      <c r="N1293" s="12" t="s">
        <v>277</v>
      </c>
      <c r="O1293" s="12" t="s">
        <v>744</v>
      </c>
      <c r="P1293" s="12" t="s">
        <v>3901</v>
      </c>
      <c r="Q1293" t="s">
        <v>4009</v>
      </c>
      <c r="R1293" t="s">
        <v>3938</v>
      </c>
      <c r="S1293" t="s">
        <v>4152</v>
      </c>
      <c r="T1293" s="12" t="s">
        <v>517</v>
      </c>
      <c r="W1293" s="12" t="s">
        <v>40</v>
      </c>
      <c r="X1293" s="12" t="s">
        <v>1033</v>
      </c>
      <c r="Y1293" s="12" t="s">
        <v>1033</v>
      </c>
      <c r="Z1293" s="12" t="s">
        <v>1033</v>
      </c>
      <c r="AA1293" s="12" t="s">
        <v>304</v>
      </c>
      <c r="AB1293" s="12" t="s">
        <v>35</v>
      </c>
      <c r="AC1293" s="12" t="s">
        <v>2901</v>
      </c>
      <c r="AF1293" s="12">
        <v>1</v>
      </c>
      <c r="AG1293" s="12">
        <v>4</v>
      </c>
      <c r="AH1293" s="15"/>
      <c r="AI1293" s="15"/>
    </row>
    <row r="1294" spans="1:35" s="12" customFormat="1" x14ac:dyDescent="0.25">
      <c r="A1294" s="12" t="s">
        <v>4534</v>
      </c>
      <c r="B1294" s="12">
        <v>2015</v>
      </c>
      <c r="C1294" t="str">
        <f>A1294&amp;" "&amp;B1294</f>
        <v>Strait, A. 2015</v>
      </c>
      <c r="D1294" s="12" t="s">
        <v>1455</v>
      </c>
      <c r="E1294" s="12" t="s">
        <v>226</v>
      </c>
      <c r="F1294" s="12" t="s">
        <v>1456</v>
      </c>
      <c r="G1294" s="12" t="s">
        <v>35</v>
      </c>
      <c r="H1294" s="12" t="s">
        <v>3503</v>
      </c>
      <c r="I1294" s="12" t="s">
        <v>1457</v>
      </c>
      <c r="J1294" s="12" t="s">
        <v>2117</v>
      </c>
      <c r="K1294" s="12" t="s">
        <v>28</v>
      </c>
      <c r="L1294" s="12" t="s">
        <v>28</v>
      </c>
      <c r="N1294" s="12" t="s">
        <v>277</v>
      </c>
      <c r="O1294" s="12" t="s">
        <v>744</v>
      </c>
      <c r="P1294" s="12" t="s">
        <v>3901</v>
      </c>
      <c r="Q1294" t="s">
        <v>4009</v>
      </c>
      <c r="R1294" t="s">
        <v>4028</v>
      </c>
      <c r="S1294" t="s">
        <v>4144</v>
      </c>
      <c r="V1294" s="12" t="s">
        <v>3757</v>
      </c>
      <c r="W1294" s="12" t="s">
        <v>40</v>
      </c>
      <c r="X1294" s="12" t="s">
        <v>1033</v>
      </c>
      <c r="Y1294" s="12" t="s">
        <v>1033</v>
      </c>
      <c r="Z1294" s="12" t="s">
        <v>1033</v>
      </c>
      <c r="AA1294" s="12" t="s">
        <v>304</v>
      </c>
      <c r="AB1294" s="12" t="s">
        <v>35</v>
      </c>
      <c r="AC1294" s="12" t="s">
        <v>2901</v>
      </c>
      <c r="AF1294" s="12" t="s">
        <v>119</v>
      </c>
      <c r="AG1294" s="12">
        <v>4</v>
      </c>
      <c r="AH1294" s="15"/>
      <c r="AI1294" s="15"/>
    </row>
    <row r="1295" spans="1:35" s="12" customFormat="1" x14ac:dyDescent="0.25">
      <c r="A1295" s="12" t="s">
        <v>4534</v>
      </c>
      <c r="B1295" s="12">
        <v>2015</v>
      </c>
      <c r="C1295" t="str">
        <f>A1295&amp;" "&amp;B1295</f>
        <v>Strait, A. 2015</v>
      </c>
      <c r="D1295" s="12" t="s">
        <v>1455</v>
      </c>
      <c r="E1295" s="12" t="s">
        <v>226</v>
      </c>
      <c r="F1295" s="12" t="s">
        <v>1456</v>
      </c>
      <c r="G1295" s="12" t="s">
        <v>35</v>
      </c>
      <c r="H1295" s="12" t="s">
        <v>3503</v>
      </c>
      <c r="I1295" s="12" t="s">
        <v>1457</v>
      </c>
      <c r="J1295" s="12" t="s">
        <v>2117</v>
      </c>
      <c r="K1295" s="12" t="s">
        <v>28</v>
      </c>
      <c r="L1295" s="12" t="s">
        <v>28</v>
      </c>
      <c r="N1295" s="12" t="s">
        <v>277</v>
      </c>
      <c r="O1295" s="12" t="s">
        <v>744</v>
      </c>
      <c r="P1295" s="12" t="s">
        <v>3901</v>
      </c>
      <c r="Q1295" t="s">
        <v>4009</v>
      </c>
      <c r="R1295" t="s">
        <v>3954</v>
      </c>
      <c r="S1295" t="s">
        <v>4127</v>
      </c>
      <c r="T1295" s="12" t="s">
        <v>350</v>
      </c>
      <c r="U1295" s="12" t="s">
        <v>351</v>
      </c>
      <c r="W1295" s="12" t="s">
        <v>40</v>
      </c>
      <c r="X1295" s="12" t="s">
        <v>1033</v>
      </c>
      <c r="Y1295" s="12" t="s">
        <v>1033</v>
      </c>
      <c r="Z1295" s="12" t="s">
        <v>1033</v>
      </c>
      <c r="AA1295" s="12" t="s">
        <v>304</v>
      </c>
      <c r="AB1295" s="12" t="s">
        <v>35</v>
      </c>
      <c r="AC1295" s="12" t="s">
        <v>2901</v>
      </c>
      <c r="AF1295" s="12" t="s">
        <v>119</v>
      </c>
      <c r="AG1295" s="12">
        <v>12</v>
      </c>
      <c r="AH1295" s="15"/>
      <c r="AI1295" s="15"/>
    </row>
    <row r="1296" spans="1:35" s="12" customFormat="1" x14ac:dyDescent="0.25">
      <c r="A1296" s="12" t="s">
        <v>4534</v>
      </c>
      <c r="B1296" s="12">
        <v>2015</v>
      </c>
      <c r="C1296" t="str">
        <f>A1296&amp;" "&amp;B1296</f>
        <v>Strait, A. 2015</v>
      </c>
      <c r="D1296" s="12" t="s">
        <v>1455</v>
      </c>
      <c r="E1296" s="12" t="s">
        <v>226</v>
      </c>
      <c r="F1296" s="12" t="s">
        <v>1456</v>
      </c>
      <c r="G1296" s="12" t="s">
        <v>35</v>
      </c>
      <c r="H1296" s="12" t="s">
        <v>3503</v>
      </c>
      <c r="I1296" s="12" t="s">
        <v>1457</v>
      </c>
      <c r="J1296" s="12" t="s">
        <v>2117</v>
      </c>
      <c r="K1296" s="12" t="s">
        <v>28</v>
      </c>
      <c r="L1296" s="12" t="s">
        <v>28</v>
      </c>
      <c r="N1296" s="12" t="s">
        <v>277</v>
      </c>
      <c r="O1296" s="12" t="s">
        <v>744</v>
      </c>
      <c r="P1296" s="12" t="s">
        <v>3901</v>
      </c>
      <c r="Q1296" t="s">
        <v>2614</v>
      </c>
      <c r="R1296" t="s">
        <v>3903</v>
      </c>
      <c r="S1296" t="s">
        <v>4395</v>
      </c>
      <c r="T1296" s="12" t="s">
        <v>3662</v>
      </c>
      <c r="W1296" s="12" t="s">
        <v>40</v>
      </c>
      <c r="X1296" s="12" t="s">
        <v>1033</v>
      </c>
      <c r="Y1296" s="12" t="s">
        <v>1033</v>
      </c>
      <c r="Z1296" s="12" t="s">
        <v>1033</v>
      </c>
      <c r="AA1296" s="12" t="s">
        <v>304</v>
      </c>
      <c r="AB1296" s="12" t="s">
        <v>35</v>
      </c>
      <c r="AC1296" s="12" t="s">
        <v>2901</v>
      </c>
      <c r="AF1296" s="12" t="s">
        <v>119</v>
      </c>
      <c r="AG1296" s="12">
        <v>1</v>
      </c>
      <c r="AH1296" s="15"/>
      <c r="AI1296" s="15"/>
    </row>
    <row r="1297" spans="1:46" s="12" customFormat="1" x14ac:dyDescent="0.25">
      <c r="A1297" s="12" t="s">
        <v>4534</v>
      </c>
      <c r="B1297" s="12">
        <v>2015</v>
      </c>
      <c r="C1297" t="str">
        <f>A1297&amp;" "&amp;B1297</f>
        <v>Strait, A. 2015</v>
      </c>
      <c r="D1297" s="12" t="s">
        <v>1455</v>
      </c>
      <c r="E1297" s="12" t="s">
        <v>226</v>
      </c>
      <c r="F1297" s="12" t="s">
        <v>1456</v>
      </c>
      <c r="G1297" s="12" t="s">
        <v>35</v>
      </c>
      <c r="H1297" s="12" t="s">
        <v>3503</v>
      </c>
      <c r="I1297" s="12" t="s">
        <v>1457</v>
      </c>
      <c r="J1297" s="12" t="s">
        <v>2117</v>
      </c>
      <c r="K1297" s="12" t="s">
        <v>28</v>
      </c>
      <c r="L1297" s="12" t="s">
        <v>28</v>
      </c>
      <c r="N1297" s="12" t="s">
        <v>277</v>
      </c>
      <c r="O1297" s="12" t="s">
        <v>744</v>
      </c>
      <c r="P1297" s="12" t="s">
        <v>3901</v>
      </c>
      <c r="Q1297" t="s">
        <v>4009</v>
      </c>
      <c r="R1297" t="s">
        <v>4017</v>
      </c>
      <c r="S1297" t="s">
        <v>4113</v>
      </c>
      <c r="T1297" s="12" t="s">
        <v>3759</v>
      </c>
      <c r="U1297" s="12" t="s">
        <v>4396</v>
      </c>
      <c r="W1297" s="12" t="s">
        <v>40</v>
      </c>
      <c r="X1297" s="12" t="s">
        <v>1033</v>
      </c>
      <c r="Y1297" s="12" t="s">
        <v>1033</v>
      </c>
      <c r="Z1297" s="12" t="s">
        <v>1033</v>
      </c>
      <c r="AA1297" s="12" t="s">
        <v>304</v>
      </c>
      <c r="AB1297" s="12" t="s">
        <v>35</v>
      </c>
      <c r="AC1297" s="12" t="s">
        <v>2901</v>
      </c>
      <c r="AF1297" s="12" t="s">
        <v>119</v>
      </c>
      <c r="AG1297" s="12">
        <v>3</v>
      </c>
      <c r="AH1297" s="15"/>
      <c r="AI1297" s="15"/>
    </row>
    <row r="1298" spans="1:46" s="12" customFormat="1" x14ac:dyDescent="0.25">
      <c r="A1298" s="12" t="s">
        <v>4534</v>
      </c>
      <c r="B1298" s="12">
        <v>2015</v>
      </c>
      <c r="C1298" t="str">
        <f>A1298&amp;" "&amp;B1298</f>
        <v>Strait, A. 2015</v>
      </c>
      <c r="D1298" s="12" t="s">
        <v>1455</v>
      </c>
      <c r="E1298" s="12" t="s">
        <v>226</v>
      </c>
      <c r="F1298" s="12" t="s">
        <v>1456</v>
      </c>
      <c r="G1298" s="12" t="s">
        <v>35</v>
      </c>
      <c r="H1298" s="12" t="s">
        <v>3503</v>
      </c>
      <c r="I1298" s="12" t="s">
        <v>1457</v>
      </c>
      <c r="J1298" s="12" t="s">
        <v>2117</v>
      </c>
      <c r="K1298" s="12" t="s">
        <v>28</v>
      </c>
      <c r="L1298" s="12" t="s">
        <v>28</v>
      </c>
      <c r="N1298" s="12" t="s">
        <v>277</v>
      </c>
      <c r="O1298" s="12" t="s">
        <v>744</v>
      </c>
      <c r="P1298" s="12" t="s">
        <v>3901</v>
      </c>
      <c r="Q1298" t="s">
        <v>4009</v>
      </c>
      <c r="R1298" t="s">
        <v>4197</v>
      </c>
      <c r="S1298" t="s">
        <v>4196</v>
      </c>
      <c r="T1298" s="12" t="s">
        <v>601</v>
      </c>
      <c r="W1298" s="12" t="s">
        <v>40</v>
      </c>
      <c r="X1298" s="12" t="s">
        <v>1033</v>
      </c>
      <c r="Y1298" s="12" t="s">
        <v>1033</v>
      </c>
      <c r="Z1298" s="12" t="s">
        <v>1033</v>
      </c>
      <c r="AA1298" s="12" t="s">
        <v>304</v>
      </c>
      <c r="AB1298" s="12" t="s">
        <v>35</v>
      </c>
      <c r="AC1298" s="12" t="s">
        <v>2901</v>
      </c>
      <c r="AF1298" s="12" t="s">
        <v>119</v>
      </c>
      <c r="AG1298" s="12">
        <v>3</v>
      </c>
      <c r="AH1298" s="15"/>
      <c r="AI1298" s="15"/>
    </row>
    <row r="1299" spans="1:46" s="12" customFormat="1" x14ac:dyDescent="0.25">
      <c r="A1299" s="12" t="s">
        <v>4534</v>
      </c>
      <c r="B1299" s="12">
        <v>2015</v>
      </c>
      <c r="C1299" t="str">
        <f>A1299&amp;" "&amp;B1299</f>
        <v>Strait, A. 2015</v>
      </c>
      <c r="D1299" s="12" t="s">
        <v>1455</v>
      </c>
      <c r="E1299" s="12" t="s">
        <v>226</v>
      </c>
      <c r="F1299" s="12" t="s">
        <v>1456</v>
      </c>
      <c r="G1299" s="12" t="s">
        <v>35</v>
      </c>
      <c r="H1299" s="12" t="s">
        <v>3503</v>
      </c>
      <c r="I1299" s="12" t="s">
        <v>1457</v>
      </c>
      <c r="J1299" s="12" t="s">
        <v>2117</v>
      </c>
      <c r="K1299" s="12" t="s">
        <v>28</v>
      </c>
      <c r="L1299" s="12" t="s">
        <v>28</v>
      </c>
      <c r="N1299" s="12" t="s">
        <v>277</v>
      </c>
      <c r="O1299" s="12" t="s">
        <v>744</v>
      </c>
      <c r="P1299" s="12" t="s">
        <v>3901</v>
      </c>
      <c r="Q1299" t="s">
        <v>4009</v>
      </c>
      <c r="R1299" t="s">
        <v>3954</v>
      </c>
      <c r="S1299" t="s">
        <v>4105</v>
      </c>
      <c r="T1299" s="12" t="s">
        <v>520</v>
      </c>
      <c r="W1299" s="12" t="s">
        <v>40</v>
      </c>
      <c r="X1299" s="12" t="s">
        <v>1033</v>
      </c>
      <c r="Y1299" s="12" t="s">
        <v>1033</v>
      </c>
      <c r="Z1299" s="12" t="s">
        <v>1033</v>
      </c>
      <c r="AA1299" s="12" t="s">
        <v>304</v>
      </c>
      <c r="AB1299" s="12" t="s">
        <v>35</v>
      </c>
      <c r="AC1299" s="12" t="s">
        <v>2901</v>
      </c>
      <c r="AF1299" s="12" t="s">
        <v>119</v>
      </c>
      <c r="AG1299" s="12">
        <v>2</v>
      </c>
      <c r="AH1299" s="15"/>
      <c r="AI1299" s="15"/>
    </row>
    <row r="1300" spans="1:46" s="12" customFormat="1" x14ac:dyDescent="0.25">
      <c r="A1300" s="12" t="s">
        <v>4534</v>
      </c>
      <c r="B1300" s="12">
        <v>2015</v>
      </c>
      <c r="C1300" t="str">
        <f>A1300&amp;" "&amp;B1300</f>
        <v>Strait, A. 2015</v>
      </c>
      <c r="D1300" s="12" t="s">
        <v>1455</v>
      </c>
      <c r="E1300" s="12" t="s">
        <v>226</v>
      </c>
      <c r="F1300" s="12" t="s">
        <v>1456</v>
      </c>
      <c r="G1300" s="12" t="s">
        <v>35</v>
      </c>
      <c r="H1300" s="12" t="s">
        <v>3503</v>
      </c>
      <c r="I1300" s="12" t="s">
        <v>1457</v>
      </c>
      <c r="J1300" s="12" t="s">
        <v>2117</v>
      </c>
      <c r="K1300" s="12" t="s">
        <v>28</v>
      </c>
      <c r="L1300" s="12" t="s">
        <v>28</v>
      </c>
      <c r="N1300" s="12" t="s">
        <v>277</v>
      </c>
      <c r="O1300" s="12" t="s">
        <v>744</v>
      </c>
      <c r="P1300" s="12" t="s">
        <v>3901</v>
      </c>
      <c r="Q1300" t="s">
        <v>4009</v>
      </c>
      <c r="R1300" t="s">
        <v>3954</v>
      </c>
      <c r="S1300" t="s">
        <v>4105</v>
      </c>
      <c r="T1300" s="12" t="s">
        <v>1335</v>
      </c>
      <c r="W1300" s="12" t="s">
        <v>40</v>
      </c>
      <c r="X1300" s="12" t="s">
        <v>1033</v>
      </c>
      <c r="Y1300" s="12" t="s">
        <v>1033</v>
      </c>
      <c r="Z1300" s="12" t="s">
        <v>1033</v>
      </c>
      <c r="AA1300" s="12" t="s">
        <v>304</v>
      </c>
      <c r="AB1300" s="12" t="s">
        <v>35</v>
      </c>
      <c r="AC1300" s="12" t="s">
        <v>2901</v>
      </c>
      <c r="AF1300" s="12" t="s">
        <v>119</v>
      </c>
      <c r="AG1300" s="12">
        <v>1</v>
      </c>
      <c r="AH1300" s="15"/>
      <c r="AI1300" s="15"/>
    </row>
    <row r="1301" spans="1:46" s="12" customFormat="1" x14ac:dyDescent="0.25">
      <c r="A1301" s="12" t="s">
        <v>4534</v>
      </c>
      <c r="B1301" s="12">
        <v>2015</v>
      </c>
      <c r="C1301" t="str">
        <f>A1301&amp;" "&amp;B1301</f>
        <v>Strait, A. 2015</v>
      </c>
      <c r="D1301" s="12" t="s">
        <v>1455</v>
      </c>
      <c r="E1301" s="12" t="s">
        <v>226</v>
      </c>
      <c r="F1301" s="12" t="s">
        <v>1456</v>
      </c>
      <c r="G1301" s="12" t="s">
        <v>35</v>
      </c>
      <c r="H1301" s="12" t="s">
        <v>3503</v>
      </c>
      <c r="I1301" s="12" t="s">
        <v>1457</v>
      </c>
      <c r="J1301" s="12" t="s">
        <v>2117</v>
      </c>
      <c r="K1301" s="12" t="s">
        <v>28</v>
      </c>
      <c r="L1301" s="12" t="s">
        <v>28</v>
      </c>
      <c r="N1301" s="12" t="s">
        <v>277</v>
      </c>
      <c r="O1301" s="12" t="s">
        <v>744</v>
      </c>
      <c r="P1301" s="12" t="s">
        <v>3901</v>
      </c>
      <c r="Q1301" t="s">
        <v>4009</v>
      </c>
      <c r="R1301" t="s">
        <v>4077</v>
      </c>
      <c r="S1301" t="s">
        <v>4208</v>
      </c>
      <c r="T1301" s="12" t="s">
        <v>522</v>
      </c>
      <c r="W1301" s="12" t="s">
        <v>40</v>
      </c>
      <c r="X1301" s="12" t="s">
        <v>1033</v>
      </c>
      <c r="Y1301" s="12" t="s">
        <v>1033</v>
      </c>
      <c r="Z1301" s="12" t="s">
        <v>1033</v>
      </c>
      <c r="AA1301" s="12" t="s">
        <v>304</v>
      </c>
      <c r="AB1301" s="12" t="s">
        <v>35</v>
      </c>
      <c r="AC1301" s="12" t="s">
        <v>2901</v>
      </c>
      <c r="AF1301" s="12" t="s">
        <v>119</v>
      </c>
      <c r="AG1301" s="12">
        <v>1</v>
      </c>
      <c r="AH1301" s="15"/>
      <c r="AI1301" s="15"/>
    </row>
    <row r="1302" spans="1:46" s="12" customFormat="1" x14ac:dyDescent="0.25">
      <c r="A1302" s="12" t="s">
        <v>4534</v>
      </c>
      <c r="B1302" s="12">
        <v>2015</v>
      </c>
      <c r="C1302" t="str">
        <f>A1302&amp;" "&amp;B1302</f>
        <v>Strait, A. 2015</v>
      </c>
      <c r="D1302" s="12" t="s">
        <v>1455</v>
      </c>
      <c r="E1302" s="12" t="s">
        <v>226</v>
      </c>
      <c r="F1302" s="12" t="s">
        <v>1456</v>
      </c>
      <c r="G1302" s="12" t="s">
        <v>35</v>
      </c>
      <c r="H1302" s="12" t="s">
        <v>3503</v>
      </c>
      <c r="I1302" s="12" t="s">
        <v>1457</v>
      </c>
      <c r="J1302" s="12" t="s">
        <v>2117</v>
      </c>
      <c r="K1302" s="12" t="s">
        <v>28</v>
      </c>
      <c r="L1302" s="12" t="s">
        <v>28</v>
      </c>
      <c r="N1302" s="12" t="s">
        <v>277</v>
      </c>
      <c r="O1302" s="12" t="s">
        <v>744</v>
      </c>
      <c r="P1302" s="12" t="s">
        <v>3901</v>
      </c>
      <c r="Q1302" t="s">
        <v>4009</v>
      </c>
      <c r="R1302" t="s">
        <v>4020</v>
      </c>
      <c r="S1302" t="s">
        <v>4308</v>
      </c>
      <c r="V1302" s="12" t="s">
        <v>3664</v>
      </c>
      <c r="W1302" s="12" t="s">
        <v>40</v>
      </c>
      <c r="X1302" s="12" t="s">
        <v>1033</v>
      </c>
      <c r="Y1302" s="12" t="s">
        <v>1033</v>
      </c>
      <c r="Z1302" s="12" t="s">
        <v>1033</v>
      </c>
      <c r="AA1302" s="12" t="s">
        <v>304</v>
      </c>
      <c r="AB1302" s="12" t="s">
        <v>35</v>
      </c>
      <c r="AC1302" s="12" t="s">
        <v>2901</v>
      </c>
      <c r="AF1302" s="12" t="s">
        <v>119</v>
      </c>
      <c r="AG1302" s="12">
        <v>1</v>
      </c>
      <c r="AH1302" s="15"/>
      <c r="AI1302" s="15"/>
    </row>
    <row r="1303" spans="1:46" s="12" customFormat="1" x14ac:dyDescent="0.25">
      <c r="A1303" s="12" t="s">
        <v>4534</v>
      </c>
      <c r="B1303" s="12">
        <v>2015</v>
      </c>
      <c r="C1303" t="str">
        <f>A1303&amp;" "&amp;B1303</f>
        <v>Strait, A. 2015</v>
      </c>
      <c r="D1303" s="12" t="s">
        <v>1455</v>
      </c>
      <c r="E1303" s="12" t="s">
        <v>226</v>
      </c>
      <c r="F1303" s="12" t="s">
        <v>1456</v>
      </c>
      <c r="G1303" s="12" t="s">
        <v>35</v>
      </c>
      <c r="H1303" s="12" t="s">
        <v>3503</v>
      </c>
      <c r="I1303" s="12" t="s">
        <v>1457</v>
      </c>
      <c r="J1303" s="12" t="s">
        <v>2117</v>
      </c>
      <c r="K1303" s="12" t="s">
        <v>28</v>
      </c>
      <c r="L1303" s="12" t="s">
        <v>28</v>
      </c>
      <c r="N1303" s="12" t="s">
        <v>277</v>
      </c>
      <c r="O1303" s="12" t="s">
        <v>744</v>
      </c>
      <c r="P1303" s="12" t="s">
        <v>3901</v>
      </c>
      <c r="Q1303" t="s">
        <v>4009</v>
      </c>
      <c r="R1303" t="s">
        <v>4017</v>
      </c>
      <c r="S1303" t="s">
        <v>4412</v>
      </c>
      <c r="T1303" s="12" t="s">
        <v>3665</v>
      </c>
      <c r="U1303" s="12" t="s">
        <v>4411</v>
      </c>
      <c r="W1303" s="12" t="s">
        <v>40</v>
      </c>
      <c r="X1303" s="12" t="s">
        <v>1033</v>
      </c>
      <c r="Y1303" s="12" t="s">
        <v>1033</v>
      </c>
      <c r="Z1303" s="12" t="s">
        <v>1033</v>
      </c>
      <c r="AA1303" s="12" t="s">
        <v>304</v>
      </c>
      <c r="AB1303" s="12" t="s">
        <v>35</v>
      </c>
      <c r="AC1303" s="12" t="s">
        <v>2901</v>
      </c>
      <c r="AF1303" s="12" t="s">
        <v>119</v>
      </c>
      <c r="AG1303" s="12">
        <v>1</v>
      </c>
      <c r="AH1303" s="15"/>
      <c r="AI1303" s="15"/>
    </row>
    <row r="1304" spans="1:46" s="12" customFormat="1" x14ac:dyDescent="0.25">
      <c r="A1304" s="12" t="s">
        <v>4534</v>
      </c>
      <c r="B1304" s="12">
        <v>2015</v>
      </c>
      <c r="C1304" t="str">
        <f>A1304&amp;" "&amp;B1304</f>
        <v>Strait, A. 2015</v>
      </c>
      <c r="D1304" s="12" t="s">
        <v>1455</v>
      </c>
      <c r="E1304" s="12" t="s">
        <v>226</v>
      </c>
      <c r="F1304" s="12" t="s">
        <v>1456</v>
      </c>
      <c r="G1304" s="12" t="s">
        <v>35</v>
      </c>
      <c r="H1304" s="12" t="s">
        <v>3503</v>
      </c>
      <c r="I1304" s="12" t="s">
        <v>1457</v>
      </c>
      <c r="J1304" s="12" t="s">
        <v>2117</v>
      </c>
      <c r="K1304" s="12" t="s">
        <v>28</v>
      </c>
      <c r="L1304" s="12" t="s">
        <v>28</v>
      </c>
      <c r="N1304" s="12" t="s">
        <v>277</v>
      </c>
      <c r="O1304" s="12" t="s">
        <v>744</v>
      </c>
      <c r="P1304" s="12" t="s">
        <v>3901</v>
      </c>
      <c r="Q1304" t="s">
        <v>4009</v>
      </c>
      <c r="R1304" t="s">
        <v>4077</v>
      </c>
      <c r="S1304" t="s">
        <v>4186</v>
      </c>
      <c r="T1304" s="12" t="s">
        <v>524</v>
      </c>
      <c r="W1304" s="12" t="s">
        <v>40</v>
      </c>
      <c r="X1304" s="12" t="s">
        <v>1033</v>
      </c>
      <c r="Y1304" s="12" t="s">
        <v>1033</v>
      </c>
      <c r="Z1304" s="12" t="s">
        <v>1033</v>
      </c>
      <c r="AA1304" s="12" t="s">
        <v>304</v>
      </c>
      <c r="AB1304" s="12" t="s">
        <v>35</v>
      </c>
      <c r="AC1304" s="12" t="s">
        <v>2901</v>
      </c>
      <c r="AF1304" s="12" t="s">
        <v>119</v>
      </c>
      <c r="AG1304" s="12">
        <v>2</v>
      </c>
      <c r="AH1304" s="15"/>
      <c r="AI1304" s="15"/>
    </row>
    <row r="1305" spans="1:46" s="12" customFormat="1" x14ac:dyDescent="0.25">
      <c r="A1305" s="12" t="s">
        <v>417</v>
      </c>
      <c r="B1305" s="12">
        <v>2014</v>
      </c>
      <c r="C1305" t="str">
        <f>A1305&amp;" "&amp;B1305</f>
        <v>Sulzner et al. 2014</v>
      </c>
      <c r="D1305" s="12" t="s">
        <v>35</v>
      </c>
      <c r="E1305" s="12" t="s">
        <v>226</v>
      </c>
      <c r="F1305" s="12" t="s">
        <v>418</v>
      </c>
      <c r="G1305" s="12" t="s">
        <v>35</v>
      </c>
      <c r="H1305" s="12" t="s">
        <v>3503</v>
      </c>
      <c r="I1305" s="12" t="s">
        <v>1664</v>
      </c>
      <c r="J1305" s="12" t="s">
        <v>3626</v>
      </c>
      <c r="K1305" s="12" t="s">
        <v>28</v>
      </c>
      <c r="L1305" s="12" t="s">
        <v>28</v>
      </c>
      <c r="N1305" s="12" t="s">
        <v>277</v>
      </c>
      <c r="O1305" s="12" t="s">
        <v>744</v>
      </c>
      <c r="P1305" s="12" t="s">
        <v>3901</v>
      </c>
      <c r="Q1305" t="s">
        <v>4159</v>
      </c>
      <c r="R1305" t="s">
        <v>4189</v>
      </c>
      <c r="S1305" t="s">
        <v>4188</v>
      </c>
      <c r="T1305" s="12" t="s">
        <v>880</v>
      </c>
      <c r="U1305" s="12" t="s">
        <v>419</v>
      </c>
      <c r="W1305" s="12" t="s">
        <v>40</v>
      </c>
      <c r="X1305" s="12" t="s">
        <v>1652</v>
      </c>
      <c r="Y1305" s="12" t="s">
        <v>1652</v>
      </c>
      <c r="Z1305" s="12" t="s">
        <v>3517</v>
      </c>
      <c r="AA1305" s="12" t="s">
        <v>403</v>
      </c>
      <c r="AB1305" s="12" t="s">
        <v>35</v>
      </c>
      <c r="AC1305" s="12" t="s">
        <v>2901</v>
      </c>
      <c r="AF1305" s="12">
        <v>11</v>
      </c>
      <c r="AG1305" s="12">
        <v>55</v>
      </c>
      <c r="AH1305" s="15"/>
      <c r="AI1305" s="15"/>
      <c r="AT1305" s="12" t="s">
        <v>2929</v>
      </c>
    </row>
    <row r="1306" spans="1:46" s="12" customFormat="1" x14ac:dyDescent="0.25">
      <c r="A1306" s="12" t="s">
        <v>767</v>
      </c>
      <c r="B1306" s="12">
        <v>2005</v>
      </c>
      <c r="C1306" t="str">
        <f>A1306&amp;" "&amp;B1306</f>
        <v>Tanaka et al. 2005</v>
      </c>
      <c r="D1306" s="12" t="s">
        <v>35</v>
      </c>
      <c r="E1306" s="12" t="s">
        <v>25</v>
      </c>
      <c r="F1306" s="12" t="s">
        <v>778</v>
      </c>
      <c r="G1306" s="12" t="s">
        <v>2901</v>
      </c>
      <c r="H1306" s="12" t="s">
        <v>3501</v>
      </c>
      <c r="I1306" s="12" t="s">
        <v>2191</v>
      </c>
      <c r="J1306" s="12" t="s">
        <v>2117</v>
      </c>
      <c r="K1306" s="12" t="s">
        <v>28</v>
      </c>
      <c r="L1306" s="12" t="s">
        <v>28</v>
      </c>
      <c r="N1306" s="12" t="s">
        <v>1636</v>
      </c>
      <c r="O1306" s="12" t="s">
        <v>744</v>
      </c>
      <c r="P1306" s="12" t="s">
        <v>3901</v>
      </c>
      <c r="Q1306" t="s">
        <v>3993</v>
      </c>
      <c r="R1306" t="s">
        <v>4023</v>
      </c>
      <c r="S1306" t="s">
        <v>3983</v>
      </c>
      <c r="T1306" s="12" t="s">
        <v>625</v>
      </c>
      <c r="U1306" s="12" t="s">
        <v>195</v>
      </c>
      <c r="W1306" s="12" t="s">
        <v>40</v>
      </c>
      <c r="X1306" s="12" t="s">
        <v>1826</v>
      </c>
      <c r="Y1306" s="12" t="s">
        <v>1033</v>
      </c>
      <c r="Z1306" s="12" t="s">
        <v>1033</v>
      </c>
      <c r="AA1306" s="12" t="s">
        <v>771</v>
      </c>
      <c r="AB1306" s="12" t="s">
        <v>35</v>
      </c>
      <c r="AC1306" s="12" t="s">
        <v>2901</v>
      </c>
      <c r="AF1306" s="12">
        <v>17</v>
      </c>
      <c r="AG1306" s="12">
        <v>436</v>
      </c>
    </row>
    <row r="1307" spans="1:46" s="12" customFormat="1" x14ac:dyDescent="0.25">
      <c r="A1307" s="12" t="s">
        <v>767</v>
      </c>
      <c r="B1307" s="12">
        <v>2005</v>
      </c>
      <c r="C1307" t="str">
        <f>A1307&amp;" "&amp;B1307</f>
        <v>Tanaka et al. 2005</v>
      </c>
      <c r="D1307" s="12" t="s">
        <v>35</v>
      </c>
      <c r="E1307" s="12" t="s">
        <v>25</v>
      </c>
      <c r="F1307" s="12" t="s">
        <v>775</v>
      </c>
      <c r="G1307" s="12" t="s">
        <v>2901</v>
      </c>
      <c r="H1307" s="12" t="s">
        <v>3501</v>
      </c>
      <c r="I1307" s="12" t="s">
        <v>2191</v>
      </c>
      <c r="J1307" s="12" t="s">
        <v>2117</v>
      </c>
      <c r="K1307" s="12" t="s">
        <v>28</v>
      </c>
      <c r="L1307" s="12" t="s">
        <v>28</v>
      </c>
      <c r="N1307" s="12" t="s">
        <v>1636</v>
      </c>
      <c r="O1307" s="12" t="s">
        <v>744</v>
      </c>
      <c r="P1307" s="12" t="s">
        <v>3901</v>
      </c>
      <c r="Q1307" t="s">
        <v>3993</v>
      </c>
      <c r="R1307" t="s">
        <v>4023</v>
      </c>
      <c r="S1307" t="s">
        <v>3983</v>
      </c>
      <c r="T1307" s="12" t="s">
        <v>625</v>
      </c>
      <c r="U1307" s="12" t="s">
        <v>195</v>
      </c>
      <c r="W1307" s="12" t="s">
        <v>40</v>
      </c>
      <c r="X1307" s="12" t="s">
        <v>1826</v>
      </c>
      <c r="Y1307" s="12" t="s">
        <v>1033</v>
      </c>
      <c r="Z1307" s="12" t="s">
        <v>1033</v>
      </c>
      <c r="AA1307" s="12" t="s">
        <v>771</v>
      </c>
      <c r="AB1307" s="12" t="s">
        <v>35</v>
      </c>
      <c r="AC1307" s="12" t="s">
        <v>2901</v>
      </c>
      <c r="AF1307" s="12">
        <v>1</v>
      </c>
      <c r="AG1307" s="12">
        <v>8</v>
      </c>
      <c r="AT1307" s="12" t="s">
        <v>2932</v>
      </c>
    </row>
    <row r="1308" spans="1:46" s="12" customFormat="1" x14ac:dyDescent="0.25">
      <c r="A1308" s="12" t="s">
        <v>767</v>
      </c>
      <c r="B1308" s="12">
        <v>2005</v>
      </c>
      <c r="C1308" t="str">
        <f>A1308&amp;" "&amp;B1308</f>
        <v>Tanaka et al. 2005</v>
      </c>
      <c r="D1308" s="12" t="s">
        <v>35</v>
      </c>
      <c r="E1308" s="12" t="s">
        <v>25</v>
      </c>
      <c r="F1308" s="12" t="s">
        <v>777</v>
      </c>
      <c r="G1308" s="12" t="s">
        <v>2901</v>
      </c>
      <c r="H1308" s="12" t="s">
        <v>3501</v>
      </c>
      <c r="I1308" s="12" t="s">
        <v>2191</v>
      </c>
      <c r="J1308" s="12" t="s">
        <v>2117</v>
      </c>
      <c r="K1308" s="12" t="s">
        <v>28</v>
      </c>
      <c r="L1308" s="12" t="s">
        <v>28</v>
      </c>
      <c r="N1308" s="12" t="s">
        <v>1636</v>
      </c>
      <c r="O1308" s="12" t="s">
        <v>744</v>
      </c>
      <c r="P1308" s="12" t="s">
        <v>3901</v>
      </c>
      <c r="Q1308" t="s">
        <v>3993</v>
      </c>
      <c r="R1308" t="s">
        <v>4023</v>
      </c>
      <c r="S1308" t="s">
        <v>3983</v>
      </c>
      <c r="T1308" s="12" t="s">
        <v>625</v>
      </c>
      <c r="U1308" s="12" t="s">
        <v>195</v>
      </c>
      <c r="W1308" s="12" t="s">
        <v>40</v>
      </c>
      <c r="X1308" s="12" t="s">
        <v>1826</v>
      </c>
      <c r="Y1308" s="12" t="s">
        <v>1033</v>
      </c>
      <c r="Z1308" s="12" t="s">
        <v>1033</v>
      </c>
      <c r="AA1308" s="12" t="s">
        <v>771</v>
      </c>
      <c r="AB1308" s="12" t="s">
        <v>35</v>
      </c>
      <c r="AC1308" s="12" t="s">
        <v>2901</v>
      </c>
      <c r="AF1308" s="12">
        <v>0</v>
      </c>
      <c r="AG1308" s="12">
        <v>1</v>
      </c>
    </row>
    <row r="1309" spans="1:46" s="12" customFormat="1" x14ac:dyDescent="0.25">
      <c r="A1309" s="12" t="s">
        <v>767</v>
      </c>
      <c r="B1309" s="12">
        <v>2005</v>
      </c>
      <c r="C1309" t="str">
        <f>A1309&amp;" "&amp;B1309</f>
        <v>Tanaka et al. 2005</v>
      </c>
      <c r="D1309" s="12" t="s">
        <v>35</v>
      </c>
      <c r="E1309" s="12" t="s">
        <v>25</v>
      </c>
      <c r="F1309" s="12" t="s">
        <v>768</v>
      </c>
      <c r="G1309" s="12" t="s">
        <v>2901</v>
      </c>
      <c r="H1309" s="12" t="s">
        <v>3501</v>
      </c>
      <c r="I1309" s="12" t="s">
        <v>2191</v>
      </c>
      <c r="J1309" s="12" t="s">
        <v>2117</v>
      </c>
      <c r="K1309" s="12" t="s">
        <v>28</v>
      </c>
      <c r="L1309" s="12" t="s">
        <v>28</v>
      </c>
      <c r="N1309" s="12" t="s">
        <v>1636</v>
      </c>
      <c r="O1309" s="12" t="s">
        <v>744</v>
      </c>
      <c r="P1309" s="12" t="s">
        <v>3901</v>
      </c>
      <c r="Q1309" t="s">
        <v>3993</v>
      </c>
      <c r="R1309" t="s">
        <v>4023</v>
      </c>
      <c r="S1309" t="s">
        <v>3983</v>
      </c>
      <c r="T1309" s="12" t="s">
        <v>625</v>
      </c>
      <c r="U1309" s="12" t="s">
        <v>195</v>
      </c>
      <c r="W1309" s="12" t="s">
        <v>40</v>
      </c>
      <c r="X1309" s="12" t="s">
        <v>1826</v>
      </c>
      <c r="Y1309" s="12" t="s">
        <v>1033</v>
      </c>
      <c r="Z1309" s="12" t="s">
        <v>1033</v>
      </c>
      <c r="AA1309" s="12" t="s">
        <v>771</v>
      </c>
      <c r="AB1309" s="12" t="s">
        <v>35</v>
      </c>
      <c r="AC1309" s="12" t="s">
        <v>2901</v>
      </c>
      <c r="AF1309" s="12">
        <v>6</v>
      </c>
      <c r="AG1309" s="12">
        <v>30</v>
      </c>
      <c r="AT1309" s="12" t="s">
        <v>2932</v>
      </c>
    </row>
    <row r="1310" spans="1:46" s="12" customFormat="1" x14ac:dyDescent="0.25">
      <c r="A1310" s="12" t="s">
        <v>767</v>
      </c>
      <c r="B1310" s="12">
        <v>2005</v>
      </c>
      <c r="C1310" t="str">
        <f>A1310&amp;" "&amp;B1310</f>
        <v>Tanaka et al. 2005</v>
      </c>
      <c r="D1310" s="12" t="s">
        <v>35</v>
      </c>
      <c r="E1310" s="12" t="s">
        <v>25</v>
      </c>
      <c r="F1310" s="12" t="s">
        <v>773</v>
      </c>
      <c r="G1310" s="12" t="s">
        <v>2901</v>
      </c>
      <c r="H1310" s="12" t="s">
        <v>3501</v>
      </c>
      <c r="I1310" s="12" t="s">
        <v>2191</v>
      </c>
      <c r="J1310" s="12" t="s">
        <v>2117</v>
      </c>
      <c r="K1310" s="12" t="s">
        <v>28</v>
      </c>
      <c r="L1310" s="12" t="s">
        <v>28</v>
      </c>
      <c r="N1310" s="12" t="s">
        <v>1636</v>
      </c>
      <c r="O1310" s="12" t="s">
        <v>744</v>
      </c>
      <c r="P1310" s="12" t="s">
        <v>3901</v>
      </c>
      <c r="Q1310" t="s">
        <v>3993</v>
      </c>
      <c r="R1310" t="s">
        <v>4023</v>
      </c>
      <c r="S1310" t="s">
        <v>3983</v>
      </c>
      <c r="T1310" s="12" t="s">
        <v>625</v>
      </c>
      <c r="U1310" s="12" t="s">
        <v>195</v>
      </c>
      <c r="W1310" s="12" t="s">
        <v>40</v>
      </c>
      <c r="X1310" s="12" t="s">
        <v>1826</v>
      </c>
      <c r="Y1310" s="12" t="s">
        <v>1033</v>
      </c>
      <c r="Z1310" s="12" t="s">
        <v>1033</v>
      </c>
      <c r="AA1310" s="12" t="s">
        <v>771</v>
      </c>
      <c r="AB1310" s="12" t="s">
        <v>35</v>
      </c>
      <c r="AC1310" s="12" t="s">
        <v>2901</v>
      </c>
      <c r="AF1310" s="12">
        <v>0</v>
      </c>
      <c r="AG1310" s="12">
        <v>3</v>
      </c>
    </row>
    <row r="1311" spans="1:46" s="12" customFormat="1" x14ac:dyDescent="0.25">
      <c r="A1311" s="12" t="s">
        <v>767</v>
      </c>
      <c r="B1311" s="12">
        <v>2005</v>
      </c>
      <c r="C1311" t="str">
        <f>A1311&amp;" "&amp;B1311</f>
        <v>Tanaka et al. 2005</v>
      </c>
      <c r="D1311" s="12" t="s">
        <v>35</v>
      </c>
      <c r="E1311" s="12" t="s">
        <v>25</v>
      </c>
      <c r="F1311" s="12" t="s">
        <v>776</v>
      </c>
      <c r="G1311" s="12" t="s">
        <v>2901</v>
      </c>
      <c r="H1311" s="12" t="s">
        <v>3501</v>
      </c>
      <c r="I1311" s="12" t="s">
        <v>2191</v>
      </c>
      <c r="J1311" s="12" t="s">
        <v>2117</v>
      </c>
      <c r="K1311" s="12" t="s">
        <v>28</v>
      </c>
      <c r="L1311" s="12" t="s">
        <v>28</v>
      </c>
      <c r="N1311" s="12" t="s">
        <v>1636</v>
      </c>
      <c r="O1311" s="12" t="s">
        <v>744</v>
      </c>
      <c r="P1311" s="12" t="s">
        <v>3901</v>
      </c>
      <c r="Q1311" t="s">
        <v>3993</v>
      </c>
      <c r="R1311" t="s">
        <v>4023</v>
      </c>
      <c r="S1311" t="s">
        <v>3983</v>
      </c>
      <c r="T1311" s="12" t="s">
        <v>625</v>
      </c>
      <c r="U1311" s="12" t="s">
        <v>195</v>
      </c>
      <c r="W1311" s="12" t="s">
        <v>40</v>
      </c>
      <c r="X1311" s="12" t="s">
        <v>1826</v>
      </c>
      <c r="Y1311" s="12" t="s">
        <v>1033</v>
      </c>
      <c r="Z1311" s="12" t="s">
        <v>1033</v>
      </c>
      <c r="AA1311" s="12" t="s">
        <v>771</v>
      </c>
      <c r="AB1311" s="12" t="s">
        <v>35</v>
      </c>
      <c r="AC1311" s="12" t="s">
        <v>2901</v>
      </c>
      <c r="AF1311" s="12">
        <v>0</v>
      </c>
      <c r="AG1311" s="12">
        <v>29</v>
      </c>
    </row>
    <row r="1312" spans="1:46" s="12" customFormat="1" x14ac:dyDescent="0.25">
      <c r="A1312" s="12" t="s">
        <v>767</v>
      </c>
      <c r="B1312" s="12">
        <v>2005</v>
      </c>
      <c r="C1312" t="str">
        <f>A1312&amp;" "&amp;B1312</f>
        <v>Tanaka et al. 2005</v>
      </c>
      <c r="D1312" s="12" t="s">
        <v>35</v>
      </c>
      <c r="E1312" s="12" t="s">
        <v>25</v>
      </c>
      <c r="F1312" s="12" t="s">
        <v>772</v>
      </c>
      <c r="G1312" s="12" t="s">
        <v>2901</v>
      </c>
      <c r="H1312" s="12" t="s">
        <v>3501</v>
      </c>
      <c r="I1312" s="12" t="s">
        <v>2191</v>
      </c>
      <c r="J1312" s="12" t="s">
        <v>2117</v>
      </c>
      <c r="K1312" s="12" t="s">
        <v>28</v>
      </c>
      <c r="L1312" s="12" t="s">
        <v>28</v>
      </c>
      <c r="N1312" s="12" t="s">
        <v>1636</v>
      </c>
      <c r="O1312" s="12" t="s">
        <v>744</v>
      </c>
      <c r="P1312" s="12" t="s">
        <v>3901</v>
      </c>
      <c r="Q1312" t="s">
        <v>3993</v>
      </c>
      <c r="R1312" t="s">
        <v>4023</v>
      </c>
      <c r="S1312" t="s">
        <v>3983</v>
      </c>
      <c r="T1312" s="12" t="s">
        <v>625</v>
      </c>
      <c r="U1312" s="12" t="s">
        <v>195</v>
      </c>
      <c r="W1312" s="12" t="s">
        <v>40</v>
      </c>
      <c r="X1312" s="12" t="s">
        <v>1826</v>
      </c>
      <c r="Y1312" s="12" t="s">
        <v>1033</v>
      </c>
      <c r="Z1312" s="12" t="s">
        <v>1033</v>
      </c>
      <c r="AA1312" s="12" t="s">
        <v>771</v>
      </c>
      <c r="AB1312" s="12" t="s">
        <v>35</v>
      </c>
      <c r="AC1312" s="12" t="s">
        <v>2901</v>
      </c>
      <c r="AF1312" s="12">
        <v>1</v>
      </c>
      <c r="AG1312" s="12">
        <v>16</v>
      </c>
      <c r="AT1312" s="12" t="s">
        <v>2932</v>
      </c>
    </row>
    <row r="1313" spans="1:55" s="12" customFormat="1" x14ac:dyDescent="0.25">
      <c r="A1313" s="12" t="s">
        <v>767</v>
      </c>
      <c r="B1313" s="12">
        <v>2005</v>
      </c>
      <c r="C1313" t="str">
        <f>A1313&amp;" "&amp;B1313</f>
        <v>Tanaka et al. 2005</v>
      </c>
      <c r="D1313" s="12" t="s">
        <v>35</v>
      </c>
      <c r="E1313" s="12" t="s">
        <v>25</v>
      </c>
      <c r="F1313" s="12" t="s">
        <v>774</v>
      </c>
      <c r="G1313" s="12" t="s">
        <v>2901</v>
      </c>
      <c r="H1313" s="12" t="s">
        <v>3501</v>
      </c>
      <c r="I1313" s="12" t="s">
        <v>2191</v>
      </c>
      <c r="J1313" s="12" t="s">
        <v>2117</v>
      </c>
      <c r="K1313" s="12" t="s">
        <v>28</v>
      </c>
      <c r="L1313" s="12" t="s">
        <v>28</v>
      </c>
      <c r="N1313" s="12" t="s">
        <v>1636</v>
      </c>
      <c r="O1313" s="12" t="s">
        <v>744</v>
      </c>
      <c r="P1313" s="12" t="s">
        <v>3901</v>
      </c>
      <c r="Q1313" t="s">
        <v>3993</v>
      </c>
      <c r="R1313" t="s">
        <v>4023</v>
      </c>
      <c r="S1313" t="s">
        <v>3983</v>
      </c>
      <c r="T1313" s="12" t="s">
        <v>625</v>
      </c>
      <c r="U1313" s="12" t="s">
        <v>195</v>
      </c>
      <c r="W1313" s="12" t="s">
        <v>40</v>
      </c>
      <c r="X1313" s="12" t="s">
        <v>1993</v>
      </c>
      <c r="Y1313" s="12" t="s">
        <v>1033</v>
      </c>
      <c r="Z1313" s="12" t="s">
        <v>1033</v>
      </c>
      <c r="AA1313" s="12" t="s">
        <v>771</v>
      </c>
      <c r="AB1313" s="12" t="s">
        <v>35</v>
      </c>
      <c r="AC1313" s="12" t="s">
        <v>2901</v>
      </c>
      <c r="AF1313" s="12">
        <v>9</v>
      </c>
      <c r="AG1313" s="12">
        <v>276</v>
      </c>
      <c r="AT1313" s="12" t="s">
        <v>2930</v>
      </c>
    </row>
    <row r="1314" spans="1:55" s="12" customFormat="1" x14ac:dyDescent="0.25">
      <c r="A1314" s="12" t="s">
        <v>767</v>
      </c>
      <c r="B1314" s="12">
        <v>2005</v>
      </c>
      <c r="C1314" t="str">
        <f>A1314&amp;" "&amp;B1314</f>
        <v>Tanaka et al. 2005</v>
      </c>
      <c r="D1314" s="12" t="s">
        <v>35</v>
      </c>
      <c r="E1314" s="12" t="s">
        <v>25</v>
      </c>
      <c r="F1314" s="12" t="s">
        <v>778</v>
      </c>
      <c r="G1314" s="12" t="s">
        <v>2901</v>
      </c>
      <c r="H1314" s="12" t="s">
        <v>3501</v>
      </c>
      <c r="I1314" s="12" t="s">
        <v>2126</v>
      </c>
      <c r="J1314" s="12" t="s">
        <v>3626</v>
      </c>
      <c r="K1314" s="12" t="s">
        <v>28</v>
      </c>
      <c r="L1314" s="12" t="s">
        <v>28</v>
      </c>
      <c r="N1314" s="12" t="s">
        <v>1636</v>
      </c>
      <c r="O1314" s="12" t="s">
        <v>744</v>
      </c>
      <c r="P1314" s="12" t="s">
        <v>3901</v>
      </c>
      <c r="Q1314" t="s">
        <v>3993</v>
      </c>
      <c r="R1314" t="s">
        <v>4023</v>
      </c>
      <c r="S1314" t="s">
        <v>3983</v>
      </c>
      <c r="T1314" s="12" t="s">
        <v>625</v>
      </c>
      <c r="U1314" s="12" t="s">
        <v>195</v>
      </c>
      <c r="W1314" s="12" t="s">
        <v>40</v>
      </c>
      <c r="X1314" s="12" t="s">
        <v>2933</v>
      </c>
      <c r="Y1314" s="12" t="s">
        <v>3698</v>
      </c>
      <c r="Z1314" s="12" t="s">
        <v>3517</v>
      </c>
      <c r="AA1314" s="12" t="s">
        <v>771</v>
      </c>
      <c r="AB1314" s="12" t="s">
        <v>35</v>
      </c>
      <c r="AC1314" s="12" t="s">
        <v>2901</v>
      </c>
      <c r="AF1314" s="12">
        <v>7</v>
      </c>
      <c r="AG1314" s="12">
        <v>436</v>
      </c>
      <c r="AS1314" s="12" t="s">
        <v>287</v>
      </c>
    </row>
    <row r="1315" spans="1:55" s="12" customFormat="1" x14ac:dyDescent="0.25">
      <c r="A1315" s="12" t="s">
        <v>767</v>
      </c>
      <c r="B1315" s="12">
        <v>2005</v>
      </c>
      <c r="C1315" t="str">
        <f>A1315&amp;" "&amp;B1315</f>
        <v>Tanaka et al. 2005</v>
      </c>
      <c r="D1315" s="12" t="s">
        <v>35</v>
      </c>
      <c r="E1315" s="12" t="s">
        <v>25</v>
      </c>
      <c r="F1315" s="12" t="s">
        <v>778</v>
      </c>
      <c r="G1315" s="12" t="s">
        <v>2901</v>
      </c>
      <c r="H1315" s="12" t="s">
        <v>3501</v>
      </c>
      <c r="I1315" s="12" t="s">
        <v>2126</v>
      </c>
      <c r="J1315" s="12" t="s">
        <v>3626</v>
      </c>
      <c r="K1315" s="12" t="s">
        <v>28</v>
      </c>
      <c r="L1315" s="12" t="s">
        <v>28</v>
      </c>
      <c r="N1315" s="12" t="s">
        <v>1636</v>
      </c>
      <c r="O1315" s="12" t="s">
        <v>744</v>
      </c>
      <c r="P1315" s="12" t="s">
        <v>3901</v>
      </c>
      <c r="Q1315" t="s">
        <v>3993</v>
      </c>
      <c r="R1315" t="s">
        <v>4023</v>
      </c>
      <c r="S1315" t="s">
        <v>3983</v>
      </c>
      <c r="T1315" s="12" t="s">
        <v>625</v>
      </c>
      <c r="U1315" s="12" t="s">
        <v>195</v>
      </c>
      <c r="W1315" s="12" t="s">
        <v>40</v>
      </c>
      <c r="X1315" s="12" t="s">
        <v>2977</v>
      </c>
      <c r="Y1315" s="12" t="s">
        <v>3588</v>
      </c>
      <c r="Z1315" s="12" t="s">
        <v>3608</v>
      </c>
      <c r="AA1315" s="12" t="s">
        <v>771</v>
      </c>
      <c r="AB1315" s="12" t="s">
        <v>35</v>
      </c>
      <c r="AC1315" s="12" t="s">
        <v>2901</v>
      </c>
      <c r="AF1315" s="12">
        <v>8</v>
      </c>
      <c r="AG1315" s="12">
        <v>436</v>
      </c>
      <c r="AS1315" s="12" t="s">
        <v>287</v>
      </c>
    </row>
    <row r="1316" spans="1:55" s="12" customFormat="1" x14ac:dyDescent="0.25">
      <c r="A1316" s="12" t="s">
        <v>2043</v>
      </c>
      <c r="B1316" s="12">
        <v>2004</v>
      </c>
      <c r="C1316" t="str">
        <f>A1316&amp;" "&amp;B1316</f>
        <v>Tizard et al. 2004</v>
      </c>
      <c r="D1316" s="12" t="s">
        <v>93</v>
      </c>
      <c r="E1316" s="12" t="s">
        <v>94</v>
      </c>
      <c r="F1316" s="12" t="s">
        <v>1583</v>
      </c>
      <c r="G1316" s="12" t="s">
        <v>2901</v>
      </c>
      <c r="H1316" s="12" t="s">
        <v>3504</v>
      </c>
      <c r="I1316" s="12" t="s">
        <v>1584</v>
      </c>
      <c r="J1316" s="12" t="s">
        <v>3626</v>
      </c>
      <c r="K1316" s="12" t="s">
        <v>95</v>
      </c>
      <c r="L1316" s="12" t="s">
        <v>95</v>
      </c>
      <c r="N1316" s="12" t="s">
        <v>95</v>
      </c>
      <c r="O1316" s="12" t="s">
        <v>744</v>
      </c>
      <c r="P1316" s="12" t="s">
        <v>3901</v>
      </c>
      <c r="Q1316" t="s">
        <v>2614</v>
      </c>
      <c r="R1316" t="s">
        <v>118</v>
      </c>
      <c r="S1316" t="s">
        <v>3974</v>
      </c>
      <c r="T1316" s="12" t="s">
        <v>1069</v>
      </c>
      <c r="U1316" s="12" t="s">
        <v>1585</v>
      </c>
      <c r="W1316" s="12" t="s">
        <v>40</v>
      </c>
      <c r="X1316" s="12" t="s">
        <v>2031</v>
      </c>
      <c r="Y1316" s="12" t="s">
        <v>3518</v>
      </c>
      <c r="Z1316" s="12" t="s">
        <v>3608</v>
      </c>
      <c r="AA1316" s="12" t="s">
        <v>1586</v>
      </c>
      <c r="AB1316" s="12" t="s">
        <v>35</v>
      </c>
      <c r="AC1316" s="12" t="s">
        <v>2901</v>
      </c>
      <c r="AF1316" s="12">
        <v>4</v>
      </c>
      <c r="AG1316" s="12">
        <v>249</v>
      </c>
      <c r="AS1316" s="12" t="s">
        <v>1582</v>
      </c>
      <c r="AT1316" s="12">
        <v>1960</v>
      </c>
    </row>
    <row r="1317" spans="1:55" s="12" customFormat="1" x14ac:dyDescent="0.25">
      <c r="A1317" s="12" t="s">
        <v>2043</v>
      </c>
      <c r="B1317" s="12">
        <v>1979</v>
      </c>
      <c r="C1317" t="str">
        <f>A1317&amp;" "&amp;B1317</f>
        <v>Tizard et al. 1979</v>
      </c>
      <c r="D1317" s="12" t="s">
        <v>35</v>
      </c>
      <c r="E1317" s="12" t="s">
        <v>25</v>
      </c>
      <c r="F1317" s="12" t="s">
        <v>2044</v>
      </c>
      <c r="G1317" s="12" t="s">
        <v>2901</v>
      </c>
      <c r="H1317" s="12" t="s">
        <v>3513</v>
      </c>
      <c r="I1317" s="12" t="s">
        <v>2045</v>
      </c>
      <c r="J1317" s="12" t="s">
        <v>3626</v>
      </c>
      <c r="K1317" s="12" t="s">
        <v>28</v>
      </c>
      <c r="L1317" s="12" t="s">
        <v>28</v>
      </c>
      <c r="N1317" s="12" t="s">
        <v>28</v>
      </c>
      <c r="O1317" s="12" t="s">
        <v>744</v>
      </c>
      <c r="P1317" s="12" t="s">
        <v>3901</v>
      </c>
      <c r="Q1317" t="s">
        <v>4009</v>
      </c>
      <c r="R1317" t="s">
        <v>4097</v>
      </c>
      <c r="S1317" t="s">
        <v>4096</v>
      </c>
      <c r="T1317" s="12" t="s">
        <v>343</v>
      </c>
      <c r="U1317" s="12" t="s">
        <v>1454</v>
      </c>
      <c r="W1317" s="12" t="s">
        <v>40</v>
      </c>
      <c r="X1317" s="12" t="s">
        <v>2031</v>
      </c>
      <c r="Y1317" s="12" t="s">
        <v>3518</v>
      </c>
      <c r="Z1317" s="12" t="s">
        <v>3608</v>
      </c>
      <c r="AA1317" s="12" t="s">
        <v>2046</v>
      </c>
      <c r="AB1317" s="12" t="s">
        <v>35</v>
      </c>
      <c r="AC1317" s="12" t="s">
        <v>2901</v>
      </c>
      <c r="AF1317" s="12">
        <v>0</v>
      </c>
      <c r="AG1317" s="12">
        <v>22</v>
      </c>
    </row>
    <row r="1318" spans="1:55" s="12" customFormat="1" x14ac:dyDescent="0.25">
      <c r="A1318" s="12" t="s">
        <v>2043</v>
      </c>
      <c r="B1318" s="12">
        <v>1979</v>
      </c>
      <c r="C1318" t="str">
        <f>A1318&amp;" "&amp;B1318</f>
        <v>Tizard et al. 1979</v>
      </c>
      <c r="D1318" s="12" t="s">
        <v>35</v>
      </c>
      <c r="E1318" s="12" t="s">
        <v>25</v>
      </c>
      <c r="F1318" s="12" t="s">
        <v>2044</v>
      </c>
      <c r="G1318" s="12" t="s">
        <v>2901</v>
      </c>
      <c r="H1318" s="12" t="s">
        <v>3513</v>
      </c>
      <c r="I1318" s="12" t="s">
        <v>2045</v>
      </c>
      <c r="J1318" s="12" t="s">
        <v>3626</v>
      </c>
      <c r="K1318" s="12" t="s">
        <v>28</v>
      </c>
      <c r="L1318" s="12" t="s">
        <v>28</v>
      </c>
      <c r="N1318" s="12" t="s">
        <v>28</v>
      </c>
      <c r="O1318" s="12" t="s">
        <v>744</v>
      </c>
      <c r="P1318" s="12" t="s">
        <v>3901</v>
      </c>
      <c r="Q1318" t="s">
        <v>4009</v>
      </c>
      <c r="R1318" t="s">
        <v>4120</v>
      </c>
      <c r="S1318" t="s">
        <v>4119</v>
      </c>
      <c r="T1318" s="12" t="s">
        <v>346</v>
      </c>
      <c r="U1318" s="12" t="s">
        <v>347</v>
      </c>
      <c r="W1318" s="12" t="s">
        <v>40</v>
      </c>
      <c r="X1318" s="12" t="s">
        <v>2031</v>
      </c>
      <c r="Y1318" s="12" t="s">
        <v>3518</v>
      </c>
      <c r="Z1318" s="12" t="s">
        <v>3608</v>
      </c>
      <c r="AA1318" s="12" t="s">
        <v>2046</v>
      </c>
      <c r="AB1318" s="12" t="s">
        <v>35</v>
      </c>
      <c r="AC1318" s="12" t="s">
        <v>2901</v>
      </c>
      <c r="AF1318" s="12">
        <v>9</v>
      </c>
      <c r="AG1318" s="12">
        <v>50</v>
      </c>
    </row>
    <row r="1319" spans="1:55" s="12" customFormat="1" x14ac:dyDescent="0.25">
      <c r="A1319" s="12" t="s">
        <v>2043</v>
      </c>
      <c r="B1319" s="12">
        <v>2004</v>
      </c>
      <c r="C1319" t="str">
        <f>A1319&amp;" "&amp;B1319</f>
        <v>Tizard et al. 2004</v>
      </c>
      <c r="D1319" s="12" t="s">
        <v>93</v>
      </c>
      <c r="E1319" s="12" t="s">
        <v>94</v>
      </c>
      <c r="F1319" s="12" t="s">
        <v>1541</v>
      </c>
      <c r="G1319" s="12" t="s">
        <v>35</v>
      </c>
      <c r="H1319" s="12" t="s">
        <v>3503</v>
      </c>
      <c r="I1319" s="12" t="s">
        <v>1542</v>
      </c>
      <c r="J1319" s="12" t="s">
        <v>3626</v>
      </c>
      <c r="K1319" s="12" t="s">
        <v>95</v>
      </c>
      <c r="L1319" s="12" t="s">
        <v>95</v>
      </c>
      <c r="N1319" s="12" t="s">
        <v>95</v>
      </c>
      <c r="O1319" s="12" t="s">
        <v>744</v>
      </c>
      <c r="P1319" s="12" t="s">
        <v>3901</v>
      </c>
      <c r="Q1319"/>
      <c r="R1319"/>
      <c r="S1319"/>
      <c r="U1319" s="12" t="s">
        <v>1081</v>
      </c>
      <c r="V1319" s="12" t="s">
        <v>1543</v>
      </c>
      <c r="W1319" s="12" t="s">
        <v>40</v>
      </c>
      <c r="X1319" s="12" t="s">
        <v>1033</v>
      </c>
      <c r="Y1319" s="12" t="s">
        <v>1033</v>
      </c>
      <c r="Z1319" s="12" t="s">
        <v>1033</v>
      </c>
      <c r="AA1319" s="12" t="s">
        <v>294</v>
      </c>
      <c r="AB1319" s="12" t="s">
        <v>35</v>
      </c>
      <c r="AC1319" s="12" t="s">
        <v>2901</v>
      </c>
      <c r="AF1319" s="12">
        <v>2</v>
      </c>
      <c r="AG1319" s="12">
        <v>105</v>
      </c>
      <c r="AS1319" s="12" t="s">
        <v>1540</v>
      </c>
      <c r="AT1319" s="12">
        <v>1986</v>
      </c>
    </row>
    <row r="1320" spans="1:55" s="12" customFormat="1" x14ac:dyDescent="0.25">
      <c r="A1320" s="12" t="s">
        <v>2043</v>
      </c>
      <c r="B1320" s="12">
        <v>2004</v>
      </c>
      <c r="C1320" t="str">
        <f>A1320&amp;" "&amp;B1320</f>
        <v>Tizard et al. 2004</v>
      </c>
      <c r="D1320" s="12" t="s">
        <v>93</v>
      </c>
      <c r="E1320" s="12" t="s">
        <v>94</v>
      </c>
      <c r="F1320" s="12" t="s">
        <v>324</v>
      </c>
      <c r="G1320" s="12" t="s">
        <v>2901</v>
      </c>
      <c r="H1320" s="12" t="s">
        <v>3504</v>
      </c>
      <c r="I1320" s="12" t="s">
        <v>1272</v>
      </c>
      <c r="J1320" s="12" t="s">
        <v>2117</v>
      </c>
      <c r="K1320" s="12" t="s">
        <v>95</v>
      </c>
      <c r="L1320" s="12" t="s">
        <v>95</v>
      </c>
      <c r="N1320" s="12" t="s">
        <v>95</v>
      </c>
      <c r="O1320" s="12" t="s">
        <v>744</v>
      </c>
      <c r="P1320" s="12" t="s">
        <v>3901</v>
      </c>
      <c r="Q1320" t="s">
        <v>2614</v>
      </c>
      <c r="R1320" t="s">
        <v>118</v>
      </c>
      <c r="S1320" t="s">
        <v>3980</v>
      </c>
      <c r="V1320" s="12" t="s">
        <v>2769</v>
      </c>
      <c r="W1320" s="12" t="s">
        <v>40</v>
      </c>
      <c r="X1320" s="12" t="s">
        <v>1033</v>
      </c>
      <c r="Y1320" s="12" t="s">
        <v>1033</v>
      </c>
      <c r="Z1320" s="12" t="s">
        <v>1033</v>
      </c>
      <c r="AA1320" s="12" t="s">
        <v>1273</v>
      </c>
      <c r="AB1320" s="12" t="s">
        <v>35</v>
      </c>
      <c r="AC1320" s="12" t="s">
        <v>2901</v>
      </c>
      <c r="AF1320" s="12">
        <v>5</v>
      </c>
      <c r="AG1320" s="12">
        <v>83</v>
      </c>
      <c r="AS1320" s="12" t="s">
        <v>1271</v>
      </c>
      <c r="AT1320" s="12">
        <v>1974</v>
      </c>
    </row>
    <row r="1321" spans="1:55" s="12" customFormat="1" x14ac:dyDescent="0.25">
      <c r="A1321" s="12" t="s">
        <v>2043</v>
      </c>
      <c r="B1321" s="12">
        <v>2004</v>
      </c>
      <c r="C1321" t="str">
        <f>A1321&amp;" "&amp;B1321</f>
        <v>Tizard et al. 2004</v>
      </c>
      <c r="D1321" s="12" t="s">
        <v>93</v>
      </c>
      <c r="E1321" s="12" t="s">
        <v>94</v>
      </c>
      <c r="F1321" s="12" t="s">
        <v>1541</v>
      </c>
      <c r="G1321" s="12" t="s">
        <v>35</v>
      </c>
      <c r="H1321" s="12" t="s">
        <v>3503</v>
      </c>
      <c r="I1321" s="12" t="s">
        <v>1542</v>
      </c>
      <c r="J1321" s="12" t="s">
        <v>3626</v>
      </c>
      <c r="K1321" s="12" t="s">
        <v>95</v>
      </c>
      <c r="L1321" s="12" t="s">
        <v>95</v>
      </c>
      <c r="N1321" s="12" t="s">
        <v>95</v>
      </c>
      <c r="O1321" s="12" t="s">
        <v>744</v>
      </c>
      <c r="P1321" s="12" t="s">
        <v>3901</v>
      </c>
      <c r="Q1321"/>
      <c r="R1321"/>
      <c r="S1321"/>
      <c r="U1321" s="12" t="s">
        <v>1081</v>
      </c>
      <c r="V1321" s="12" t="s">
        <v>1543</v>
      </c>
      <c r="W1321" s="12" t="s">
        <v>40</v>
      </c>
      <c r="X1321" s="12" t="s">
        <v>1771</v>
      </c>
      <c r="Y1321" s="12" t="s">
        <v>3575</v>
      </c>
      <c r="Z1321" s="12" t="s">
        <v>3517</v>
      </c>
      <c r="AA1321" s="12" t="s">
        <v>294</v>
      </c>
      <c r="AB1321" s="12" t="s">
        <v>35</v>
      </c>
      <c r="AC1321" s="12" t="s">
        <v>2901</v>
      </c>
      <c r="AF1321" s="12">
        <v>1</v>
      </c>
      <c r="AG1321" s="12">
        <v>105</v>
      </c>
      <c r="AS1321" s="12" t="s">
        <v>1540</v>
      </c>
      <c r="AT1321" s="12">
        <v>1986</v>
      </c>
    </row>
    <row r="1322" spans="1:55" s="12" customFormat="1" x14ac:dyDescent="0.25">
      <c r="A1322" s="12" t="s">
        <v>2043</v>
      </c>
      <c r="B1322" s="12">
        <v>2004</v>
      </c>
      <c r="C1322" t="str">
        <f>A1322&amp;" "&amp;B1322</f>
        <v>Tizard et al. 2004</v>
      </c>
      <c r="D1322" s="12" t="s">
        <v>93</v>
      </c>
      <c r="E1322" s="12" t="s">
        <v>94</v>
      </c>
      <c r="F1322" s="12" t="s">
        <v>1541</v>
      </c>
      <c r="G1322" s="12" t="s">
        <v>35</v>
      </c>
      <c r="H1322" s="12" t="s">
        <v>3503</v>
      </c>
      <c r="I1322" s="12" t="s">
        <v>1542</v>
      </c>
      <c r="J1322" s="12" t="s">
        <v>3626</v>
      </c>
      <c r="K1322" s="12" t="s">
        <v>95</v>
      </c>
      <c r="L1322" s="12" t="s">
        <v>95</v>
      </c>
      <c r="N1322" s="12" t="s">
        <v>95</v>
      </c>
      <c r="O1322" s="12" t="s">
        <v>744</v>
      </c>
      <c r="P1322" s="12" t="s">
        <v>3901</v>
      </c>
      <c r="Q1322"/>
      <c r="R1322"/>
      <c r="S1322"/>
      <c r="U1322" s="12" t="s">
        <v>1081</v>
      </c>
      <c r="V1322" s="12" t="s">
        <v>1543</v>
      </c>
      <c r="W1322" s="12" t="s">
        <v>40</v>
      </c>
      <c r="X1322" s="12" t="s">
        <v>3555</v>
      </c>
      <c r="Y1322" s="12" t="s">
        <v>3702</v>
      </c>
      <c r="Z1322" s="12" t="s">
        <v>3517</v>
      </c>
      <c r="AA1322" s="12" t="s">
        <v>294</v>
      </c>
      <c r="AB1322" s="12" t="s">
        <v>35</v>
      </c>
      <c r="AC1322" s="12" t="s">
        <v>2901</v>
      </c>
      <c r="AF1322" s="12">
        <v>1</v>
      </c>
      <c r="AG1322" s="12">
        <v>105</v>
      </c>
      <c r="AS1322" s="12" t="s">
        <v>1540</v>
      </c>
      <c r="AT1322" s="12">
        <v>1986</v>
      </c>
    </row>
    <row r="1323" spans="1:55" s="12" customFormat="1" x14ac:dyDescent="0.25">
      <c r="A1323" s="12" t="s">
        <v>628</v>
      </c>
      <c r="B1323" s="12">
        <v>2003</v>
      </c>
      <c r="C1323" t="str">
        <f>A1323&amp;" "&amp;B1323</f>
        <v>Wahlstrom et al. 2003</v>
      </c>
      <c r="D1323" s="12" t="s">
        <v>35</v>
      </c>
      <c r="E1323" s="12" t="s">
        <v>25</v>
      </c>
      <c r="F1323" s="12" t="s">
        <v>629</v>
      </c>
      <c r="G1323" s="12" t="s">
        <v>2901</v>
      </c>
      <c r="H1323" s="12" t="s">
        <v>3504</v>
      </c>
      <c r="I1323" s="12" t="s">
        <v>1464</v>
      </c>
      <c r="J1323" s="12" t="s">
        <v>2117</v>
      </c>
      <c r="K1323" s="12" t="s">
        <v>28</v>
      </c>
      <c r="L1323" s="12" t="s">
        <v>28</v>
      </c>
      <c r="N1323" s="12" t="s">
        <v>1465</v>
      </c>
      <c r="O1323" s="12" t="s">
        <v>744</v>
      </c>
      <c r="P1323" s="12" t="s">
        <v>3901</v>
      </c>
      <c r="Q1323" t="s">
        <v>3919</v>
      </c>
      <c r="R1323" t="s">
        <v>2600</v>
      </c>
      <c r="S1323" t="s">
        <v>3977</v>
      </c>
      <c r="T1323" s="12" t="s">
        <v>631</v>
      </c>
      <c r="W1323" s="12" t="s">
        <v>40</v>
      </c>
      <c r="X1323" s="12" t="s">
        <v>1033</v>
      </c>
      <c r="Y1323" s="12" t="s">
        <v>1033</v>
      </c>
      <c r="Z1323" s="12" t="s">
        <v>1033</v>
      </c>
      <c r="AA1323" s="12" t="s">
        <v>632</v>
      </c>
      <c r="AB1323" s="12" t="s">
        <v>35</v>
      </c>
      <c r="AC1323" s="12" t="s">
        <v>2901</v>
      </c>
      <c r="AF1323" s="12" t="s">
        <v>119</v>
      </c>
      <c r="AG1323" s="12">
        <v>105</v>
      </c>
      <c r="AH1323" s="18">
        <v>0</v>
      </c>
      <c r="AI1323" s="18"/>
      <c r="AP1323" s="18"/>
      <c r="AQ1323" s="18"/>
      <c r="AS1323" s="12" t="s">
        <v>633</v>
      </c>
      <c r="AT1323" s="12" t="s">
        <v>1466</v>
      </c>
    </row>
    <row r="1324" spans="1:55" s="12" customFormat="1" x14ac:dyDescent="0.25">
      <c r="A1324" s="12" t="s">
        <v>628</v>
      </c>
      <c r="B1324" s="12">
        <v>2003</v>
      </c>
      <c r="C1324" t="str">
        <f>A1324&amp;" "&amp;B1324</f>
        <v>Wahlstrom et al. 2003</v>
      </c>
      <c r="D1324" s="12" t="s">
        <v>35</v>
      </c>
      <c r="E1324" s="12" t="s">
        <v>25</v>
      </c>
      <c r="F1324" s="12" t="s">
        <v>629</v>
      </c>
      <c r="G1324" s="12" t="s">
        <v>2901</v>
      </c>
      <c r="H1324" s="12" t="s">
        <v>3504</v>
      </c>
      <c r="I1324" s="12" t="s">
        <v>1464</v>
      </c>
      <c r="J1324" s="12" t="s">
        <v>2117</v>
      </c>
      <c r="K1324" s="12" t="s">
        <v>28</v>
      </c>
      <c r="L1324" s="12" t="s">
        <v>28</v>
      </c>
      <c r="N1324" s="12" t="s">
        <v>1465</v>
      </c>
      <c r="O1324" s="12" t="s">
        <v>744</v>
      </c>
      <c r="P1324" s="12" t="s">
        <v>3901</v>
      </c>
      <c r="Q1324" t="s">
        <v>2614</v>
      </c>
      <c r="R1324" t="s">
        <v>118</v>
      </c>
      <c r="S1324" t="s">
        <v>3980</v>
      </c>
      <c r="U1324" s="12" t="s">
        <v>634</v>
      </c>
      <c r="V1324" s="12" t="s">
        <v>2612</v>
      </c>
      <c r="W1324" s="12" t="s">
        <v>40</v>
      </c>
      <c r="X1324" s="12" t="s">
        <v>1033</v>
      </c>
      <c r="Y1324" s="12" t="s">
        <v>1033</v>
      </c>
      <c r="Z1324" s="12" t="s">
        <v>1033</v>
      </c>
      <c r="AA1324" s="12" t="s">
        <v>632</v>
      </c>
      <c r="AB1324" s="12" t="s">
        <v>35</v>
      </c>
      <c r="AC1324" s="12" t="s">
        <v>2901</v>
      </c>
      <c r="AF1324" s="12">
        <v>4</v>
      </c>
      <c r="AG1324" s="12">
        <v>111</v>
      </c>
      <c r="AH1324" s="15">
        <v>3.8251470403804055E-2</v>
      </c>
      <c r="AI1324" s="15"/>
      <c r="AP1324" s="15"/>
      <c r="AQ1324" s="15"/>
      <c r="AS1324" s="12" t="s">
        <v>633</v>
      </c>
      <c r="AT1324" s="12" t="s">
        <v>2931</v>
      </c>
      <c r="BC1324" s="12" t="s">
        <v>1562</v>
      </c>
    </row>
    <row r="1325" spans="1:55" s="12" customFormat="1" x14ac:dyDescent="0.25">
      <c r="A1325" s="12" t="s">
        <v>1525</v>
      </c>
      <c r="B1325" s="12">
        <v>1967</v>
      </c>
      <c r="C1325" t="str">
        <f>A1325&amp;" "&amp;B1325</f>
        <v>Wilson and MacDonald 1967</v>
      </c>
      <c r="D1325" s="12" t="s">
        <v>35</v>
      </c>
      <c r="E1325" s="12" t="s">
        <v>25</v>
      </c>
      <c r="F1325" s="12" t="s">
        <v>1526</v>
      </c>
      <c r="G1325" s="12" t="s">
        <v>2901</v>
      </c>
      <c r="H1325" s="12" t="s">
        <v>3504</v>
      </c>
      <c r="I1325" s="12" t="s">
        <v>1527</v>
      </c>
      <c r="J1325" s="12" t="s">
        <v>2117</v>
      </c>
      <c r="K1325" s="12" t="s">
        <v>28</v>
      </c>
      <c r="L1325" s="12" t="s">
        <v>28</v>
      </c>
      <c r="N1325" s="12" t="s">
        <v>28</v>
      </c>
      <c r="O1325" s="12" t="s">
        <v>744</v>
      </c>
      <c r="P1325" s="12" t="s">
        <v>3901</v>
      </c>
      <c r="Q1325"/>
      <c r="R1325"/>
      <c r="S1325"/>
      <c r="V1325" s="12" t="s">
        <v>2649</v>
      </c>
      <c r="W1325" s="12" t="s">
        <v>40</v>
      </c>
      <c r="X1325" s="12" t="s">
        <v>1470</v>
      </c>
      <c r="Y1325" s="12" t="s">
        <v>1033</v>
      </c>
      <c r="Z1325" s="12" t="s">
        <v>1033</v>
      </c>
      <c r="AA1325" s="12" t="s">
        <v>1528</v>
      </c>
      <c r="AB1325" s="12" t="s">
        <v>35</v>
      </c>
      <c r="AC1325" s="12" t="s">
        <v>2901</v>
      </c>
      <c r="AF1325" s="12">
        <v>9</v>
      </c>
      <c r="AG1325" s="12">
        <v>1573</v>
      </c>
    </row>
    <row r="1326" spans="1:55" s="12" customFormat="1" x14ac:dyDescent="0.25">
      <c r="A1326" s="12" t="s">
        <v>1525</v>
      </c>
      <c r="B1326" s="12">
        <v>1967</v>
      </c>
      <c r="C1326" t="str">
        <f>A1326&amp;" "&amp;B1326</f>
        <v>Wilson and MacDonald 1967</v>
      </c>
      <c r="D1326" s="12" t="s">
        <v>35</v>
      </c>
      <c r="E1326" s="12" t="s">
        <v>25</v>
      </c>
      <c r="F1326" s="12" t="s">
        <v>1526</v>
      </c>
      <c r="G1326" s="12" t="s">
        <v>2901</v>
      </c>
      <c r="H1326" s="12" t="s">
        <v>3504</v>
      </c>
      <c r="I1326" s="12" t="s">
        <v>1527</v>
      </c>
      <c r="J1326" s="12" t="s">
        <v>3626</v>
      </c>
      <c r="K1326" s="12" t="s">
        <v>28</v>
      </c>
      <c r="L1326" s="12" t="s">
        <v>28</v>
      </c>
      <c r="N1326" s="12" t="s">
        <v>28</v>
      </c>
      <c r="O1326" s="12" t="s">
        <v>744</v>
      </c>
      <c r="P1326" s="12" t="s">
        <v>3901</v>
      </c>
      <c r="Q1326" t="s">
        <v>2614</v>
      </c>
      <c r="R1326" t="s">
        <v>118</v>
      </c>
      <c r="S1326" t="s">
        <v>3980</v>
      </c>
      <c r="T1326" s="12" t="s">
        <v>373</v>
      </c>
      <c r="W1326" s="12" t="s">
        <v>40</v>
      </c>
      <c r="X1326" s="12" t="s">
        <v>1778</v>
      </c>
      <c r="Y1326" s="12" t="s">
        <v>3579</v>
      </c>
      <c r="Z1326" s="12" t="s">
        <v>3517</v>
      </c>
      <c r="AA1326" s="12" t="s">
        <v>1528</v>
      </c>
      <c r="AB1326" s="12" t="s">
        <v>35</v>
      </c>
      <c r="AC1326" s="12" t="s">
        <v>2901</v>
      </c>
      <c r="AF1326" s="12">
        <v>8</v>
      </c>
      <c r="AG1326" s="12">
        <v>1142</v>
      </c>
    </row>
    <row r="1327" spans="1:55" s="12" customFormat="1" x14ac:dyDescent="0.25">
      <c r="A1327" s="12" t="s">
        <v>1525</v>
      </c>
      <c r="B1327" s="12">
        <v>1967</v>
      </c>
      <c r="C1327" t="str">
        <f>A1327&amp;" "&amp;B1327</f>
        <v>Wilson and MacDonald 1967</v>
      </c>
      <c r="D1327" s="12" t="s">
        <v>35</v>
      </c>
      <c r="E1327" s="12" t="s">
        <v>25</v>
      </c>
      <c r="F1327" s="12" t="s">
        <v>1526</v>
      </c>
      <c r="G1327" s="12" t="s">
        <v>2901</v>
      </c>
      <c r="H1327" s="12" t="s">
        <v>3504</v>
      </c>
      <c r="I1327" s="12" t="s">
        <v>1527</v>
      </c>
      <c r="J1327" s="12" t="s">
        <v>3626</v>
      </c>
      <c r="K1327" s="12" t="s">
        <v>28</v>
      </c>
      <c r="L1327" s="12" t="s">
        <v>28</v>
      </c>
      <c r="N1327" s="12" t="s">
        <v>28</v>
      </c>
      <c r="O1327" s="12" t="s">
        <v>744</v>
      </c>
      <c r="P1327" s="12" t="s">
        <v>3901</v>
      </c>
      <c r="Q1327" t="s">
        <v>4009</v>
      </c>
      <c r="R1327" t="s">
        <v>4097</v>
      </c>
      <c r="S1327" t="s">
        <v>4096</v>
      </c>
      <c r="T1327" s="12" t="s">
        <v>343</v>
      </c>
      <c r="W1327" s="12" t="s">
        <v>40</v>
      </c>
      <c r="X1327" s="12" t="s">
        <v>2031</v>
      </c>
      <c r="Y1327" s="12" t="s">
        <v>3518</v>
      </c>
      <c r="Z1327" s="12" t="s">
        <v>3608</v>
      </c>
      <c r="AA1327" s="12" t="s">
        <v>1528</v>
      </c>
      <c r="AB1327" s="12" t="s">
        <v>35</v>
      </c>
      <c r="AC1327" s="12" t="s">
        <v>2901</v>
      </c>
      <c r="AF1327" s="12">
        <v>2</v>
      </c>
      <c r="AG1327" s="12">
        <v>540</v>
      </c>
    </row>
    <row r="1328" spans="1:55" s="12" customFormat="1" x14ac:dyDescent="0.25">
      <c r="A1328" s="12" t="s">
        <v>435</v>
      </c>
      <c r="B1328" s="12">
        <v>1981</v>
      </c>
      <c r="C1328" t="str">
        <f>A1328&amp;" "&amp;B1328</f>
        <v>Winsor et al. 1981</v>
      </c>
      <c r="D1328" s="12" t="s">
        <v>35</v>
      </c>
      <c r="E1328" s="12" t="s">
        <v>25</v>
      </c>
      <c r="F1328" s="12" t="s">
        <v>436</v>
      </c>
      <c r="G1328" s="12" t="s">
        <v>35</v>
      </c>
      <c r="H1328" s="12" t="s">
        <v>3503</v>
      </c>
      <c r="I1328" s="12" t="s">
        <v>437</v>
      </c>
      <c r="J1328" s="12" t="s">
        <v>2117</v>
      </c>
      <c r="K1328" s="12" t="s">
        <v>28</v>
      </c>
      <c r="L1328" s="12" t="s">
        <v>28</v>
      </c>
      <c r="N1328" s="12" t="s">
        <v>438</v>
      </c>
      <c r="O1328" s="12" t="s">
        <v>744</v>
      </c>
      <c r="P1328" s="12" t="s">
        <v>3901</v>
      </c>
      <c r="Q1328" t="s">
        <v>4159</v>
      </c>
      <c r="R1328" t="s">
        <v>4189</v>
      </c>
      <c r="S1328" t="s">
        <v>4188</v>
      </c>
      <c r="T1328" s="12" t="s">
        <v>880</v>
      </c>
      <c r="U1328" s="12" t="s">
        <v>419</v>
      </c>
      <c r="W1328" s="12" t="s">
        <v>40</v>
      </c>
      <c r="X1328" s="12" t="s">
        <v>1814</v>
      </c>
      <c r="Y1328" s="12" t="s">
        <v>1033</v>
      </c>
      <c r="Z1328" s="12" t="s">
        <v>1033</v>
      </c>
      <c r="AA1328" s="12" t="s">
        <v>439</v>
      </c>
      <c r="AB1328" s="12" t="s">
        <v>35</v>
      </c>
      <c r="AC1328" s="12" t="s">
        <v>2901</v>
      </c>
      <c r="AF1328" s="12">
        <v>3</v>
      </c>
      <c r="AG1328" s="12">
        <v>20</v>
      </c>
    </row>
    <row r="1329" spans="1:55" s="12" customFormat="1" x14ac:dyDescent="0.25">
      <c r="A1329" s="12" t="s">
        <v>1467</v>
      </c>
      <c r="B1329" s="12">
        <v>2002</v>
      </c>
      <c r="C1329" t="str">
        <f>A1329&amp;" "&amp;B1329</f>
        <v>Barber et al. 2002</v>
      </c>
      <c r="D1329" s="12" t="s">
        <v>35</v>
      </c>
      <c r="E1329" s="12" t="s">
        <v>226</v>
      </c>
      <c r="F1329" s="12" t="s">
        <v>1468</v>
      </c>
      <c r="G1329" s="12" t="s">
        <v>35</v>
      </c>
      <c r="H1329" s="12" t="s">
        <v>3503</v>
      </c>
      <c r="I1329" s="12" t="s">
        <v>1469</v>
      </c>
      <c r="J1329" s="12" t="s">
        <v>2117</v>
      </c>
      <c r="K1329" s="12" t="s">
        <v>28</v>
      </c>
      <c r="L1329" s="12" t="s">
        <v>28</v>
      </c>
      <c r="N1329" s="12" t="s">
        <v>248</v>
      </c>
      <c r="O1329" s="12" t="s">
        <v>744</v>
      </c>
      <c r="P1329" t="s">
        <v>4393</v>
      </c>
      <c r="Q1329" t="s">
        <v>4392</v>
      </c>
      <c r="V1329" s="12" t="s">
        <v>3752</v>
      </c>
      <c r="W1329" s="12" t="s">
        <v>40</v>
      </c>
      <c r="X1329" s="12" t="s">
        <v>1470</v>
      </c>
      <c r="Y1329" s="12" t="s">
        <v>1033</v>
      </c>
      <c r="Z1329" s="12" t="s">
        <v>1033</v>
      </c>
      <c r="AA1329" s="12" t="s">
        <v>1471</v>
      </c>
      <c r="AB1329" s="12" t="s">
        <v>35</v>
      </c>
      <c r="AC1329" s="12" t="s">
        <v>2901</v>
      </c>
      <c r="AF1329" s="12">
        <v>1</v>
      </c>
      <c r="AG1329" s="12">
        <v>96</v>
      </c>
    </row>
    <row r="1330" spans="1:55" s="12" customFormat="1" x14ac:dyDescent="0.25">
      <c r="A1330" s="12" t="s">
        <v>1467</v>
      </c>
      <c r="B1330" s="12">
        <v>2002</v>
      </c>
      <c r="C1330" t="str">
        <f>A1330&amp;" "&amp;B1330</f>
        <v>Barber et al. 2002</v>
      </c>
      <c r="D1330" s="12" t="s">
        <v>35</v>
      </c>
      <c r="E1330" s="12" t="s">
        <v>226</v>
      </c>
      <c r="F1330" s="12" t="s">
        <v>1468</v>
      </c>
      <c r="G1330" s="12" t="s">
        <v>35</v>
      </c>
      <c r="H1330" s="12" t="s">
        <v>3503</v>
      </c>
      <c r="I1330" s="12" t="s">
        <v>1469</v>
      </c>
      <c r="J1330" s="12" t="s">
        <v>2117</v>
      </c>
      <c r="K1330" s="12" t="s">
        <v>28</v>
      </c>
      <c r="L1330" s="12" t="s">
        <v>28</v>
      </c>
      <c r="N1330" s="12" t="s">
        <v>248</v>
      </c>
      <c r="O1330" s="12" t="s">
        <v>744</v>
      </c>
      <c r="P1330" s="12" t="s">
        <v>639</v>
      </c>
      <c r="Q1330" s="12" t="s">
        <v>4224</v>
      </c>
      <c r="R1330" t="s">
        <v>4223</v>
      </c>
      <c r="S1330"/>
      <c r="V1330" s="12" t="s">
        <v>2659</v>
      </c>
      <c r="W1330" s="12" t="s">
        <v>40</v>
      </c>
      <c r="X1330" s="12" t="s">
        <v>1470</v>
      </c>
      <c r="Y1330" s="12" t="s">
        <v>1033</v>
      </c>
      <c r="Z1330" s="12" t="s">
        <v>1033</v>
      </c>
      <c r="AA1330" s="12" t="s">
        <v>1471</v>
      </c>
      <c r="AB1330" s="12" t="s">
        <v>35</v>
      </c>
      <c r="AC1330" s="12" t="s">
        <v>2901</v>
      </c>
      <c r="AF1330" s="12" t="s">
        <v>119</v>
      </c>
      <c r="AG1330" s="12">
        <v>23</v>
      </c>
    </row>
    <row r="1331" spans="1:55" s="12" customFormat="1" x14ac:dyDescent="0.25">
      <c r="A1331" s="12" t="s">
        <v>1467</v>
      </c>
      <c r="B1331" s="12">
        <v>2002</v>
      </c>
      <c r="C1331" t="str">
        <f>A1331&amp;" "&amp;B1331</f>
        <v>Barber et al. 2002</v>
      </c>
      <c r="D1331" s="12" t="s">
        <v>35</v>
      </c>
      <c r="E1331" s="12" t="s">
        <v>226</v>
      </c>
      <c r="F1331" s="12" t="s">
        <v>1468</v>
      </c>
      <c r="G1331" s="12" t="s">
        <v>35</v>
      </c>
      <c r="H1331" s="12" t="s">
        <v>3503</v>
      </c>
      <c r="I1331" s="12" t="s">
        <v>1469</v>
      </c>
      <c r="J1331" s="12" t="s">
        <v>2117</v>
      </c>
      <c r="K1331" s="12" t="s">
        <v>28</v>
      </c>
      <c r="L1331" s="12" t="s">
        <v>28</v>
      </c>
      <c r="N1331" s="12" t="s">
        <v>248</v>
      </c>
      <c r="O1331" s="12" t="s">
        <v>744</v>
      </c>
      <c r="P1331" s="12" t="s">
        <v>639</v>
      </c>
      <c r="Q1331" t="s">
        <v>4227</v>
      </c>
      <c r="S1331"/>
      <c r="V1331" s="12" t="s">
        <v>2671</v>
      </c>
      <c r="W1331" s="12" t="s">
        <v>40</v>
      </c>
      <c r="X1331" s="12" t="s">
        <v>1470</v>
      </c>
      <c r="Y1331" s="12" t="s">
        <v>1033</v>
      </c>
      <c r="Z1331" s="12" t="s">
        <v>1033</v>
      </c>
      <c r="AA1331" s="12" t="s">
        <v>1471</v>
      </c>
      <c r="AB1331" s="12" t="s">
        <v>35</v>
      </c>
      <c r="AC1331" s="12" t="s">
        <v>2901</v>
      </c>
      <c r="AF1331" s="12" t="s">
        <v>119</v>
      </c>
      <c r="AG1331" s="12">
        <v>43</v>
      </c>
    </row>
    <row r="1332" spans="1:55" s="12" customFormat="1" x14ac:dyDescent="0.25">
      <c r="A1332" s="12" t="s">
        <v>1467</v>
      </c>
      <c r="B1332" s="12">
        <v>2002</v>
      </c>
      <c r="C1332" t="str">
        <f>A1332&amp;" "&amp;B1332</f>
        <v>Barber et al. 2002</v>
      </c>
      <c r="D1332" s="12" t="s">
        <v>35</v>
      </c>
      <c r="E1332" s="12" t="s">
        <v>226</v>
      </c>
      <c r="F1332" s="12" t="s">
        <v>1468</v>
      </c>
      <c r="G1332" s="12" t="s">
        <v>35</v>
      </c>
      <c r="H1332" s="12" t="s">
        <v>3503</v>
      </c>
      <c r="I1332" s="12" t="s">
        <v>1469</v>
      </c>
      <c r="J1332" s="12" t="s">
        <v>2117</v>
      </c>
      <c r="K1332" s="12" t="s">
        <v>28</v>
      </c>
      <c r="L1332" s="12" t="s">
        <v>28</v>
      </c>
      <c r="N1332" s="12" t="s">
        <v>248</v>
      </c>
      <c r="O1332" s="12" t="s">
        <v>744</v>
      </c>
      <c r="P1332" s="12" t="s">
        <v>639</v>
      </c>
      <c r="Q1332" s="12" t="s">
        <v>4274</v>
      </c>
      <c r="R1332"/>
      <c r="S1332"/>
      <c r="V1332" s="12" t="s">
        <v>4275</v>
      </c>
      <c r="W1332" s="12" t="s">
        <v>40</v>
      </c>
      <c r="X1332" s="12" t="s">
        <v>1470</v>
      </c>
      <c r="Y1332" s="12" t="s">
        <v>1033</v>
      </c>
      <c r="Z1332" s="12" t="s">
        <v>1033</v>
      </c>
      <c r="AA1332" s="12" t="s">
        <v>1471</v>
      </c>
      <c r="AB1332" s="12" t="s">
        <v>35</v>
      </c>
      <c r="AC1332" s="12" t="s">
        <v>2901</v>
      </c>
      <c r="AF1332" s="12">
        <v>1</v>
      </c>
      <c r="AG1332" s="12">
        <v>65</v>
      </c>
    </row>
    <row r="1333" spans="1:55" s="12" customFormat="1" x14ac:dyDescent="0.25">
      <c r="A1333" s="12" t="s">
        <v>1467</v>
      </c>
      <c r="B1333" s="12">
        <v>2002</v>
      </c>
      <c r="C1333" t="str">
        <f>A1333&amp;" "&amp;B1333</f>
        <v>Barber et al. 2002</v>
      </c>
      <c r="D1333" s="12" t="s">
        <v>35</v>
      </c>
      <c r="E1333" s="12" t="s">
        <v>226</v>
      </c>
      <c r="F1333" s="12" t="s">
        <v>1468</v>
      </c>
      <c r="G1333" s="12" t="s">
        <v>35</v>
      </c>
      <c r="H1333" s="12" t="s">
        <v>3503</v>
      </c>
      <c r="I1333" s="12" t="s">
        <v>1469</v>
      </c>
      <c r="J1333" s="12" t="s">
        <v>2117</v>
      </c>
      <c r="K1333" s="12" t="s">
        <v>28</v>
      </c>
      <c r="L1333" s="12" t="s">
        <v>28</v>
      </c>
      <c r="N1333" s="12" t="s">
        <v>248</v>
      </c>
      <c r="O1333" s="12" t="s">
        <v>744</v>
      </c>
      <c r="P1333" s="12" t="s">
        <v>639</v>
      </c>
      <c r="Q1333" t="s">
        <v>4044</v>
      </c>
      <c r="R1333"/>
      <c r="S1333"/>
      <c r="V1333" s="12" t="s">
        <v>2761</v>
      </c>
      <c r="W1333" s="12" t="s">
        <v>40</v>
      </c>
      <c r="X1333" s="12" t="s">
        <v>1470</v>
      </c>
      <c r="Y1333" s="12" t="s">
        <v>1033</v>
      </c>
      <c r="Z1333" s="12" t="s">
        <v>1033</v>
      </c>
      <c r="AA1333" s="12" t="s">
        <v>1471</v>
      </c>
      <c r="AB1333" s="12" t="s">
        <v>35</v>
      </c>
      <c r="AC1333" s="12" t="s">
        <v>2901</v>
      </c>
      <c r="AF1333" s="12">
        <v>16</v>
      </c>
      <c r="AG1333" s="12">
        <v>267</v>
      </c>
    </row>
    <row r="1334" spans="1:55" s="12" customFormat="1" x14ac:dyDescent="0.25">
      <c r="A1334" s="12" t="s">
        <v>1467</v>
      </c>
      <c r="B1334" s="12">
        <v>2002</v>
      </c>
      <c r="C1334" t="str">
        <f>A1334&amp;" "&amp;B1334</f>
        <v>Barber et al. 2002</v>
      </c>
      <c r="D1334" s="12" t="s">
        <v>35</v>
      </c>
      <c r="E1334" s="12" t="s">
        <v>226</v>
      </c>
      <c r="F1334" s="12" t="s">
        <v>1468</v>
      </c>
      <c r="G1334" s="12" t="s">
        <v>35</v>
      </c>
      <c r="H1334" s="12" t="s">
        <v>3503</v>
      </c>
      <c r="I1334" s="12" t="s">
        <v>1469</v>
      </c>
      <c r="J1334" s="12" t="s">
        <v>2117</v>
      </c>
      <c r="K1334" s="12" t="s">
        <v>28</v>
      </c>
      <c r="L1334" s="12" t="s">
        <v>28</v>
      </c>
      <c r="N1334" s="12" t="s">
        <v>248</v>
      </c>
      <c r="O1334" s="12" t="s">
        <v>744</v>
      </c>
      <c r="P1334" s="12" t="s">
        <v>639</v>
      </c>
      <c r="Q1334" t="s">
        <v>4353</v>
      </c>
      <c r="R1334"/>
      <c r="S1334"/>
      <c r="V1334" s="12" t="s">
        <v>3769</v>
      </c>
      <c r="W1334" s="12" t="s">
        <v>40</v>
      </c>
      <c r="X1334" s="12" t="s">
        <v>1470</v>
      </c>
      <c r="Y1334" s="12" t="s">
        <v>1033</v>
      </c>
      <c r="Z1334" s="12" t="s">
        <v>1033</v>
      </c>
      <c r="AA1334" s="12" t="s">
        <v>1471</v>
      </c>
      <c r="AB1334" s="12" t="s">
        <v>35</v>
      </c>
      <c r="AC1334" s="12" t="s">
        <v>2901</v>
      </c>
      <c r="AF1334" s="12">
        <v>1</v>
      </c>
      <c r="AG1334" s="12">
        <v>23</v>
      </c>
    </row>
    <row r="1335" spans="1:55" s="12" customFormat="1" x14ac:dyDescent="0.25">
      <c r="A1335" s="12" t="s">
        <v>1168</v>
      </c>
      <c r="B1335" s="12">
        <v>2021</v>
      </c>
      <c r="C1335" t="str">
        <f>A1335&amp;" "&amp;B1335</f>
        <v>Hamilton et al. 2021</v>
      </c>
      <c r="D1335" s="12" t="s">
        <v>35</v>
      </c>
      <c r="E1335" s="12" t="s">
        <v>158</v>
      </c>
      <c r="F1335" s="12" t="s">
        <v>1169</v>
      </c>
      <c r="G1335" s="12" t="s">
        <v>35</v>
      </c>
      <c r="H1335" s="12" t="s">
        <v>3503</v>
      </c>
      <c r="I1335" s="12" t="s">
        <v>2093</v>
      </c>
      <c r="J1335" s="12" t="s">
        <v>2117</v>
      </c>
      <c r="K1335" s="12" t="s">
        <v>28</v>
      </c>
      <c r="L1335" s="12" t="s">
        <v>28</v>
      </c>
      <c r="N1335" s="12" t="s">
        <v>28</v>
      </c>
      <c r="O1335" s="12" t="s">
        <v>744</v>
      </c>
      <c r="P1335" s="12" t="s">
        <v>639</v>
      </c>
      <c r="Q1335" t="s">
        <v>4044</v>
      </c>
      <c r="R1335" t="s">
        <v>839</v>
      </c>
      <c r="S1335" t="s">
        <v>3922</v>
      </c>
      <c r="U1335" s="12" t="s">
        <v>1203</v>
      </c>
      <c r="W1335" s="12" t="s">
        <v>40</v>
      </c>
      <c r="X1335" s="12" t="s">
        <v>1033</v>
      </c>
      <c r="Y1335" s="12" t="s">
        <v>1033</v>
      </c>
      <c r="Z1335" s="12" t="s">
        <v>1033</v>
      </c>
      <c r="AA1335" s="12" t="s">
        <v>1171</v>
      </c>
      <c r="AB1335" s="12" t="s">
        <v>35</v>
      </c>
      <c r="AC1335" s="12" t="s">
        <v>2901</v>
      </c>
      <c r="AF1335" s="12" t="s">
        <v>119</v>
      </c>
      <c r="AG1335" s="12">
        <v>1</v>
      </c>
      <c r="AJ1335" s="12">
        <v>1</v>
      </c>
      <c r="AN1335" s="12">
        <v>1</v>
      </c>
      <c r="AO1335" s="12">
        <v>1</v>
      </c>
      <c r="AR1335" s="12" t="s">
        <v>1172</v>
      </c>
      <c r="AS1335" s="12">
        <v>1</v>
      </c>
      <c r="AT1335" s="12" t="s">
        <v>746</v>
      </c>
      <c r="BC1335" s="12" t="s">
        <v>2192</v>
      </c>
    </row>
    <row r="1336" spans="1:55" s="12" customFormat="1" x14ac:dyDescent="0.25">
      <c r="A1336" s="12" t="s">
        <v>1168</v>
      </c>
      <c r="B1336" s="12">
        <v>2021</v>
      </c>
      <c r="C1336" t="str">
        <f>A1336&amp;" "&amp;B1336</f>
        <v>Hamilton et al. 2021</v>
      </c>
      <c r="D1336" s="12" t="s">
        <v>35</v>
      </c>
      <c r="E1336" s="12" t="s">
        <v>158</v>
      </c>
      <c r="F1336" s="12" t="s">
        <v>1169</v>
      </c>
      <c r="G1336" s="12" t="s">
        <v>35</v>
      </c>
      <c r="H1336" s="12" t="s">
        <v>3503</v>
      </c>
      <c r="I1336" s="12" t="s">
        <v>2093</v>
      </c>
      <c r="J1336" s="12" t="s">
        <v>2117</v>
      </c>
      <c r="K1336" s="12" t="s">
        <v>28</v>
      </c>
      <c r="L1336" s="12" t="s">
        <v>28</v>
      </c>
      <c r="N1336" s="12" t="s">
        <v>28</v>
      </c>
      <c r="O1336" s="12" t="s">
        <v>744</v>
      </c>
      <c r="P1336" s="12" t="s">
        <v>639</v>
      </c>
      <c r="Q1336" s="12" t="s">
        <v>4044</v>
      </c>
      <c r="R1336" t="s">
        <v>3923</v>
      </c>
      <c r="S1336"/>
      <c r="U1336" s="12" t="s">
        <v>1175</v>
      </c>
      <c r="V1336" s="12" t="s">
        <v>2708</v>
      </c>
      <c r="W1336" s="12" t="s">
        <v>40</v>
      </c>
      <c r="X1336" s="12" t="s">
        <v>1033</v>
      </c>
      <c r="Y1336" s="12" t="s">
        <v>1033</v>
      </c>
      <c r="Z1336" s="12" t="s">
        <v>1033</v>
      </c>
      <c r="AA1336" s="12" t="s">
        <v>1171</v>
      </c>
      <c r="AB1336" s="12" t="s">
        <v>35</v>
      </c>
      <c r="AC1336" s="12" t="s">
        <v>2901</v>
      </c>
      <c r="AF1336" s="12" t="s">
        <v>119</v>
      </c>
      <c r="AG1336" s="12">
        <v>1</v>
      </c>
      <c r="AJ1336" s="12">
        <v>1</v>
      </c>
      <c r="AN1336" s="12">
        <v>1</v>
      </c>
      <c r="AO1336" s="12">
        <v>1</v>
      </c>
      <c r="AR1336" s="12" t="s">
        <v>1172</v>
      </c>
      <c r="AS1336" s="12">
        <v>1</v>
      </c>
      <c r="AT1336" s="12" t="s">
        <v>746</v>
      </c>
      <c r="BC1336" s="12" t="s">
        <v>2192</v>
      </c>
    </row>
    <row r="1337" spans="1:55" s="12" customFormat="1" x14ac:dyDescent="0.25">
      <c r="A1337" s="12" t="s">
        <v>1168</v>
      </c>
      <c r="B1337" s="12">
        <v>2021</v>
      </c>
      <c r="C1337" t="str">
        <f>A1337&amp;" "&amp;B1337</f>
        <v>Hamilton et al. 2021</v>
      </c>
      <c r="D1337" s="12" t="s">
        <v>35</v>
      </c>
      <c r="E1337" s="12" t="s">
        <v>158</v>
      </c>
      <c r="F1337" s="12" t="s">
        <v>1169</v>
      </c>
      <c r="G1337" s="12" t="s">
        <v>35</v>
      </c>
      <c r="H1337" s="12" t="s">
        <v>3503</v>
      </c>
      <c r="I1337" s="12" t="s">
        <v>2093</v>
      </c>
      <c r="J1337" s="12" t="s">
        <v>2117</v>
      </c>
      <c r="K1337" s="12" t="s">
        <v>28</v>
      </c>
      <c r="L1337" s="12" t="s">
        <v>28</v>
      </c>
      <c r="N1337" s="12" t="s">
        <v>28</v>
      </c>
      <c r="O1337" s="12" t="s">
        <v>744</v>
      </c>
      <c r="P1337" s="12" t="s">
        <v>639</v>
      </c>
      <c r="Q1337" s="12" t="s">
        <v>4044</v>
      </c>
      <c r="R1337" t="s">
        <v>3923</v>
      </c>
      <c r="S1337"/>
      <c r="U1337" s="12" t="s">
        <v>1174</v>
      </c>
      <c r="V1337" s="12" t="s">
        <v>2708</v>
      </c>
      <c r="W1337" s="12" t="s">
        <v>40</v>
      </c>
      <c r="X1337" s="12" t="s">
        <v>1033</v>
      </c>
      <c r="Y1337" s="12" t="s">
        <v>1033</v>
      </c>
      <c r="Z1337" s="12" t="s">
        <v>1033</v>
      </c>
      <c r="AA1337" s="12" t="s">
        <v>1171</v>
      </c>
      <c r="AB1337" s="12" t="s">
        <v>35</v>
      </c>
      <c r="AC1337" s="12" t="s">
        <v>2901</v>
      </c>
      <c r="AF1337" s="12" t="s">
        <v>119</v>
      </c>
      <c r="AG1337" s="12">
        <v>2</v>
      </c>
      <c r="AJ1337" s="12">
        <v>2</v>
      </c>
      <c r="AN1337" s="12">
        <v>2</v>
      </c>
      <c r="AO1337" s="12">
        <v>2</v>
      </c>
      <c r="AR1337" s="12" t="s">
        <v>1172</v>
      </c>
      <c r="AS1337" s="12">
        <v>2</v>
      </c>
      <c r="AT1337" s="12" t="s">
        <v>746</v>
      </c>
      <c r="BC1337" s="12" t="s">
        <v>2194</v>
      </c>
    </row>
    <row r="1338" spans="1:55" s="12" customFormat="1" x14ac:dyDescent="0.25">
      <c r="A1338" s="12" t="s">
        <v>1168</v>
      </c>
      <c r="B1338" s="12">
        <v>2021</v>
      </c>
      <c r="C1338" t="str">
        <f>A1338&amp;" "&amp;B1338</f>
        <v>Hamilton et al. 2021</v>
      </c>
      <c r="D1338" s="12" t="s">
        <v>35</v>
      </c>
      <c r="E1338" s="12" t="s">
        <v>158</v>
      </c>
      <c r="F1338" s="12" t="s">
        <v>1169</v>
      </c>
      <c r="G1338" s="12" t="s">
        <v>35</v>
      </c>
      <c r="H1338" s="12" t="s">
        <v>3503</v>
      </c>
      <c r="I1338" s="12" t="s">
        <v>2093</v>
      </c>
      <c r="J1338" s="12" t="s">
        <v>2117</v>
      </c>
      <c r="K1338" s="12" t="s">
        <v>28</v>
      </c>
      <c r="L1338" s="12" t="s">
        <v>28</v>
      </c>
      <c r="N1338" s="12" t="s">
        <v>28</v>
      </c>
      <c r="O1338" s="12" t="s">
        <v>744</v>
      </c>
      <c r="P1338" s="12" t="s">
        <v>639</v>
      </c>
      <c r="Q1338" t="s">
        <v>4044</v>
      </c>
      <c r="R1338" t="s">
        <v>839</v>
      </c>
      <c r="S1338" t="s">
        <v>3924</v>
      </c>
      <c r="U1338" s="12" t="s">
        <v>1205</v>
      </c>
      <c r="V1338" s="12" t="s">
        <v>2738</v>
      </c>
      <c r="W1338" s="12" t="s">
        <v>40</v>
      </c>
      <c r="X1338" s="12" t="s">
        <v>1033</v>
      </c>
      <c r="Y1338" s="12" t="s">
        <v>1033</v>
      </c>
      <c r="Z1338" s="12" t="s">
        <v>1033</v>
      </c>
      <c r="AA1338" s="12" t="s">
        <v>1171</v>
      </c>
      <c r="AB1338" s="12" t="s">
        <v>35</v>
      </c>
      <c r="AC1338" s="12" t="s">
        <v>2901</v>
      </c>
      <c r="AF1338" s="12" t="s">
        <v>119</v>
      </c>
      <c r="AG1338" s="12">
        <v>5</v>
      </c>
      <c r="AJ1338" s="12">
        <v>1.7</v>
      </c>
      <c r="AN1338" s="12">
        <v>1</v>
      </c>
      <c r="AO1338" s="12">
        <v>2</v>
      </c>
      <c r="AR1338" s="12" t="s">
        <v>1172</v>
      </c>
      <c r="AS1338" s="12">
        <v>5</v>
      </c>
      <c r="AT1338" s="12" t="s">
        <v>746</v>
      </c>
      <c r="BC1338" s="12" t="s">
        <v>2216</v>
      </c>
    </row>
    <row r="1339" spans="1:55" s="12" customFormat="1" x14ac:dyDescent="0.25">
      <c r="A1339" s="12" t="s">
        <v>1168</v>
      </c>
      <c r="B1339" s="12">
        <v>2021</v>
      </c>
      <c r="C1339" t="str">
        <f>A1339&amp;" "&amp;B1339</f>
        <v>Hamilton et al. 2021</v>
      </c>
      <c r="D1339" s="12" t="s">
        <v>35</v>
      </c>
      <c r="E1339" s="12" t="s">
        <v>158</v>
      </c>
      <c r="F1339" s="12" t="s">
        <v>1169</v>
      </c>
      <c r="G1339" s="12" t="s">
        <v>35</v>
      </c>
      <c r="H1339" s="12" t="s">
        <v>3503</v>
      </c>
      <c r="I1339" s="12" t="s">
        <v>2093</v>
      </c>
      <c r="J1339" s="12" t="s">
        <v>2117</v>
      </c>
      <c r="K1339" s="12" t="s">
        <v>28</v>
      </c>
      <c r="L1339" s="12" t="s">
        <v>28</v>
      </c>
      <c r="N1339" s="12" t="s">
        <v>28</v>
      </c>
      <c r="O1339" s="12" t="s">
        <v>744</v>
      </c>
      <c r="P1339" s="12" t="s">
        <v>639</v>
      </c>
      <c r="Q1339" t="s">
        <v>4044</v>
      </c>
      <c r="R1339" t="s">
        <v>839</v>
      </c>
      <c r="S1339" t="s">
        <v>3925</v>
      </c>
      <c r="U1339" s="12" t="s">
        <v>1206</v>
      </c>
      <c r="V1339" s="12" t="s">
        <v>2739</v>
      </c>
      <c r="W1339" s="12" t="s">
        <v>40</v>
      </c>
      <c r="X1339" s="12" t="s">
        <v>1033</v>
      </c>
      <c r="Y1339" s="12" t="s">
        <v>1033</v>
      </c>
      <c r="Z1339" s="12" t="s">
        <v>1033</v>
      </c>
      <c r="AA1339" s="12" t="s">
        <v>1171</v>
      </c>
      <c r="AB1339" s="12" t="s">
        <v>35</v>
      </c>
      <c r="AC1339" s="12" t="s">
        <v>2901</v>
      </c>
      <c r="AF1339" s="12" t="s">
        <v>119</v>
      </c>
      <c r="AG1339" s="12">
        <v>34</v>
      </c>
      <c r="AJ1339" s="12">
        <v>1.8</v>
      </c>
      <c r="AN1339" s="12">
        <v>1</v>
      </c>
      <c r="AO1339" s="12">
        <v>4</v>
      </c>
      <c r="AR1339" s="12" t="s">
        <v>1172</v>
      </c>
      <c r="AS1339" s="12">
        <v>34</v>
      </c>
      <c r="AT1339" s="12" t="s">
        <v>746</v>
      </c>
      <c r="BC1339" s="12" t="s">
        <v>2217</v>
      </c>
    </row>
    <row r="1340" spans="1:55" s="12" customFormat="1" x14ac:dyDescent="0.25">
      <c r="A1340" s="12" t="s">
        <v>1168</v>
      </c>
      <c r="B1340" s="12">
        <v>2021</v>
      </c>
      <c r="C1340" t="str">
        <f>A1340&amp;" "&amp;B1340</f>
        <v>Hamilton et al. 2021</v>
      </c>
      <c r="D1340" s="12" t="s">
        <v>35</v>
      </c>
      <c r="E1340" s="12" t="s">
        <v>158</v>
      </c>
      <c r="F1340" s="12" t="s">
        <v>1169</v>
      </c>
      <c r="G1340" s="12" t="s">
        <v>35</v>
      </c>
      <c r="H1340" s="12" t="s">
        <v>3503</v>
      </c>
      <c r="I1340" s="12" t="s">
        <v>2093</v>
      </c>
      <c r="J1340" s="12" t="s">
        <v>2117</v>
      </c>
      <c r="K1340" s="12" t="s">
        <v>28</v>
      </c>
      <c r="L1340" s="12" t="s">
        <v>28</v>
      </c>
      <c r="N1340" s="12" t="s">
        <v>28</v>
      </c>
      <c r="O1340" s="12" t="s">
        <v>744</v>
      </c>
      <c r="P1340" s="12" t="s">
        <v>639</v>
      </c>
      <c r="Q1340" t="s">
        <v>4044</v>
      </c>
      <c r="R1340" t="s">
        <v>833</v>
      </c>
      <c r="S1340" t="s">
        <v>4232</v>
      </c>
      <c r="T1340" s="12" t="s">
        <v>2711</v>
      </c>
      <c r="U1340" s="12" t="s">
        <v>1181</v>
      </c>
      <c r="W1340" s="12" t="s">
        <v>40</v>
      </c>
      <c r="X1340" s="12" t="s">
        <v>1033</v>
      </c>
      <c r="Y1340" s="12" t="s">
        <v>1033</v>
      </c>
      <c r="Z1340" s="12" t="s">
        <v>1033</v>
      </c>
      <c r="AA1340" s="12" t="s">
        <v>1171</v>
      </c>
      <c r="AB1340" s="12" t="s">
        <v>35</v>
      </c>
      <c r="AC1340" s="12" t="s">
        <v>2901</v>
      </c>
      <c r="AF1340" s="12" t="s">
        <v>119</v>
      </c>
      <c r="AG1340" s="12">
        <v>697</v>
      </c>
      <c r="AJ1340" s="12">
        <v>4.9000000000000004</v>
      </c>
      <c r="AN1340" s="12">
        <v>1</v>
      </c>
      <c r="AO1340" s="12">
        <v>14</v>
      </c>
      <c r="AR1340" s="12" t="s">
        <v>1172</v>
      </c>
      <c r="AS1340" s="12">
        <v>697</v>
      </c>
      <c r="AT1340" s="12" t="s">
        <v>746</v>
      </c>
      <c r="BC1340" s="12" t="s">
        <v>2198</v>
      </c>
    </row>
    <row r="1341" spans="1:55" s="12" customFormat="1" x14ac:dyDescent="0.25">
      <c r="A1341" s="12" t="s">
        <v>1168</v>
      </c>
      <c r="B1341" s="12">
        <v>2021</v>
      </c>
      <c r="C1341" t="str">
        <f>A1341&amp;" "&amp;B1341</f>
        <v>Hamilton et al. 2021</v>
      </c>
      <c r="D1341" s="12" t="s">
        <v>35</v>
      </c>
      <c r="E1341" s="12" t="s">
        <v>158</v>
      </c>
      <c r="F1341" s="12" t="s">
        <v>1169</v>
      </c>
      <c r="G1341" s="12" t="s">
        <v>35</v>
      </c>
      <c r="H1341" s="12" t="s">
        <v>3503</v>
      </c>
      <c r="I1341" s="12" t="s">
        <v>2093</v>
      </c>
      <c r="J1341" s="12" t="s">
        <v>2117</v>
      </c>
      <c r="K1341" s="12" t="s">
        <v>28</v>
      </c>
      <c r="L1341" s="12" t="s">
        <v>28</v>
      </c>
      <c r="N1341" s="12" t="s">
        <v>28</v>
      </c>
      <c r="O1341" s="12" t="s">
        <v>744</v>
      </c>
      <c r="P1341" s="12" t="s">
        <v>639</v>
      </c>
      <c r="Q1341" t="s">
        <v>4044</v>
      </c>
      <c r="R1341" t="s">
        <v>839</v>
      </c>
      <c r="S1341" t="s">
        <v>4251</v>
      </c>
      <c r="U1341" s="12" t="s">
        <v>1207</v>
      </c>
      <c r="V1341" s="12" t="s">
        <v>2740</v>
      </c>
      <c r="W1341" s="12" t="s">
        <v>40</v>
      </c>
      <c r="X1341" s="12" t="s">
        <v>1033</v>
      </c>
      <c r="Y1341" s="12" t="s">
        <v>1033</v>
      </c>
      <c r="Z1341" s="12" t="s">
        <v>1033</v>
      </c>
      <c r="AA1341" s="12" t="s">
        <v>1171</v>
      </c>
      <c r="AB1341" s="12" t="s">
        <v>35</v>
      </c>
      <c r="AC1341" s="12" t="s">
        <v>2901</v>
      </c>
      <c r="AF1341" s="12">
        <v>1</v>
      </c>
      <c r="AG1341" s="12">
        <v>20</v>
      </c>
      <c r="AH1341" s="15">
        <v>5.0697486149089754E-2</v>
      </c>
      <c r="AI1341" s="15"/>
      <c r="AJ1341" s="12">
        <v>1.5</v>
      </c>
      <c r="AN1341" s="12">
        <v>1</v>
      </c>
      <c r="AO1341" s="12">
        <v>3</v>
      </c>
      <c r="AP1341" s="15"/>
      <c r="AQ1341" s="15"/>
      <c r="AR1341" s="12" t="s">
        <v>1172</v>
      </c>
      <c r="AS1341" s="12">
        <v>20</v>
      </c>
      <c r="AT1341" s="12" t="s">
        <v>746</v>
      </c>
      <c r="BC1341" s="12" t="s">
        <v>2218</v>
      </c>
    </row>
    <row r="1342" spans="1:55" s="12" customFormat="1" x14ac:dyDescent="0.25">
      <c r="A1342" s="12" t="s">
        <v>1168</v>
      </c>
      <c r="B1342" s="12">
        <v>2021</v>
      </c>
      <c r="C1342" t="str">
        <f>A1342&amp;" "&amp;B1342</f>
        <v>Hamilton et al. 2021</v>
      </c>
      <c r="D1342" s="12" t="s">
        <v>35</v>
      </c>
      <c r="E1342" s="12" t="s">
        <v>158</v>
      </c>
      <c r="F1342" s="12" t="s">
        <v>1169</v>
      </c>
      <c r="G1342" s="12" t="s">
        <v>35</v>
      </c>
      <c r="H1342" s="12" t="s">
        <v>3503</v>
      </c>
      <c r="I1342" s="12" t="s">
        <v>2093</v>
      </c>
      <c r="J1342" s="12" t="s">
        <v>2117</v>
      </c>
      <c r="K1342" s="12" t="s">
        <v>28</v>
      </c>
      <c r="L1342" s="12" t="s">
        <v>28</v>
      </c>
      <c r="N1342" s="12" t="s">
        <v>28</v>
      </c>
      <c r="O1342" s="12" t="s">
        <v>744</v>
      </c>
      <c r="P1342" s="12" t="s">
        <v>639</v>
      </c>
      <c r="Q1342" s="12" t="s">
        <v>4044</v>
      </c>
      <c r="R1342" s="12" t="s">
        <v>3923</v>
      </c>
      <c r="S1342" s="12" t="s">
        <v>3926</v>
      </c>
      <c r="U1342" s="12" t="s">
        <v>1170</v>
      </c>
      <c r="V1342" s="12" t="s">
        <v>2704</v>
      </c>
      <c r="W1342" s="12" t="s">
        <v>40</v>
      </c>
      <c r="X1342" s="12" t="s">
        <v>1033</v>
      </c>
      <c r="Y1342" s="12" t="s">
        <v>1033</v>
      </c>
      <c r="Z1342" s="12" t="s">
        <v>1033</v>
      </c>
      <c r="AA1342" s="12" t="s">
        <v>1171</v>
      </c>
      <c r="AB1342" s="12" t="s">
        <v>35</v>
      </c>
      <c r="AC1342" s="12" t="s">
        <v>2901</v>
      </c>
      <c r="AF1342" s="12" t="s">
        <v>119</v>
      </c>
      <c r="AG1342" s="12">
        <v>1</v>
      </c>
      <c r="AJ1342" s="12">
        <v>1</v>
      </c>
      <c r="AN1342" s="12">
        <v>1</v>
      </c>
      <c r="AO1342" s="12">
        <v>1</v>
      </c>
      <c r="AR1342" s="12" t="s">
        <v>1172</v>
      </c>
      <c r="AS1342" s="12">
        <v>1</v>
      </c>
      <c r="AT1342" s="12" t="s">
        <v>746</v>
      </c>
      <c r="BC1342" s="12" t="s">
        <v>2192</v>
      </c>
    </row>
    <row r="1343" spans="1:55" s="12" customFormat="1" x14ac:dyDescent="0.25">
      <c r="A1343" s="12" t="s">
        <v>1168</v>
      </c>
      <c r="B1343" s="12">
        <v>2021</v>
      </c>
      <c r="C1343" t="str">
        <f>A1343&amp;" "&amp;B1343</f>
        <v>Hamilton et al. 2021</v>
      </c>
      <c r="D1343" s="12" t="s">
        <v>35</v>
      </c>
      <c r="E1343" s="12" t="s">
        <v>158</v>
      </c>
      <c r="F1343" s="12" t="s">
        <v>1169</v>
      </c>
      <c r="G1343" s="12" t="s">
        <v>35</v>
      </c>
      <c r="H1343" s="12" t="s">
        <v>3503</v>
      </c>
      <c r="I1343" s="12" t="s">
        <v>2093</v>
      </c>
      <c r="J1343" s="12" t="s">
        <v>2117</v>
      </c>
      <c r="K1343" s="12" t="s">
        <v>28</v>
      </c>
      <c r="L1343" s="12" t="s">
        <v>28</v>
      </c>
      <c r="N1343" s="12" t="s">
        <v>28</v>
      </c>
      <c r="O1343" s="12" t="s">
        <v>744</v>
      </c>
      <c r="P1343" s="12" t="s">
        <v>639</v>
      </c>
      <c r="Q1343" t="s">
        <v>4044</v>
      </c>
      <c r="R1343" t="s">
        <v>833</v>
      </c>
      <c r="S1343" t="s">
        <v>3927</v>
      </c>
      <c r="U1343" s="12" t="s">
        <v>1176</v>
      </c>
      <c r="V1343" s="12" t="s">
        <v>2706</v>
      </c>
      <c r="W1343" s="12" t="s">
        <v>40</v>
      </c>
      <c r="X1343" s="12" t="s">
        <v>1033</v>
      </c>
      <c r="Y1343" s="12" t="s">
        <v>1033</v>
      </c>
      <c r="Z1343" s="12" t="s">
        <v>1033</v>
      </c>
      <c r="AA1343" s="12" t="s">
        <v>1171</v>
      </c>
      <c r="AB1343" s="12" t="s">
        <v>35</v>
      </c>
      <c r="AC1343" s="12" t="s">
        <v>2901</v>
      </c>
      <c r="AF1343" s="12">
        <v>1</v>
      </c>
      <c r="AG1343" s="12">
        <v>18</v>
      </c>
      <c r="AH1343" s="15">
        <v>5.6169441638559081E-2</v>
      </c>
      <c r="AI1343" s="15"/>
      <c r="AJ1343" s="12">
        <v>1.4</v>
      </c>
      <c r="AN1343" s="12">
        <v>1</v>
      </c>
      <c r="AO1343" s="12">
        <v>4</v>
      </c>
      <c r="AP1343" s="15"/>
      <c r="AQ1343" s="15"/>
      <c r="AR1343" s="12" t="s">
        <v>1172</v>
      </c>
      <c r="AS1343" s="12">
        <v>18</v>
      </c>
      <c r="AT1343" s="12" t="s">
        <v>746</v>
      </c>
      <c r="BC1343" s="12" t="s">
        <v>2195</v>
      </c>
    </row>
    <row r="1344" spans="1:55" s="12" customFormat="1" x14ac:dyDescent="0.25">
      <c r="A1344" s="12" t="s">
        <v>1168</v>
      </c>
      <c r="B1344" s="12">
        <v>2021</v>
      </c>
      <c r="C1344" t="str">
        <f>A1344&amp;" "&amp;B1344</f>
        <v>Hamilton et al. 2021</v>
      </c>
      <c r="D1344" s="12" t="s">
        <v>35</v>
      </c>
      <c r="E1344" s="12" t="s">
        <v>158</v>
      </c>
      <c r="F1344" s="12" t="s">
        <v>1169</v>
      </c>
      <c r="G1344" s="12" t="s">
        <v>35</v>
      </c>
      <c r="H1344" s="12" t="s">
        <v>3503</v>
      </c>
      <c r="I1344" s="12" t="s">
        <v>2093</v>
      </c>
      <c r="J1344" s="12" t="s">
        <v>2117</v>
      </c>
      <c r="K1344" s="12" t="s">
        <v>28</v>
      </c>
      <c r="L1344" s="12" t="s">
        <v>28</v>
      </c>
      <c r="N1344" s="12" t="s">
        <v>28</v>
      </c>
      <c r="O1344" s="12" t="s">
        <v>744</v>
      </c>
      <c r="P1344" s="12" t="s">
        <v>639</v>
      </c>
      <c r="Q1344" t="s">
        <v>4044</v>
      </c>
      <c r="R1344" t="s">
        <v>833</v>
      </c>
      <c r="S1344"/>
      <c r="U1344" s="12" t="s">
        <v>1184</v>
      </c>
      <c r="V1344" s="12" t="s">
        <v>2713</v>
      </c>
      <c r="W1344" s="12" t="s">
        <v>40</v>
      </c>
      <c r="X1344" s="12" t="s">
        <v>1033</v>
      </c>
      <c r="Y1344" s="12" t="s">
        <v>1033</v>
      </c>
      <c r="Z1344" s="12" t="s">
        <v>1033</v>
      </c>
      <c r="AA1344" s="12" t="s">
        <v>1171</v>
      </c>
      <c r="AB1344" s="12" t="s">
        <v>35</v>
      </c>
      <c r="AC1344" s="12" t="s">
        <v>2901</v>
      </c>
      <c r="AF1344" s="12" t="s">
        <v>119</v>
      </c>
      <c r="AG1344" s="12">
        <v>11</v>
      </c>
      <c r="AJ1344" s="12">
        <v>1.8</v>
      </c>
      <c r="AN1344" s="12">
        <v>1</v>
      </c>
      <c r="AO1344" s="12">
        <v>4</v>
      </c>
      <c r="AR1344" s="12" t="s">
        <v>1172</v>
      </c>
      <c r="AS1344" s="12">
        <v>11</v>
      </c>
      <c r="AT1344" s="12" t="s">
        <v>746</v>
      </c>
      <c r="BC1344" s="12" t="s">
        <v>2201</v>
      </c>
    </row>
    <row r="1345" spans="1:55" s="12" customFormat="1" x14ac:dyDescent="0.25">
      <c r="A1345" s="12" t="s">
        <v>1168</v>
      </c>
      <c r="B1345" s="12">
        <v>2021</v>
      </c>
      <c r="C1345" t="str">
        <f>A1345&amp;" "&amp;B1345</f>
        <v>Hamilton et al. 2021</v>
      </c>
      <c r="D1345" s="12" t="s">
        <v>35</v>
      </c>
      <c r="E1345" s="12" t="s">
        <v>158</v>
      </c>
      <c r="F1345" s="12" t="s">
        <v>1169</v>
      </c>
      <c r="G1345" s="12" t="s">
        <v>35</v>
      </c>
      <c r="H1345" s="12" t="s">
        <v>3503</v>
      </c>
      <c r="I1345" s="12" t="s">
        <v>2093</v>
      </c>
      <c r="J1345" s="12" t="s">
        <v>2117</v>
      </c>
      <c r="K1345" s="12" t="s">
        <v>28</v>
      </c>
      <c r="L1345" s="12" t="s">
        <v>28</v>
      </c>
      <c r="N1345" s="12" t="s">
        <v>28</v>
      </c>
      <c r="O1345" s="12" t="s">
        <v>744</v>
      </c>
      <c r="P1345" s="12" t="s">
        <v>639</v>
      </c>
      <c r="Q1345" t="s">
        <v>4044</v>
      </c>
      <c r="R1345" t="s">
        <v>839</v>
      </c>
      <c r="S1345" t="s">
        <v>3928</v>
      </c>
      <c r="U1345" s="12" t="s">
        <v>1208</v>
      </c>
      <c r="V1345" s="12" t="s">
        <v>2741</v>
      </c>
      <c r="W1345" s="12" t="s">
        <v>40</v>
      </c>
      <c r="X1345" s="12" t="s">
        <v>1033</v>
      </c>
      <c r="Y1345" s="12" t="s">
        <v>1033</v>
      </c>
      <c r="Z1345" s="12" t="s">
        <v>1033</v>
      </c>
      <c r="AA1345" s="12" t="s">
        <v>1171</v>
      </c>
      <c r="AB1345" s="12" t="s">
        <v>35</v>
      </c>
      <c r="AC1345" s="12" t="s">
        <v>2901</v>
      </c>
      <c r="AF1345" s="12" t="s">
        <v>119</v>
      </c>
      <c r="AG1345" s="12">
        <v>12</v>
      </c>
      <c r="AJ1345" s="12">
        <v>1.3</v>
      </c>
      <c r="AN1345" s="12">
        <v>1</v>
      </c>
      <c r="AO1345" s="12">
        <v>2</v>
      </c>
      <c r="AR1345" s="12" t="s">
        <v>1172</v>
      </c>
      <c r="AS1345" s="12">
        <v>12</v>
      </c>
      <c r="AT1345" s="12" t="s">
        <v>746</v>
      </c>
      <c r="BC1345" s="12" t="s">
        <v>2219</v>
      </c>
    </row>
    <row r="1346" spans="1:55" s="12" customFormat="1" x14ac:dyDescent="0.25">
      <c r="A1346" s="12" t="s">
        <v>1168</v>
      </c>
      <c r="B1346" s="12">
        <v>2021</v>
      </c>
      <c r="C1346" t="str">
        <f>A1346&amp;" "&amp;B1346</f>
        <v>Hamilton et al. 2021</v>
      </c>
      <c r="D1346" s="12" t="s">
        <v>35</v>
      </c>
      <c r="E1346" s="12" t="s">
        <v>158</v>
      </c>
      <c r="F1346" s="12" t="s">
        <v>1169</v>
      </c>
      <c r="G1346" s="12" t="s">
        <v>35</v>
      </c>
      <c r="H1346" s="12" t="s">
        <v>3503</v>
      </c>
      <c r="I1346" s="12" t="s">
        <v>2093</v>
      </c>
      <c r="J1346" s="12" t="s">
        <v>2117</v>
      </c>
      <c r="K1346" s="12" t="s">
        <v>28</v>
      </c>
      <c r="L1346" s="12" t="s">
        <v>28</v>
      </c>
      <c r="N1346" s="12" t="s">
        <v>28</v>
      </c>
      <c r="O1346" s="12" t="s">
        <v>744</v>
      </c>
      <c r="P1346" s="12" t="s">
        <v>639</v>
      </c>
      <c r="Q1346" s="12" t="s">
        <v>4044</v>
      </c>
      <c r="R1346" s="12" t="s">
        <v>3962</v>
      </c>
      <c r="S1346" s="12" t="s">
        <v>4259</v>
      </c>
      <c r="U1346" s="12" t="s">
        <v>1227</v>
      </c>
      <c r="V1346" s="12" t="s">
        <v>2756</v>
      </c>
      <c r="W1346" s="12" t="s">
        <v>40</v>
      </c>
      <c r="X1346" s="12" t="s">
        <v>1033</v>
      </c>
      <c r="Y1346" s="12" t="s">
        <v>1033</v>
      </c>
      <c r="Z1346" s="12" t="s">
        <v>1033</v>
      </c>
      <c r="AA1346" s="12" t="s">
        <v>1171</v>
      </c>
      <c r="AB1346" s="12" t="s">
        <v>35</v>
      </c>
      <c r="AC1346" s="12" t="s">
        <v>2901</v>
      </c>
      <c r="AF1346" s="12" t="s">
        <v>119</v>
      </c>
      <c r="AG1346" s="12">
        <v>1</v>
      </c>
      <c r="AJ1346" s="12">
        <v>1</v>
      </c>
      <c r="AN1346" s="12">
        <v>1</v>
      </c>
      <c r="AO1346" s="12">
        <v>1</v>
      </c>
      <c r="AR1346" s="12" t="s">
        <v>1172</v>
      </c>
      <c r="AS1346" s="12">
        <v>1</v>
      </c>
      <c r="AT1346" s="12" t="s">
        <v>746</v>
      </c>
      <c r="BC1346" s="12" t="s">
        <v>2192</v>
      </c>
    </row>
    <row r="1347" spans="1:55" s="12" customFormat="1" x14ac:dyDescent="0.25">
      <c r="A1347" s="12" t="s">
        <v>1168</v>
      </c>
      <c r="B1347" s="12">
        <v>2021</v>
      </c>
      <c r="C1347" t="str">
        <f>A1347&amp;" "&amp;B1347</f>
        <v>Hamilton et al. 2021</v>
      </c>
      <c r="D1347" s="12" t="s">
        <v>35</v>
      </c>
      <c r="E1347" s="12" t="s">
        <v>158</v>
      </c>
      <c r="F1347" s="12" t="s">
        <v>1169</v>
      </c>
      <c r="G1347" s="12" t="s">
        <v>35</v>
      </c>
      <c r="H1347" s="12" t="s">
        <v>3503</v>
      </c>
      <c r="I1347" s="12" t="s">
        <v>2093</v>
      </c>
      <c r="J1347" s="12" t="s">
        <v>2117</v>
      </c>
      <c r="K1347" s="12" t="s">
        <v>28</v>
      </c>
      <c r="L1347" s="12" t="s">
        <v>28</v>
      </c>
      <c r="N1347" s="12" t="s">
        <v>28</v>
      </c>
      <c r="O1347" s="12" t="s">
        <v>744</v>
      </c>
      <c r="P1347" s="12" t="s">
        <v>639</v>
      </c>
      <c r="Q1347" s="12" t="s">
        <v>4044</v>
      </c>
      <c r="R1347" s="12" t="s">
        <v>4262</v>
      </c>
      <c r="S1347" s="12" t="s">
        <v>3929</v>
      </c>
      <c r="U1347" s="12" t="s">
        <v>1231</v>
      </c>
      <c r="V1347" s="12" t="s">
        <v>2758</v>
      </c>
      <c r="W1347" s="12" t="s">
        <v>40</v>
      </c>
      <c r="X1347" s="12" t="s">
        <v>1033</v>
      </c>
      <c r="Y1347" s="12" t="s">
        <v>1033</v>
      </c>
      <c r="Z1347" s="12" t="s">
        <v>1033</v>
      </c>
      <c r="AA1347" s="12" t="s">
        <v>1171</v>
      </c>
      <c r="AB1347" s="12" t="s">
        <v>35</v>
      </c>
      <c r="AC1347" s="12" t="s">
        <v>2901</v>
      </c>
      <c r="AF1347" s="12" t="s">
        <v>119</v>
      </c>
      <c r="AG1347" s="12">
        <v>14</v>
      </c>
      <c r="AJ1347" s="12">
        <v>2.2999999999999998</v>
      </c>
      <c r="AN1347" s="12">
        <v>1</v>
      </c>
      <c r="AO1347" s="12">
        <v>7</v>
      </c>
      <c r="AR1347" s="12" t="s">
        <v>1172</v>
      </c>
      <c r="AS1347" s="12">
        <v>14</v>
      </c>
      <c r="AT1347" s="12" t="s">
        <v>746</v>
      </c>
      <c r="BC1347" s="12" t="s">
        <v>2231</v>
      </c>
    </row>
    <row r="1348" spans="1:55" s="12" customFormat="1" x14ac:dyDescent="0.25">
      <c r="A1348" s="12" t="s">
        <v>1168</v>
      </c>
      <c r="B1348" s="12">
        <v>2021</v>
      </c>
      <c r="C1348" t="str">
        <f>A1348&amp;" "&amp;B1348</f>
        <v>Hamilton et al. 2021</v>
      </c>
      <c r="D1348" s="12" t="s">
        <v>35</v>
      </c>
      <c r="E1348" s="12" t="s">
        <v>158</v>
      </c>
      <c r="F1348" s="12" t="s">
        <v>1169</v>
      </c>
      <c r="G1348" s="12" t="s">
        <v>35</v>
      </c>
      <c r="H1348" s="12" t="s">
        <v>3503</v>
      </c>
      <c r="I1348" s="12" t="s">
        <v>2093</v>
      </c>
      <c r="J1348" s="12" t="s">
        <v>2117</v>
      </c>
      <c r="K1348" s="12" t="s">
        <v>28</v>
      </c>
      <c r="L1348" s="12" t="s">
        <v>28</v>
      </c>
      <c r="N1348" s="12" t="s">
        <v>28</v>
      </c>
      <c r="O1348" s="12" t="s">
        <v>744</v>
      </c>
      <c r="P1348" s="12" t="s">
        <v>639</v>
      </c>
      <c r="Q1348" t="s">
        <v>4227</v>
      </c>
      <c r="R1348" t="s">
        <v>4264</v>
      </c>
      <c r="S1348" t="s">
        <v>4263</v>
      </c>
      <c r="T1348" s="12" t="s">
        <v>2727</v>
      </c>
      <c r="U1348" s="12" t="s">
        <v>1209</v>
      </c>
      <c r="W1348" s="12" t="s">
        <v>40</v>
      </c>
      <c r="X1348" s="12" t="s">
        <v>1033</v>
      </c>
      <c r="Y1348" s="12" t="s">
        <v>1033</v>
      </c>
      <c r="Z1348" s="12" t="s">
        <v>1033</v>
      </c>
      <c r="AA1348" s="12" t="s">
        <v>1171</v>
      </c>
      <c r="AB1348" s="12" t="s">
        <v>35</v>
      </c>
      <c r="AC1348" s="12" t="s">
        <v>2901</v>
      </c>
      <c r="AF1348" s="12" t="s">
        <v>119</v>
      </c>
      <c r="AG1348" s="12">
        <v>1</v>
      </c>
      <c r="AJ1348" s="12">
        <v>1</v>
      </c>
      <c r="AN1348" s="12">
        <v>1</v>
      </c>
      <c r="AO1348" s="12">
        <v>1</v>
      </c>
      <c r="AR1348" s="12" t="s">
        <v>1172</v>
      </c>
      <c r="AS1348" s="12">
        <v>1</v>
      </c>
      <c r="AT1348" s="12" t="s">
        <v>746</v>
      </c>
      <c r="BC1348" s="12" t="s">
        <v>2192</v>
      </c>
    </row>
    <row r="1349" spans="1:55" s="12" customFormat="1" x14ac:dyDescent="0.25">
      <c r="A1349" s="12" t="s">
        <v>1168</v>
      </c>
      <c r="B1349" s="12">
        <v>2021</v>
      </c>
      <c r="C1349" t="str">
        <f>A1349&amp;" "&amp;B1349</f>
        <v>Hamilton et al. 2021</v>
      </c>
      <c r="D1349" s="12" t="s">
        <v>35</v>
      </c>
      <c r="E1349" s="12" t="s">
        <v>158</v>
      </c>
      <c r="F1349" s="12" t="s">
        <v>1169</v>
      </c>
      <c r="G1349" s="12" t="s">
        <v>35</v>
      </c>
      <c r="H1349" s="12" t="s">
        <v>3503</v>
      </c>
      <c r="I1349" s="12" t="s">
        <v>2093</v>
      </c>
      <c r="J1349" s="12" t="s">
        <v>2117</v>
      </c>
      <c r="K1349" s="12" t="s">
        <v>28</v>
      </c>
      <c r="L1349" s="12" t="s">
        <v>28</v>
      </c>
      <c r="N1349" s="12" t="s">
        <v>28</v>
      </c>
      <c r="O1349" s="12" t="s">
        <v>744</v>
      </c>
      <c r="P1349" s="12" t="s">
        <v>639</v>
      </c>
      <c r="Q1349" t="s">
        <v>4044</v>
      </c>
      <c r="R1349" t="s">
        <v>833</v>
      </c>
      <c r="S1349" t="s">
        <v>4267</v>
      </c>
      <c r="T1349" s="12" t="s">
        <v>2712</v>
      </c>
      <c r="U1349" s="12" t="s">
        <v>1182</v>
      </c>
      <c r="W1349" s="12" t="s">
        <v>40</v>
      </c>
      <c r="X1349" s="12" t="s">
        <v>1033</v>
      </c>
      <c r="Y1349" s="12" t="s">
        <v>1033</v>
      </c>
      <c r="Z1349" s="12" t="s">
        <v>1033</v>
      </c>
      <c r="AA1349" s="12" t="s">
        <v>1171</v>
      </c>
      <c r="AB1349" s="12" t="s">
        <v>35</v>
      </c>
      <c r="AC1349" s="12" t="s">
        <v>2901</v>
      </c>
      <c r="AF1349" s="12" t="s">
        <v>119</v>
      </c>
      <c r="AG1349" s="12">
        <v>432</v>
      </c>
      <c r="AJ1349" s="12">
        <v>3.5</v>
      </c>
      <c r="AN1349" s="12">
        <v>1</v>
      </c>
      <c r="AO1349" s="12">
        <v>11</v>
      </c>
      <c r="AR1349" s="12" t="s">
        <v>1172</v>
      </c>
      <c r="AS1349" s="12">
        <v>432</v>
      </c>
      <c r="AT1349" s="12" t="s">
        <v>746</v>
      </c>
      <c r="BC1349" s="12" t="s">
        <v>2199</v>
      </c>
    </row>
    <row r="1350" spans="1:55" s="12" customFormat="1" x14ac:dyDescent="0.25">
      <c r="A1350" s="12" t="s">
        <v>1168</v>
      </c>
      <c r="B1350" s="12">
        <v>2021</v>
      </c>
      <c r="C1350" t="str">
        <f>A1350&amp;" "&amp;B1350</f>
        <v>Hamilton et al. 2021</v>
      </c>
      <c r="D1350" s="12" t="s">
        <v>35</v>
      </c>
      <c r="E1350" s="12" t="s">
        <v>158</v>
      </c>
      <c r="F1350" s="12" t="s">
        <v>1169</v>
      </c>
      <c r="G1350" s="12" t="s">
        <v>35</v>
      </c>
      <c r="H1350" s="12" t="s">
        <v>3503</v>
      </c>
      <c r="I1350" s="12" t="s">
        <v>2093</v>
      </c>
      <c r="J1350" s="12" t="s">
        <v>2117</v>
      </c>
      <c r="K1350" s="12" t="s">
        <v>28</v>
      </c>
      <c r="L1350" s="12" t="s">
        <v>28</v>
      </c>
      <c r="N1350" s="12" t="s">
        <v>28</v>
      </c>
      <c r="O1350" s="12" t="s">
        <v>744</v>
      </c>
      <c r="P1350" s="12" t="s">
        <v>639</v>
      </c>
      <c r="Q1350" t="s">
        <v>4044</v>
      </c>
      <c r="R1350" t="s">
        <v>3949</v>
      </c>
      <c r="S1350" t="s">
        <v>3932</v>
      </c>
      <c r="U1350" s="12" t="s">
        <v>1185</v>
      </c>
      <c r="V1350" s="12" t="s">
        <v>2718</v>
      </c>
      <c r="W1350" s="12" t="s">
        <v>40</v>
      </c>
      <c r="X1350" s="12" t="s">
        <v>1033</v>
      </c>
      <c r="Y1350" s="12" t="s">
        <v>1033</v>
      </c>
      <c r="Z1350" s="12" t="s">
        <v>1033</v>
      </c>
      <c r="AA1350" s="12" t="s">
        <v>1171</v>
      </c>
      <c r="AB1350" s="12" t="s">
        <v>35</v>
      </c>
      <c r="AC1350" s="12" t="s">
        <v>2901</v>
      </c>
      <c r="AF1350" s="12" t="s">
        <v>119</v>
      </c>
      <c r="AG1350" s="12">
        <v>1</v>
      </c>
      <c r="AJ1350" s="12">
        <v>1</v>
      </c>
      <c r="AN1350" s="12">
        <v>1</v>
      </c>
      <c r="AO1350" s="12">
        <v>1</v>
      </c>
      <c r="AR1350" s="12" t="s">
        <v>1172</v>
      </c>
      <c r="AS1350" s="12">
        <v>1</v>
      </c>
      <c r="AT1350" s="12" t="s">
        <v>746</v>
      </c>
      <c r="BC1350" s="12" t="s">
        <v>2202</v>
      </c>
    </row>
    <row r="1351" spans="1:55" s="12" customFormat="1" x14ac:dyDescent="0.25">
      <c r="A1351" s="12" t="s">
        <v>1168</v>
      </c>
      <c r="B1351" s="12">
        <v>2021</v>
      </c>
      <c r="C1351" t="str">
        <f>A1351&amp;" "&amp;B1351</f>
        <v>Hamilton et al. 2021</v>
      </c>
      <c r="D1351" s="12" t="s">
        <v>35</v>
      </c>
      <c r="E1351" s="12" t="s">
        <v>158</v>
      </c>
      <c r="F1351" s="12" t="s">
        <v>1169</v>
      </c>
      <c r="G1351" s="12" t="s">
        <v>35</v>
      </c>
      <c r="H1351" s="12" t="s">
        <v>3503</v>
      </c>
      <c r="I1351" s="12" t="s">
        <v>2093</v>
      </c>
      <c r="J1351" s="12" t="s">
        <v>2117</v>
      </c>
      <c r="K1351" s="12" t="s">
        <v>28</v>
      </c>
      <c r="L1351" s="12" t="s">
        <v>28</v>
      </c>
      <c r="N1351" s="12" t="s">
        <v>28</v>
      </c>
      <c r="O1351" s="12" t="s">
        <v>744</v>
      </c>
      <c r="P1351" s="12" t="s">
        <v>639</v>
      </c>
      <c r="Q1351" t="s">
        <v>4044</v>
      </c>
      <c r="R1351" t="s">
        <v>3923</v>
      </c>
      <c r="S1351" t="s">
        <v>4303</v>
      </c>
      <c r="U1351" s="12" t="s">
        <v>1173</v>
      </c>
      <c r="W1351" s="12" t="s">
        <v>40</v>
      </c>
      <c r="X1351" s="12" t="s">
        <v>1033</v>
      </c>
      <c r="Y1351" s="12" t="s">
        <v>1033</v>
      </c>
      <c r="Z1351" s="12" t="s">
        <v>1033</v>
      </c>
      <c r="AA1351" s="12" t="s">
        <v>1171</v>
      </c>
      <c r="AB1351" s="12" t="s">
        <v>35</v>
      </c>
      <c r="AC1351" s="12" t="s">
        <v>2901</v>
      </c>
      <c r="AF1351" s="12" t="s">
        <v>119</v>
      </c>
      <c r="AG1351" s="12">
        <v>5</v>
      </c>
      <c r="AJ1351" s="12">
        <v>2.5</v>
      </c>
      <c r="AN1351" s="12">
        <v>1</v>
      </c>
      <c r="AO1351" s="12">
        <v>4</v>
      </c>
      <c r="AR1351" s="12" t="s">
        <v>1172</v>
      </c>
      <c r="AS1351" s="12">
        <v>5</v>
      </c>
      <c r="AT1351" s="12" t="s">
        <v>746</v>
      </c>
      <c r="BC1351" s="12" t="s">
        <v>2193</v>
      </c>
    </row>
    <row r="1352" spans="1:55" s="12" customFormat="1" x14ac:dyDescent="0.25">
      <c r="A1352" s="12" t="s">
        <v>1168</v>
      </c>
      <c r="B1352" s="12">
        <v>2021</v>
      </c>
      <c r="C1352" t="str">
        <f>A1352&amp;" "&amp;B1352</f>
        <v>Hamilton et al. 2021</v>
      </c>
      <c r="D1352" s="12" t="s">
        <v>35</v>
      </c>
      <c r="E1352" s="12" t="s">
        <v>158</v>
      </c>
      <c r="F1352" s="12" t="s">
        <v>1169</v>
      </c>
      <c r="G1352" s="12" t="s">
        <v>35</v>
      </c>
      <c r="H1352" s="12" t="s">
        <v>3503</v>
      </c>
      <c r="I1352" s="12" t="s">
        <v>2093</v>
      </c>
      <c r="J1352" s="12" t="s">
        <v>2117</v>
      </c>
      <c r="K1352" s="12" t="s">
        <v>28</v>
      </c>
      <c r="L1352" s="12" t="s">
        <v>28</v>
      </c>
      <c r="N1352" s="12" t="s">
        <v>28</v>
      </c>
      <c r="O1352" s="12" t="s">
        <v>744</v>
      </c>
      <c r="P1352" s="12" t="s">
        <v>639</v>
      </c>
      <c r="Q1352" t="s">
        <v>4044</v>
      </c>
      <c r="R1352" t="s">
        <v>4262</v>
      </c>
      <c r="S1352" t="s">
        <v>3933</v>
      </c>
      <c r="U1352" s="12" t="s">
        <v>1232</v>
      </c>
      <c r="V1352" s="12" t="s">
        <v>2759</v>
      </c>
      <c r="W1352" s="12" t="s">
        <v>40</v>
      </c>
      <c r="X1352" s="12" t="s">
        <v>1033</v>
      </c>
      <c r="Y1352" s="12" t="s">
        <v>1033</v>
      </c>
      <c r="Z1352" s="12" t="s">
        <v>1033</v>
      </c>
      <c r="AA1352" s="12" t="s">
        <v>1171</v>
      </c>
      <c r="AB1352" s="12" t="s">
        <v>35</v>
      </c>
      <c r="AC1352" s="12" t="s">
        <v>2901</v>
      </c>
      <c r="AF1352" s="12" t="s">
        <v>119</v>
      </c>
      <c r="AG1352" s="12">
        <v>2</v>
      </c>
      <c r="AJ1352" s="12">
        <v>2</v>
      </c>
      <c r="AN1352" s="12">
        <v>2</v>
      </c>
      <c r="AO1352" s="12">
        <v>2</v>
      </c>
      <c r="AR1352" s="12" t="s">
        <v>1172</v>
      </c>
      <c r="AS1352" s="12">
        <v>2</v>
      </c>
      <c r="AT1352" s="12" t="s">
        <v>746</v>
      </c>
      <c r="BC1352" s="12" t="s">
        <v>2194</v>
      </c>
    </row>
    <row r="1353" spans="1:55" s="12" customFormat="1" x14ac:dyDescent="0.25">
      <c r="A1353" s="12" t="s">
        <v>1168</v>
      </c>
      <c r="B1353" s="12">
        <v>2021</v>
      </c>
      <c r="C1353" t="str">
        <f>A1353&amp;" "&amp;B1353</f>
        <v>Hamilton et al. 2021</v>
      </c>
      <c r="D1353" s="12" t="s">
        <v>35</v>
      </c>
      <c r="E1353" s="12" t="s">
        <v>158</v>
      </c>
      <c r="F1353" s="12" t="s">
        <v>1169</v>
      </c>
      <c r="G1353" s="12" t="s">
        <v>35</v>
      </c>
      <c r="H1353" s="12" t="s">
        <v>3503</v>
      </c>
      <c r="I1353" s="12" t="s">
        <v>2093</v>
      </c>
      <c r="J1353" s="12" t="s">
        <v>2117</v>
      </c>
      <c r="K1353" s="12" t="s">
        <v>28</v>
      </c>
      <c r="L1353" s="12" t="s">
        <v>28</v>
      </c>
      <c r="N1353" s="12" t="s">
        <v>28</v>
      </c>
      <c r="O1353" t="s">
        <v>744</v>
      </c>
      <c r="P1353" t="s">
        <v>639</v>
      </c>
      <c r="Q1353" t="s">
        <v>4044</v>
      </c>
      <c r="R1353" t="s">
        <v>3949</v>
      </c>
      <c r="S1353" t="s">
        <v>4098</v>
      </c>
      <c r="U1353" s="12" t="s">
        <v>1192</v>
      </c>
      <c r="V1353" s="12" t="s">
        <v>2732</v>
      </c>
      <c r="W1353" s="12" t="s">
        <v>40</v>
      </c>
      <c r="X1353" s="12" t="s">
        <v>1033</v>
      </c>
      <c r="Y1353" s="12" t="s">
        <v>1033</v>
      </c>
      <c r="Z1353" s="12" t="s">
        <v>1033</v>
      </c>
      <c r="AA1353" s="12" t="s">
        <v>1171</v>
      </c>
      <c r="AB1353" s="12" t="s">
        <v>35</v>
      </c>
      <c r="AC1353" s="12" t="s">
        <v>2901</v>
      </c>
      <c r="AF1353" s="12" t="s">
        <v>119</v>
      </c>
      <c r="AG1353" s="12">
        <v>11</v>
      </c>
      <c r="AJ1353" s="12">
        <v>1.4</v>
      </c>
      <c r="AN1353" s="12">
        <v>1</v>
      </c>
      <c r="AO1353" s="12">
        <v>2</v>
      </c>
      <c r="AR1353" s="12" t="s">
        <v>1172</v>
      </c>
      <c r="AS1353" s="12">
        <v>11</v>
      </c>
      <c r="AT1353" s="12" t="s">
        <v>746</v>
      </c>
      <c r="BC1353" s="12" t="s">
        <v>2206</v>
      </c>
    </row>
    <row r="1354" spans="1:55" s="12" customFormat="1" x14ac:dyDescent="0.25">
      <c r="A1354" s="12" t="s">
        <v>1168</v>
      </c>
      <c r="B1354" s="12">
        <v>2021</v>
      </c>
      <c r="C1354" t="str">
        <f>A1354&amp;" "&amp;B1354</f>
        <v>Hamilton et al. 2021</v>
      </c>
      <c r="D1354" s="12" t="s">
        <v>35</v>
      </c>
      <c r="E1354" s="12" t="s">
        <v>158</v>
      </c>
      <c r="F1354" s="12" t="s">
        <v>1169</v>
      </c>
      <c r="G1354" s="12" t="s">
        <v>35</v>
      </c>
      <c r="H1354" s="12" t="s">
        <v>3503</v>
      </c>
      <c r="I1354" s="12" t="s">
        <v>2093</v>
      </c>
      <c r="J1354" s="12" t="s">
        <v>2117</v>
      </c>
      <c r="K1354" s="12" t="s">
        <v>28</v>
      </c>
      <c r="L1354" s="12" t="s">
        <v>28</v>
      </c>
      <c r="N1354" s="12" t="s">
        <v>28</v>
      </c>
      <c r="O1354" s="12" t="s">
        <v>744</v>
      </c>
      <c r="P1354" s="12" t="s">
        <v>639</v>
      </c>
      <c r="Q1354" s="12" t="s">
        <v>4322</v>
      </c>
      <c r="R1354" s="12" t="s">
        <v>4321</v>
      </c>
      <c r="S1354" s="12" t="s">
        <v>3934</v>
      </c>
      <c r="U1354" s="12" t="s">
        <v>1186</v>
      </c>
      <c r="V1354" s="12" t="s">
        <v>2719</v>
      </c>
      <c r="W1354" s="12" t="s">
        <v>40</v>
      </c>
      <c r="X1354" s="12" t="s">
        <v>1033</v>
      </c>
      <c r="Y1354" s="12" t="s">
        <v>1033</v>
      </c>
      <c r="Z1354" s="12" t="s">
        <v>1033</v>
      </c>
      <c r="AA1354" s="12" t="s">
        <v>1171</v>
      </c>
      <c r="AB1354" s="12" t="s">
        <v>35</v>
      </c>
      <c r="AC1354" s="12" t="s">
        <v>2901</v>
      </c>
      <c r="AF1354" s="12" t="s">
        <v>119</v>
      </c>
      <c r="AG1354" s="12">
        <v>1</v>
      </c>
      <c r="AJ1354" s="12">
        <v>1</v>
      </c>
      <c r="AN1354" s="12">
        <v>1</v>
      </c>
      <c r="AO1354" s="12">
        <v>1</v>
      </c>
      <c r="AR1354" s="12" t="s">
        <v>1172</v>
      </c>
      <c r="AS1354" s="12">
        <v>1</v>
      </c>
      <c r="AT1354" s="12" t="s">
        <v>746</v>
      </c>
      <c r="BC1354" s="12" t="s">
        <v>2192</v>
      </c>
    </row>
    <row r="1355" spans="1:55" s="12" customFormat="1" x14ac:dyDescent="0.25">
      <c r="A1355" s="12" t="s">
        <v>1168</v>
      </c>
      <c r="B1355" s="12">
        <v>2021</v>
      </c>
      <c r="C1355" t="str">
        <f>A1355&amp;" "&amp;B1355</f>
        <v>Hamilton et al. 2021</v>
      </c>
      <c r="D1355" s="12" t="s">
        <v>35</v>
      </c>
      <c r="E1355" s="12" t="s">
        <v>158</v>
      </c>
      <c r="F1355" s="12" t="s">
        <v>1169</v>
      </c>
      <c r="G1355" s="12" t="s">
        <v>35</v>
      </c>
      <c r="H1355" s="12" t="s">
        <v>3503</v>
      </c>
      <c r="I1355" s="12" t="s">
        <v>2093</v>
      </c>
      <c r="J1355" s="12" t="s">
        <v>2117</v>
      </c>
      <c r="K1355" s="12" t="s">
        <v>28</v>
      </c>
      <c r="L1355" s="12" t="s">
        <v>28</v>
      </c>
      <c r="N1355" s="12" t="s">
        <v>28</v>
      </c>
      <c r="O1355" s="12" t="s">
        <v>744</v>
      </c>
      <c r="P1355" s="12" t="s">
        <v>639</v>
      </c>
      <c r="Q1355" t="s">
        <v>4044</v>
      </c>
      <c r="R1355" t="s">
        <v>833</v>
      </c>
      <c r="S1355" t="s">
        <v>4331</v>
      </c>
      <c r="U1355" s="12" t="s">
        <v>1179</v>
      </c>
      <c r="V1355" s="12" t="s">
        <v>2709</v>
      </c>
      <c r="W1355" s="12" t="s">
        <v>40</v>
      </c>
      <c r="X1355" s="12" t="s">
        <v>1033</v>
      </c>
      <c r="Y1355" s="12" t="s">
        <v>1033</v>
      </c>
      <c r="Z1355" s="12" t="s">
        <v>1033</v>
      </c>
      <c r="AA1355" s="12" t="s">
        <v>1171</v>
      </c>
      <c r="AB1355" s="12" t="s">
        <v>35</v>
      </c>
      <c r="AC1355" s="12" t="s">
        <v>2901</v>
      </c>
      <c r="AF1355" s="12" t="s">
        <v>119</v>
      </c>
      <c r="AG1355" s="12">
        <v>1</v>
      </c>
      <c r="AJ1355" s="12">
        <v>1</v>
      </c>
      <c r="AN1355" s="12">
        <v>1</v>
      </c>
      <c r="AO1355" s="12">
        <v>1</v>
      </c>
      <c r="AR1355" s="12" t="s">
        <v>1172</v>
      </c>
      <c r="AS1355" s="12">
        <v>1</v>
      </c>
      <c r="AT1355" s="12" t="s">
        <v>746</v>
      </c>
      <c r="BC1355" s="12" t="s">
        <v>2192</v>
      </c>
    </row>
    <row r="1356" spans="1:55" s="12" customFormat="1" x14ac:dyDescent="0.25">
      <c r="A1356" s="12" t="s">
        <v>1168</v>
      </c>
      <c r="B1356" s="12">
        <v>2021</v>
      </c>
      <c r="C1356" t="str">
        <f>A1356&amp;" "&amp;B1356</f>
        <v>Hamilton et al. 2021</v>
      </c>
      <c r="D1356" s="12" t="s">
        <v>35</v>
      </c>
      <c r="E1356" s="12" t="s">
        <v>158</v>
      </c>
      <c r="F1356" s="12" t="s">
        <v>1169</v>
      </c>
      <c r="G1356" s="12" t="s">
        <v>35</v>
      </c>
      <c r="H1356" s="12" t="s">
        <v>3503</v>
      </c>
      <c r="I1356" s="12" t="s">
        <v>2093</v>
      </c>
      <c r="J1356" s="12" t="s">
        <v>2117</v>
      </c>
      <c r="K1356" s="12" t="s">
        <v>28</v>
      </c>
      <c r="L1356" s="12" t="s">
        <v>28</v>
      </c>
      <c r="N1356" s="12" t="s">
        <v>28</v>
      </c>
      <c r="O1356" s="12" t="s">
        <v>744</v>
      </c>
      <c r="P1356" s="12" t="s">
        <v>639</v>
      </c>
      <c r="Q1356" t="s">
        <v>4044</v>
      </c>
      <c r="R1356" t="s">
        <v>833</v>
      </c>
      <c r="S1356" t="s">
        <v>4331</v>
      </c>
      <c r="T1356" s="12" t="s">
        <v>2705</v>
      </c>
      <c r="U1356" s="12" t="s">
        <v>1178</v>
      </c>
      <c r="W1356" s="12" t="s">
        <v>40</v>
      </c>
      <c r="X1356" s="12" t="s">
        <v>1033</v>
      </c>
      <c r="Y1356" s="12" t="s">
        <v>1033</v>
      </c>
      <c r="Z1356" s="12" t="s">
        <v>1033</v>
      </c>
      <c r="AA1356" s="12" t="s">
        <v>1171</v>
      </c>
      <c r="AB1356" s="12" t="s">
        <v>35</v>
      </c>
      <c r="AC1356" s="12" t="s">
        <v>2901</v>
      </c>
      <c r="AF1356" s="12" t="s">
        <v>119</v>
      </c>
      <c r="AG1356" s="12">
        <v>2</v>
      </c>
      <c r="AJ1356" s="12">
        <v>2</v>
      </c>
      <c r="AN1356" s="12">
        <v>2</v>
      </c>
      <c r="AO1356" s="12">
        <v>2</v>
      </c>
      <c r="AR1356" s="12" t="s">
        <v>1172</v>
      </c>
      <c r="AS1356" s="12">
        <v>2</v>
      </c>
      <c r="AT1356" s="12" t="s">
        <v>746</v>
      </c>
      <c r="BC1356" s="12" t="s">
        <v>2194</v>
      </c>
    </row>
    <row r="1357" spans="1:55" s="12" customFormat="1" x14ac:dyDescent="0.25">
      <c r="A1357" s="12" t="s">
        <v>1168</v>
      </c>
      <c r="B1357" s="12">
        <v>2021</v>
      </c>
      <c r="C1357" t="str">
        <f>A1357&amp;" "&amp;B1357</f>
        <v>Hamilton et al. 2021</v>
      </c>
      <c r="D1357" s="12" t="s">
        <v>35</v>
      </c>
      <c r="E1357" s="12" t="s">
        <v>158</v>
      </c>
      <c r="F1357" s="12" t="s">
        <v>1169</v>
      </c>
      <c r="G1357" s="12" t="s">
        <v>35</v>
      </c>
      <c r="H1357" s="12" t="s">
        <v>3503</v>
      </c>
      <c r="I1357" s="12" t="s">
        <v>2093</v>
      </c>
      <c r="J1357" s="12" t="s">
        <v>2117</v>
      </c>
      <c r="K1357" s="12" t="s">
        <v>28</v>
      </c>
      <c r="L1357" s="12" t="s">
        <v>28</v>
      </c>
      <c r="N1357" s="12" t="s">
        <v>28</v>
      </c>
      <c r="O1357" s="12" t="s">
        <v>744</v>
      </c>
      <c r="P1357" s="12" t="s">
        <v>639</v>
      </c>
      <c r="Q1357" t="s">
        <v>4044</v>
      </c>
      <c r="R1357" s="12" t="s">
        <v>3949</v>
      </c>
      <c r="S1357" t="s">
        <v>3936</v>
      </c>
      <c r="U1357" s="12" t="s">
        <v>1187</v>
      </c>
      <c r="V1357" s="12" t="s">
        <v>2720</v>
      </c>
      <c r="W1357" s="12" t="s">
        <v>40</v>
      </c>
      <c r="X1357" s="12" t="s">
        <v>1033</v>
      </c>
      <c r="Y1357" s="12" t="s">
        <v>1033</v>
      </c>
      <c r="Z1357" s="12" t="s">
        <v>1033</v>
      </c>
      <c r="AA1357" s="12" t="s">
        <v>1171</v>
      </c>
      <c r="AB1357" s="12" t="s">
        <v>35</v>
      </c>
      <c r="AC1357" s="12" t="s">
        <v>2901</v>
      </c>
      <c r="AF1357" s="12" t="s">
        <v>119</v>
      </c>
      <c r="AG1357" s="12">
        <v>4</v>
      </c>
      <c r="AJ1357" s="12">
        <v>1.3</v>
      </c>
      <c r="AN1357" s="12">
        <v>1</v>
      </c>
      <c r="AO1357" s="12">
        <v>2</v>
      </c>
      <c r="AR1357" s="12" t="s">
        <v>1172</v>
      </c>
      <c r="AS1357" s="12">
        <v>4</v>
      </c>
      <c r="AT1357" s="12" t="s">
        <v>746</v>
      </c>
      <c r="BC1357" s="12" t="s">
        <v>2203</v>
      </c>
    </row>
    <row r="1358" spans="1:55" s="12" customFormat="1" x14ac:dyDescent="0.25">
      <c r="A1358" s="12" t="s">
        <v>1168</v>
      </c>
      <c r="B1358" s="12">
        <v>2021</v>
      </c>
      <c r="C1358" t="str">
        <f>A1358&amp;" "&amp;B1358</f>
        <v>Hamilton et al. 2021</v>
      </c>
      <c r="D1358" s="12" t="s">
        <v>35</v>
      </c>
      <c r="E1358" s="12" t="s">
        <v>158</v>
      </c>
      <c r="F1358" s="12" t="s">
        <v>1169</v>
      </c>
      <c r="G1358" s="12" t="s">
        <v>35</v>
      </c>
      <c r="H1358" s="12" t="s">
        <v>3503</v>
      </c>
      <c r="I1358" s="12" t="s">
        <v>2093</v>
      </c>
      <c r="J1358" s="12" t="s">
        <v>2117</v>
      </c>
      <c r="K1358" s="12" t="s">
        <v>28</v>
      </c>
      <c r="L1358" s="12" t="s">
        <v>28</v>
      </c>
      <c r="N1358" s="12" t="s">
        <v>28</v>
      </c>
      <c r="O1358" t="s">
        <v>744</v>
      </c>
      <c r="P1358" t="s">
        <v>639</v>
      </c>
      <c r="Q1358" t="s">
        <v>4044</v>
      </c>
      <c r="R1358" t="s">
        <v>3949</v>
      </c>
      <c r="S1358" t="s">
        <v>4098</v>
      </c>
      <c r="U1358" s="12" t="s">
        <v>1193</v>
      </c>
      <c r="V1358" s="12" t="s">
        <v>2733</v>
      </c>
      <c r="W1358" s="12" t="s">
        <v>40</v>
      </c>
      <c r="X1358" s="12" t="s">
        <v>1033</v>
      </c>
      <c r="Y1358" s="12" t="s">
        <v>1033</v>
      </c>
      <c r="Z1358" s="12" t="s">
        <v>1033</v>
      </c>
      <c r="AA1358" s="12" t="s">
        <v>1171</v>
      </c>
      <c r="AB1358" s="12" t="s">
        <v>35</v>
      </c>
      <c r="AC1358" s="12" t="s">
        <v>2901</v>
      </c>
      <c r="AF1358" s="12" t="s">
        <v>119</v>
      </c>
      <c r="AG1358" s="12">
        <v>165</v>
      </c>
      <c r="AJ1358" s="12">
        <v>4</v>
      </c>
      <c r="AN1358" s="12">
        <v>1</v>
      </c>
      <c r="AO1358" s="12">
        <v>14</v>
      </c>
      <c r="AR1358" s="12" t="s">
        <v>1172</v>
      </c>
      <c r="AS1358" s="12">
        <v>165</v>
      </c>
      <c r="AT1358" s="12" t="s">
        <v>746</v>
      </c>
      <c r="BC1358" s="12" t="s">
        <v>2207</v>
      </c>
    </row>
    <row r="1359" spans="1:55" s="12" customFormat="1" x14ac:dyDescent="0.25">
      <c r="A1359" s="12" t="s">
        <v>1168</v>
      </c>
      <c r="B1359" s="12">
        <v>2021</v>
      </c>
      <c r="C1359" t="str">
        <f>A1359&amp;" "&amp;B1359</f>
        <v>Hamilton et al. 2021</v>
      </c>
      <c r="D1359" s="12" t="s">
        <v>35</v>
      </c>
      <c r="E1359" s="12" t="s">
        <v>158</v>
      </c>
      <c r="F1359" s="12" t="s">
        <v>1169</v>
      </c>
      <c r="G1359" s="12" t="s">
        <v>35</v>
      </c>
      <c r="H1359" s="12" t="s">
        <v>3503</v>
      </c>
      <c r="I1359" s="12" t="s">
        <v>2093</v>
      </c>
      <c r="J1359" s="12" t="s">
        <v>2117</v>
      </c>
      <c r="K1359" s="12" t="s">
        <v>28</v>
      </c>
      <c r="L1359" s="12" t="s">
        <v>28</v>
      </c>
      <c r="N1359" s="12" t="s">
        <v>28</v>
      </c>
      <c r="O1359" s="12" t="s">
        <v>744</v>
      </c>
      <c r="P1359" s="12" t="s">
        <v>639</v>
      </c>
      <c r="Q1359" t="s">
        <v>4044</v>
      </c>
      <c r="R1359" t="s">
        <v>3949</v>
      </c>
      <c r="S1359" t="s">
        <v>3937</v>
      </c>
      <c r="U1359" s="12" t="s">
        <v>1188</v>
      </c>
      <c r="V1359" s="12" t="s">
        <v>2729</v>
      </c>
      <c r="W1359" s="12" t="s">
        <v>40</v>
      </c>
      <c r="X1359" s="12" t="s">
        <v>1033</v>
      </c>
      <c r="Y1359" s="12" t="s">
        <v>1033</v>
      </c>
      <c r="Z1359" s="12" t="s">
        <v>1033</v>
      </c>
      <c r="AA1359" s="12" t="s">
        <v>1171</v>
      </c>
      <c r="AB1359" s="12" t="s">
        <v>35</v>
      </c>
      <c r="AC1359" s="12" t="s">
        <v>2901</v>
      </c>
      <c r="AF1359" s="12" t="s">
        <v>119</v>
      </c>
      <c r="AG1359" s="12">
        <v>13</v>
      </c>
      <c r="AJ1359" s="12">
        <v>1.3</v>
      </c>
      <c r="AN1359" s="12">
        <v>1</v>
      </c>
      <c r="AO1359" s="12">
        <v>2</v>
      </c>
      <c r="AR1359" s="12" t="s">
        <v>1172</v>
      </c>
      <c r="AS1359" s="12">
        <v>13</v>
      </c>
      <c r="AT1359" s="12" t="s">
        <v>746</v>
      </c>
      <c r="BC1359" s="12" t="s">
        <v>2204</v>
      </c>
    </row>
    <row r="1360" spans="1:55" s="12" customFormat="1" x14ac:dyDescent="0.25">
      <c r="A1360" s="12" t="s">
        <v>1168</v>
      </c>
      <c r="B1360" s="12">
        <v>2021</v>
      </c>
      <c r="C1360" t="str">
        <f>A1360&amp;" "&amp;B1360</f>
        <v>Hamilton et al. 2021</v>
      </c>
      <c r="D1360" s="12" t="s">
        <v>35</v>
      </c>
      <c r="E1360" s="12" t="s">
        <v>158</v>
      </c>
      <c r="F1360" s="12" t="s">
        <v>1169</v>
      </c>
      <c r="G1360" s="12" t="s">
        <v>35</v>
      </c>
      <c r="H1360" s="12" t="s">
        <v>3503</v>
      </c>
      <c r="I1360" s="12" t="s">
        <v>2093</v>
      </c>
      <c r="J1360" s="12" t="s">
        <v>2117</v>
      </c>
      <c r="K1360" s="12" t="s">
        <v>28</v>
      </c>
      <c r="L1360" s="12" t="s">
        <v>28</v>
      </c>
      <c r="N1360" s="12" t="s">
        <v>28</v>
      </c>
      <c r="O1360" s="12" t="s">
        <v>744</v>
      </c>
      <c r="P1360" s="12" t="s">
        <v>639</v>
      </c>
      <c r="Q1360" t="s">
        <v>4044</v>
      </c>
      <c r="R1360" t="s">
        <v>839</v>
      </c>
      <c r="S1360" t="s">
        <v>3939</v>
      </c>
      <c r="U1360" s="12" t="s">
        <v>1210</v>
      </c>
      <c r="V1360" s="12" t="s">
        <v>2742</v>
      </c>
      <c r="W1360" s="12" t="s">
        <v>40</v>
      </c>
      <c r="X1360" s="12" t="s">
        <v>1033</v>
      </c>
      <c r="Y1360" s="12" t="s">
        <v>1033</v>
      </c>
      <c r="Z1360" s="12" t="s">
        <v>1033</v>
      </c>
      <c r="AA1360" s="12" t="s">
        <v>1171</v>
      </c>
      <c r="AB1360" s="12" t="s">
        <v>35</v>
      </c>
      <c r="AC1360" s="12" t="s">
        <v>2901</v>
      </c>
      <c r="AF1360" s="12" t="s">
        <v>119</v>
      </c>
      <c r="AG1360" s="12">
        <v>1</v>
      </c>
      <c r="AJ1360" s="12">
        <v>1</v>
      </c>
      <c r="AN1360" s="12">
        <v>1</v>
      </c>
      <c r="AO1360" s="12">
        <v>1</v>
      </c>
      <c r="AR1360" s="12" t="s">
        <v>1172</v>
      </c>
      <c r="AS1360" s="12">
        <v>1</v>
      </c>
      <c r="AT1360" s="12" t="s">
        <v>746</v>
      </c>
      <c r="BC1360" s="12" t="s">
        <v>2192</v>
      </c>
    </row>
    <row r="1361" spans="1:55" s="12" customFormat="1" x14ac:dyDescent="0.25">
      <c r="A1361" s="12" t="s">
        <v>1168</v>
      </c>
      <c r="B1361" s="12">
        <v>2021</v>
      </c>
      <c r="C1361" t="str">
        <f>A1361&amp;" "&amp;B1361</f>
        <v>Hamilton et al. 2021</v>
      </c>
      <c r="D1361" s="12" t="s">
        <v>35</v>
      </c>
      <c r="E1361" s="12" t="s">
        <v>158</v>
      </c>
      <c r="F1361" s="12" t="s">
        <v>1169</v>
      </c>
      <c r="G1361" s="12" t="s">
        <v>35</v>
      </c>
      <c r="H1361" s="12" t="s">
        <v>3503</v>
      </c>
      <c r="I1361" s="12" t="s">
        <v>2093</v>
      </c>
      <c r="J1361" s="12" t="s">
        <v>2117</v>
      </c>
      <c r="K1361" s="12" t="s">
        <v>28</v>
      </c>
      <c r="L1361" s="12" t="s">
        <v>28</v>
      </c>
      <c r="N1361" s="12" t="s">
        <v>28</v>
      </c>
      <c r="O1361" s="12" t="s">
        <v>744</v>
      </c>
      <c r="P1361" s="12" t="s">
        <v>639</v>
      </c>
      <c r="Q1361" s="12" t="s">
        <v>4044</v>
      </c>
      <c r="R1361" s="12" t="s">
        <v>3962</v>
      </c>
      <c r="S1361" t="s">
        <v>3941</v>
      </c>
      <c r="U1361" s="12" t="s">
        <v>1228</v>
      </c>
      <c r="V1361" s="12" t="s">
        <v>2757</v>
      </c>
      <c r="W1361" s="12" t="s">
        <v>40</v>
      </c>
      <c r="X1361" s="12" t="s">
        <v>1033</v>
      </c>
      <c r="Y1361" s="12" t="s">
        <v>1033</v>
      </c>
      <c r="Z1361" s="12" t="s">
        <v>1033</v>
      </c>
      <c r="AA1361" s="12" t="s">
        <v>1171</v>
      </c>
      <c r="AB1361" s="12" t="s">
        <v>35</v>
      </c>
      <c r="AC1361" s="12" t="s">
        <v>2901</v>
      </c>
      <c r="AF1361" s="12" t="s">
        <v>119</v>
      </c>
      <c r="AG1361" s="12">
        <v>16</v>
      </c>
      <c r="AJ1361" s="12">
        <v>2.7</v>
      </c>
      <c r="AN1361" s="12">
        <v>1</v>
      </c>
      <c r="AO1361" s="12">
        <v>5</v>
      </c>
      <c r="AR1361" s="12" t="s">
        <v>1172</v>
      </c>
      <c r="AS1361" s="12">
        <v>16</v>
      </c>
      <c r="AT1361" s="12" t="s">
        <v>746</v>
      </c>
      <c r="BC1361" s="12" t="s">
        <v>2230</v>
      </c>
    </row>
    <row r="1362" spans="1:55" s="12" customFormat="1" x14ac:dyDescent="0.25">
      <c r="A1362" s="12" t="s">
        <v>1168</v>
      </c>
      <c r="B1362" s="12">
        <v>2021</v>
      </c>
      <c r="C1362" t="str">
        <f>A1362&amp;" "&amp;B1362</f>
        <v>Hamilton et al. 2021</v>
      </c>
      <c r="D1362" s="12" t="s">
        <v>35</v>
      </c>
      <c r="E1362" s="12" t="s">
        <v>158</v>
      </c>
      <c r="F1362" s="12" t="s">
        <v>1169</v>
      </c>
      <c r="G1362" s="12" t="s">
        <v>35</v>
      </c>
      <c r="H1362" s="12" t="s">
        <v>3503</v>
      </c>
      <c r="I1362" s="12" t="s">
        <v>2093</v>
      </c>
      <c r="J1362" s="12" t="s">
        <v>2117</v>
      </c>
      <c r="K1362" s="12" t="s">
        <v>28</v>
      </c>
      <c r="L1362" s="12" t="s">
        <v>28</v>
      </c>
      <c r="N1362" s="12" t="s">
        <v>28</v>
      </c>
      <c r="O1362" s="12" t="s">
        <v>744</v>
      </c>
      <c r="P1362" s="12" t="s">
        <v>639</v>
      </c>
      <c r="Q1362" t="s">
        <v>4044</v>
      </c>
      <c r="R1362" t="s">
        <v>3949</v>
      </c>
      <c r="S1362" t="s">
        <v>3942</v>
      </c>
      <c r="U1362" s="12" t="s">
        <v>1189</v>
      </c>
      <c r="V1362" s="12" t="s">
        <v>2730</v>
      </c>
      <c r="W1362" s="12" t="s">
        <v>40</v>
      </c>
      <c r="X1362" s="12" t="s">
        <v>1033</v>
      </c>
      <c r="Y1362" s="12" t="s">
        <v>1033</v>
      </c>
      <c r="Z1362" s="12" t="s">
        <v>1033</v>
      </c>
      <c r="AA1362" s="12" t="s">
        <v>1171</v>
      </c>
      <c r="AB1362" s="12" t="s">
        <v>35</v>
      </c>
      <c r="AC1362" s="12" t="s">
        <v>2901</v>
      </c>
      <c r="AF1362" s="12" t="s">
        <v>119</v>
      </c>
      <c r="AG1362" s="12">
        <v>4</v>
      </c>
      <c r="AJ1362" s="12">
        <v>1.3</v>
      </c>
      <c r="AN1362" s="12">
        <v>1</v>
      </c>
      <c r="AO1362" s="12">
        <v>2</v>
      </c>
      <c r="AR1362" s="12" t="s">
        <v>1172</v>
      </c>
      <c r="AS1362" s="12">
        <v>4</v>
      </c>
      <c r="AT1362" s="12" t="s">
        <v>746</v>
      </c>
      <c r="BC1362" s="12" t="s">
        <v>2203</v>
      </c>
    </row>
    <row r="1363" spans="1:55" s="12" customFormat="1" x14ac:dyDescent="0.25">
      <c r="A1363" s="12" t="s">
        <v>1168</v>
      </c>
      <c r="B1363" s="12">
        <v>2021</v>
      </c>
      <c r="C1363" t="str">
        <f>A1363&amp;" "&amp;B1363</f>
        <v>Hamilton et al. 2021</v>
      </c>
      <c r="D1363" s="12" t="s">
        <v>35</v>
      </c>
      <c r="E1363" s="12" t="s">
        <v>158</v>
      </c>
      <c r="F1363" s="12" t="s">
        <v>1169</v>
      </c>
      <c r="G1363" s="12" t="s">
        <v>35</v>
      </c>
      <c r="H1363" s="12" t="s">
        <v>3503</v>
      </c>
      <c r="I1363" s="12" t="s">
        <v>2093</v>
      </c>
      <c r="J1363" s="12" t="s">
        <v>2117</v>
      </c>
      <c r="K1363" s="12" t="s">
        <v>28</v>
      </c>
      <c r="L1363" s="12" t="s">
        <v>28</v>
      </c>
      <c r="N1363" s="12" t="s">
        <v>28</v>
      </c>
      <c r="O1363" s="12" t="s">
        <v>744</v>
      </c>
      <c r="P1363" s="12" t="s">
        <v>639</v>
      </c>
      <c r="Q1363" t="s">
        <v>4044</v>
      </c>
      <c r="R1363" t="s">
        <v>839</v>
      </c>
      <c r="S1363" t="s">
        <v>4346</v>
      </c>
      <c r="U1363" s="12" t="s">
        <v>1211</v>
      </c>
      <c r="V1363" s="12" t="s">
        <v>2743</v>
      </c>
      <c r="W1363" s="12" t="s">
        <v>40</v>
      </c>
      <c r="X1363" s="12" t="s">
        <v>1033</v>
      </c>
      <c r="Y1363" s="12" t="s">
        <v>1033</v>
      </c>
      <c r="Z1363" s="12" t="s">
        <v>1033</v>
      </c>
      <c r="AA1363" s="12" t="s">
        <v>1171</v>
      </c>
      <c r="AB1363" s="12" t="s">
        <v>35</v>
      </c>
      <c r="AC1363" s="12" t="s">
        <v>2901</v>
      </c>
      <c r="AF1363" s="12" t="s">
        <v>119</v>
      </c>
      <c r="AG1363" s="12">
        <v>2</v>
      </c>
      <c r="AJ1363" s="12">
        <v>1</v>
      </c>
      <c r="AN1363" s="12">
        <v>1</v>
      </c>
      <c r="AO1363" s="12">
        <v>1</v>
      </c>
      <c r="AR1363" s="12" t="s">
        <v>1172</v>
      </c>
      <c r="AS1363" s="12">
        <v>2</v>
      </c>
      <c r="AT1363" s="12" t="s">
        <v>746</v>
      </c>
      <c r="BC1363" s="12" t="s">
        <v>2205</v>
      </c>
    </row>
    <row r="1364" spans="1:55" s="12" customFormat="1" x14ac:dyDescent="0.25">
      <c r="A1364" s="12" t="s">
        <v>1168</v>
      </c>
      <c r="B1364" s="12">
        <v>2021</v>
      </c>
      <c r="C1364" t="str">
        <f>A1364&amp;" "&amp;B1364</f>
        <v>Hamilton et al. 2021</v>
      </c>
      <c r="D1364" s="12" t="s">
        <v>35</v>
      </c>
      <c r="E1364" s="12" t="s">
        <v>158</v>
      </c>
      <c r="F1364" s="12" t="s">
        <v>1169</v>
      </c>
      <c r="G1364" s="12" t="s">
        <v>35</v>
      </c>
      <c r="H1364" s="12" t="s">
        <v>3503</v>
      </c>
      <c r="I1364" s="12" t="s">
        <v>2093</v>
      </c>
      <c r="J1364" s="12" t="s">
        <v>2117</v>
      </c>
      <c r="K1364" s="12" t="s">
        <v>28</v>
      </c>
      <c r="L1364" s="12" t="s">
        <v>28</v>
      </c>
      <c r="N1364" s="12" t="s">
        <v>28</v>
      </c>
      <c r="O1364" s="12" t="s">
        <v>744</v>
      </c>
      <c r="P1364" s="12" t="s">
        <v>639</v>
      </c>
      <c r="Q1364" t="s">
        <v>4044</v>
      </c>
      <c r="R1364" t="s">
        <v>839</v>
      </c>
      <c r="S1364" t="s">
        <v>3943</v>
      </c>
      <c r="U1364" s="12" t="s">
        <v>1212</v>
      </c>
      <c r="V1364" s="12" t="s">
        <v>2744</v>
      </c>
      <c r="W1364" s="12" t="s">
        <v>40</v>
      </c>
      <c r="X1364" s="12" t="s">
        <v>1033</v>
      </c>
      <c r="Y1364" s="12" t="s">
        <v>1033</v>
      </c>
      <c r="Z1364" s="12" t="s">
        <v>1033</v>
      </c>
      <c r="AA1364" s="12" t="s">
        <v>1171</v>
      </c>
      <c r="AB1364" s="12" t="s">
        <v>35</v>
      </c>
      <c r="AC1364" s="12" t="s">
        <v>2901</v>
      </c>
      <c r="AF1364" s="12" t="s">
        <v>119</v>
      </c>
      <c r="AG1364" s="12">
        <v>9</v>
      </c>
      <c r="AJ1364" s="12">
        <v>2.2999999999999998</v>
      </c>
      <c r="AN1364" s="12">
        <v>1</v>
      </c>
      <c r="AO1364" s="12">
        <v>4</v>
      </c>
      <c r="AR1364" s="12" t="s">
        <v>1172</v>
      </c>
      <c r="AS1364" s="12">
        <v>9</v>
      </c>
      <c r="AT1364" s="12" t="s">
        <v>746</v>
      </c>
      <c r="BC1364" s="12" t="s">
        <v>2220</v>
      </c>
    </row>
    <row r="1365" spans="1:55" s="12" customFormat="1" x14ac:dyDescent="0.25">
      <c r="A1365" s="12" t="s">
        <v>1168</v>
      </c>
      <c r="B1365" s="12">
        <v>2021</v>
      </c>
      <c r="C1365" t="str">
        <f>A1365&amp;" "&amp;B1365</f>
        <v>Hamilton et al. 2021</v>
      </c>
      <c r="D1365" s="12" t="s">
        <v>35</v>
      </c>
      <c r="E1365" s="12" t="s">
        <v>158</v>
      </c>
      <c r="F1365" s="12" t="s">
        <v>1169</v>
      </c>
      <c r="G1365" s="12" t="s">
        <v>35</v>
      </c>
      <c r="H1365" s="12" t="s">
        <v>3503</v>
      </c>
      <c r="I1365" s="12" t="s">
        <v>2093</v>
      </c>
      <c r="J1365" s="12" t="s">
        <v>2117</v>
      </c>
      <c r="K1365" s="12" t="s">
        <v>28</v>
      </c>
      <c r="L1365" s="12" t="s">
        <v>28</v>
      </c>
      <c r="N1365" s="12" t="s">
        <v>28</v>
      </c>
      <c r="O1365" s="12" t="s">
        <v>744</v>
      </c>
      <c r="P1365" s="12" t="s">
        <v>639</v>
      </c>
      <c r="Q1365" t="s">
        <v>4044</v>
      </c>
      <c r="R1365" t="s">
        <v>3949</v>
      </c>
      <c r="S1365" t="s">
        <v>4347</v>
      </c>
      <c r="T1365" s="12" t="s">
        <v>2721</v>
      </c>
      <c r="U1365" s="12" t="s">
        <v>1190</v>
      </c>
      <c r="W1365" s="12" t="s">
        <v>40</v>
      </c>
      <c r="X1365" s="12" t="s">
        <v>1033</v>
      </c>
      <c r="Y1365" s="12" t="s">
        <v>1033</v>
      </c>
      <c r="Z1365" s="12" t="s">
        <v>1033</v>
      </c>
      <c r="AA1365" s="12" t="s">
        <v>1171</v>
      </c>
      <c r="AB1365" s="12" t="s">
        <v>35</v>
      </c>
      <c r="AC1365" s="12" t="s">
        <v>2901</v>
      </c>
      <c r="AF1365" s="12" t="s">
        <v>119</v>
      </c>
      <c r="AG1365" s="12">
        <v>2</v>
      </c>
      <c r="AJ1365" s="12">
        <v>1</v>
      </c>
      <c r="AN1365" s="12">
        <v>1</v>
      </c>
      <c r="AO1365" s="12">
        <v>1</v>
      </c>
      <c r="AR1365" s="12" t="s">
        <v>1172</v>
      </c>
      <c r="AS1365" s="12">
        <v>2</v>
      </c>
      <c r="AT1365" s="12" t="s">
        <v>746</v>
      </c>
      <c r="BC1365" s="12" t="s">
        <v>2205</v>
      </c>
    </row>
    <row r="1366" spans="1:55" s="12" customFormat="1" x14ac:dyDescent="0.25">
      <c r="A1366" s="12" t="s">
        <v>1168</v>
      </c>
      <c r="B1366" s="12">
        <v>2021</v>
      </c>
      <c r="C1366" t="str">
        <f>A1366&amp;" "&amp;B1366</f>
        <v>Hamilton et al. 2021</v>
      </c>
      <c r="D1366" s="12" t="s">
        <v>35</v>
      </c>
      <c r="E1366" s="12" t="s">
        <v>158</v>
      </c>
      <c r="F1366" s="12" t="s">
        <v>1169</v>
      </c>
      <c r="G1366" s="12" t="s">
        <v>35</v>
      </c>
      <c r="H1366" s="12" t="s">
        <v>3503</v>
      </c>
      <c r="I1366" s="12" t="s">
        <v>2093</v>
      </c>
      <c r="J1366" s="12" t="s">
        <v>2117</v>
      </c>
      <c r="K1366" s="12" t="s">
        <v>28</v>
      </c>
      <c r="L1366" s="12" t="s">
        <v>28</v>
      </c>
      <c r="N1366" s="12" t="s">
        <v>28</v>
      </c>
      <c r="O1366" s="12" t="s">
        <v>744</v>
      </c>
      <c r="P1366" s="12" t="s">
        <v>639</v>
      </c>
      <c r="Q1366" t="s">
        <v>4044</v>
      </c>
      <c r="R1366" t="s">
        <v>839</v>
      </c>
      <c r="S1366" t="s">
        <v>3944</v>
      </c>
      <c r="U1366" s="12" t="s">
        <v>1213</v>
      </c>
      <c r="V1366" s="12" t="s">
        <v>2745</v>
      </c>
      <c r="W1366" s="12" t="s">
        <v>40</v>
      </c>
      <c r="X1366" s="12" t="s">
        <v>1033</v>
      </c>
      <c r="Y1366" s="12" t="s">
        <v>1033</v>
      </c>
      <c r="Z1366" s="12" t="s">
        <v>1033</v>
      </c>
      <c r="AA1366" s="12" t="s">
        <v>1171</v>
      </c>
      <c r="AB1366" s="12" t="s">
        <v>35</v>
      </c>
      <c r="AC1366" s="12" t="s">
        <v>2901</v>
      </c>
      <c r="AF1366" s="12">
        <v>1</v>
      </c>
      <c r="AG1366" s="12">
        <v>1</v>
      </c>
      <c r="AJ1366" s="12">
        <v>1</v>
      </c>
      <c r="AN1366" s="12">
        <v>1</v>
      </c>
      <c r="AO1366" s="12">
        <v>1</v>
      </c>
      <c r="AR1366" s="12" t="s">
        <v>1172</v>
      </c>
      <c r="AS1366" s="12">
        <v>1</v>
      </c>
      <c r="AT1366" s="12" t="s">
        <v>746</v>
      </c>
      <c r="BC1366" s="12" t="s">
        <v>2192</v>
      </c>
    </row>
    <row r="1367" spans="1:55" s="12" customFormat="1" x14ac:dyDescent="0.25">
      <c r="A1367" s="12" t="s">
        <v>1168</v>
      </c>
      <c r="B1367" s="12">
        <v>2021</v>
      </c>
      <c r="C1367" t="str">
        <f>A1367&amp;" "&amp;B1367</f>
        <v>Hamilton et al. 2021</v>
      </c>
      <c r="D1367" s="12" t="s">
        <v>35</v>
      </c>
      <c r="E1367" s="12" t="s">
        <v>158</v>
      </c>
      <c r="F1367" s="12" t="s">
        <v>1169</v>
      </c>
      <c r="G1367" s="12" t="s">
        <v>35</v>
      </c>
      <c r="H1367" s="12" t="s">
        <v>3503</v>
      </c>
      <c r="I1367" s="12" t="s">
        <v>2093</v>
      </c>
      <c r="J1367" s="12" t="s">
        <v>2117</v>
      </c>
      <c r="K1367" s="12" t="s">
        <v>28</v>
      </c>
      <c r="L1367" s="12" t="s">
        <v>28</v>
      </c>
      <c r="N1367" s="12" t="s">
        <v>28</v>
      </c>
      <c r="O1367" s="12" t="s">
        <v>744</v>
      </c>
      <c r="P1367" s="12" t="s">
        <v>639</v>
      </c>
      <c r="Q1367" t="s">
        <v>4044</v>
      </c>
      <c r="R1367" t="s">
        <v>839</v>
      </c>
      <c r="S1367" t="s">
        <v>3945</v>
      </c>
      <c r="U1367" s="12" t="s">
        <v>1214</v>
      </c>
      <c r="V1367" s="12" t="s">
        <v>2746</v>
      </c>
      <c r="W1367" s="12" t="s">
        <v>40</v>
      </c>
      <c r="X1367" s="12" t="s">
        <v>1033</v>
      </c>
      <c r="Y1367" s="12" t="s">
        <v>1033</v>
      </c>
      <c r="Z1367" s="12" t="s">
        <v>1033</v>
      </c>
      <c r="AA1367" s="12" t="s">
        <v>1171</v>
      </c>
      <c r="AB1367" s="12" t="s">
        <v>35</v>
      </c>
      <c r="AC1367" s="12" t="s">
        <v>2901</v>
      </c>
      <c r="AF1367" s="12" t="s">
        <v>119</v>
      </c>
      <c r="AG1367" s="12">
        <v>2</v>
      </c>
      <c r="AJ1367" s="12">
        <v>2</v>
      </c>
      <c r="AN1367" s="12">
        <v>2</v>
      </c>
      <c r="AO1367" s="12">
        <v>2</v>
      </c>
      <c r="AR1367" s="12" t="s">
        <v>1172</v>
      </c>
      <c r="AS1367" s="12">
        <v>2</v>
      </c>
      <c r="AT1367" s="12" t="s">
        <v>746</v>
      </c>
      <c r="BC1367" s="12" t="s">
        <v>2194</v>
      </c>
    </row>
    <row r="1368" spans="1:55" s="12" customFormat="1" x14ac:dyDescent="0.25">
      <c r="A1368" s="12" t="s">
        <v>1168</v>
      </c>
      <c r="B1368" s="12">
        <v>2021</v>
      </c>
      <c r="C1368" t="str">
        <f>A1368&amp;" "&amp;B1368</f>
        <v>Hamilton et al. 2021</v>
      </c>
      <c r="D1368" s="12" t="s">
        <v>35</v>
      </c>
      <c r="E1368" s="12" t="s">
        <v>158</v>
      </c>
      <c r="F1368" s="12" t="s">
        <v>1169</v>
      </c>
      <c r="G1368" s="12" t="s">
        <v>35</v>
      </c>
      <c r="H1368" s="12" t="s">
        <v>3503</v>
      </c>
      <c r="I1368" s="12" t="s">
        <v>2093</v>
      </c>
      <c r="J1368" s="12" t="s">
        <v>2117</v>
      </c>
      <c r="K1368" s="12" t="s">
        <v>28</v>
      </c>
      <c r="L1368" s="12" t="s">
        <v>28</v>
      </c>
      <c r="N1368" s="12" t="s">
        <v>28</v>
      </c>
      <c r="O1368" s="12" t="s">
        <v>744</v>
      </c>
      <c r="P1368" s="12" t="s">
        <v>639</v>
      </c>
      <c r="Q1368" t="s">
        <v>4044</v>
      </c>
      <c r="R1368" t="s">
        <v>839</v>
      </c>
      <c r="S1368" t="s">
        <v>3946</v>
      </c>
      <c r="U1368" s="12" t="s">
        <v>1215</v>
      </c>
      <c r="V1368" s="12" t="s">
        <v>2747</v>
      </c>
      <c r="W1368" s="12" t="s">
        <v>40</v>
      </c>
      <c r="X1368" s="12" t="s">
        <v>1033</v>
      </c>
      <c r="Y1368" s="12" t="s">
        <v>1033</v>
      </c>
      <c r="Z1368" s="12" t="s">
        <v>1033</v>
      </c>
      <c r="AA1368" s="12" t="s">
        <v>1171</v>
      </c>
      <c r="AB1368" s="12" t="s">
        <v>35</v>
      </c>
      <c r="AC1368" s="12" t="s">
        <v>2901</v>
      </c>
      <c r="AF1368" s="12" t="s">
        <v>119</v>
      </c>
      <c r="AG1368" s="12">
        <v>85</v>
      </c>
      <c r="AJ1368" s="12">
        <v>2.4</v>
      </c>
      <c r="AN1368" s="12">
        <v>1</v>
      </c>
      <c r="AO1368" s="12">
        <v>9</v>
      </c>
      <c r="AR1368" s="12" t="s">
        <v>1172</v>
      </c>
      <c r="AS1368" s="12">
        <v>85</v>
      </c>
      <c r="AT1368" s="12" t="s">
        <v>746</v>
      </c>
      <c r="BC1368" s="12" t="s">
        <v>2221</v>
      </c>
    </row>
    <row r="1369" spans="1:55" s="12" customFormat="1" x14ac:dyDescent="0.25">
      <c r="A1369" s="12" t="s">
        <v>1168</v>
      </c>
      <c r="B1369" s="12">
        <v>2021</v>
      </c>
      <c r="C1369" t="str">
        <f>A1369&amp;" "&amp;B1369</f>
        <v>Hamilton et al. 2021</v>
      </c>
      <c r="D1369" s="12" t="s">
        <v>35</v>
      </c>
      <c r="E1369" s="12" t="s">
        <v>158</v>
      </c>
      <c r="F1369" s="12" t="s">
        <v>1169</v>
      </c>
      <c r="G1369" s="12" t="s">
        <v>35</v>
      </c>
      <c r="H1369" s="12" t="s">
        <v>3503</v>
      </c>
      <c r="I1369" s="12" t="s">
        <v>2093</v>
      </c>
      <c r="J1369" s="12" t="s">
        <v>2117</v>
      </c>
      <c r="K1369" s="12" t="s">
        <v>28</v>
      </c>
      <c r="L1369" s="12" t="s">
        <v>28</v>
      </c>
      <c r="N1369" s="12" t="s">
        <v>28</v>
      </c>
      <c r="O1369" s="12" t="s">
        <v>744</v>
      </c>
      <c r="P1369" s="12" t="s">
        <v>639</v>
      </c>
      <c r="Q1369" t="s">
        <v>4044</v>
      </c>
      <c r="R1369" t="s">
        <v>839</v>
      </c>
      <c r="S1369" t="s">
        <v>3947</v>
      </c>
      <c r="U1369" s="12" t="s">
        <v>1216</v>
      </c>
      <c r="V1369" s="12" t="s">
        <v>2748</v>
      </c>
      <c r="W1369" s="12" t="s">
        <v>40</v>
      </c>
      <c r="X1369" s="12" t="s">
        <v>1033</v>
      </c>
      <c r="Y1369" s="12" t="s">
        <v>1033</v>
      </c>
      <c r="Z1369" s="12" t="s">
        <v>1033</v>
      </c>
      <c r="AA1369" s="12" t="s">
        <v>1171</v>
      </c>
      <c r="AB1369" s="12" t="s">
        <v>35</v>
      </c>
      <c r="AC1369" s="12" t="s">
        <v>2901</v>
      </c>
      <c r="AF1369" s="12" t="s">
        <v>119</v>
      </c>
      <c r="AG1369" s="12">
        <v>2</v>
      </c>
      <c r="AJ1369" s="12">
        <v>1</v>
      </c>
      <c r="AN1369" s="12">
        <v>1</v>
      </c>
      <c r="AO1369" s="12">
        <v>1</v>
      </c>
      <c r="AR1369" s="12" t="s">
        <v>1172</v>
      </c>
      <c r="AS1369" s="12">
        <v>2</v>
      </c>
      <c r="AT1369" s="12" t="s">
        <v>746</v>
      </c>
      <c r="BC1369" s="12" t="s">
        <v>2205</v>
      </c>
    </row>
    <row r="1370" spans="1:55" s="12" customFormat="1" x14ac:dyDescent="0.25">
      <c r="A1370" s="12" t="s">
        <v>1168</v>
      </c>
      <c r="B1370" s="12">
        <v>2021</v>
      </c>
      <c r="C1370" t="str">
        <f>A1370&amp;" "&amp;B1370</f>
        <v>Hamilton et al. 2021</v>
      </c>
      <c r="D1370" s="12" t="s">
        <v>35</v>
      </c>
      <c r="E1370" s="12" t="s">
        <v>158</v>
      </c>
      <c r="F1370" s="12" t="s">
        <v>1169</v>
      </c>
      <c r="G1370" s="12" t="s">
        <v>35</v>
      </c>
      <c r="H1370" s="12" t="s">
        <v>3503</v>
      </c>
      <c r="I1370" s="12" t="s">
        <v>2093</v>
      </c>
      <c r="J1370" s="12" t="s">
        <v>2117</v>
      </c>
      <c r="K1370" s="12" t="s">
        <v>28</v>
      </c>
      <c r="L1370" s="12" t="s">
        <v>28</v>
      </c>
      <c r="N1370" s="12" t="s">
        <v>28</v>
      </c>
      <c r="O1370" s="12" t="s">
        <v>744</v>
      </c>
      <c r="P1370" s="12" t="s">
        <v>639</v>
      </c>
      <c r="Q1370" t="s">
        <v>4044</v>
      </c>
      <c r="R1370" t="s">
        <v>3949</v>
      </c>
      <c r="S1370" t="s">
        <v>3948</v>
      </c>
      <c r="U1370" s="12" t="s">
        <v>1191</v>
      </c>
      <c r="V1370" s="12" t="s">
        <v>2731</v>
      </c>
      <c r="W1370" s="12" t="s">
        <v>40</v>
      </c>
      <c r="X1370" s="12" t="s">
        <v>1033</v>
      </c>
      <c r="Y1370" s="12" t="s">
        <v>1033</v>
      </c>
      <c r="Z1370" s="12" t="s">
        <v>1033</v>
      </c>
      <c r="AA1370" s="12" t="s">
        <v>1171</v>
      </c>
      <c r="AB1370" s="12" t="s">
        <v>35</v>
      </c>
      <c r="AC1370" s="12" t="s">
        <v>2901</v>
      </c>
      <c r="AF1370" s="12" t="s">
        <v>119</v>
      </c>
      <c r="AG1370" s="12">
        <v>1</v>
      </c>
      <c r="AJ1370" s="12">
        <v>1</v>
      </c>
      <c r="AN1370" s="12">
        <v>1</v>
      </c>
      <c r="AO1370" s="12">
        <v>1</v>
      </c>
      <c r="AR1370" s="12" t="s">
        <v>1172</v>
      </c>
      <c r="AS1370" s="12">
        <v>1</v>
      </c>
      <c r="AT1370" s="12" t="s">
        <v>746</v>
      </c>
      <c r="BC1370" s="12" t="s">
        <v>2192</v>
      </c>
    </row>
    <row r="1371" spans="1:55" s="12" customFormat="1" x14ac:dyDescent="0.25">
      <c r="A1371" s="12" t="s">
        <v>1168</v>
      </c>
      <c r="B1371" s="12">
        <v>2021</v>
      </c>
      <c r="C1371" t="str">
        <f>A1371&amp;" "&amp;B1371</f>
        <v>Hamilton et al. 2021</v>
      </c>
      <c r="D1371" s="12" t="s">
        <v>35</v>
      </c>
      <c r="E1371" s="12" t="s">
        <v>158</v>
      </c>
      <c r="F1371" s="12" t="s">
        <v>1169</v>
      </c>
      <c r="G1371" s="12" t="s">
        <v>35</v>
      </c>
      <c r="H1371" s="12" t="s">
        <v>3503</v>
      </c>
      <c r="I1371" s="12" t="s">
        <v>2093</v>
      </c>
      <c r="J1371" s="12" t="s">
        <v>2117</v>
      </c>
      <c r="K1371" s="12" t="s">
        <v>28</v>
      </c>
      <c r="L1371" s="12" t="s">
        <v>28</v>
      </c>
      <c r="N1371" s="12" t="s">
        <v>28</v>
      </c>
      <c r="O1371" s="12" t="s">
        <v>744</v>
      </c>
      <c r="P1371" s="12" t="s">
        <v>639</v>
      </c>
      <c r="Q1371" t="s">
        <v>4044</v>
      </c>
      <c r="R1371" t="s">
        <v>3949</v>
      </c>
      <c r="S1371"/>
      <c r="U1371" s="12" t="s">
        <v>1202</v>
      </c>
      <c r="V1371" s="12" t="s">
        <v>2715</v>
      </c>
      <c r="W1371" s="12" t="s">
        <v>40</v>
      </c>
      <c r="X1371" s="12" t="s">
        <v>1033</v>
      </c>
      <c r="Y1371" s="12" t="s">
        <v>1033</v>
      </c>
      <c r="Z1371" s="12" t="s">
        <v>1033</v>
      </c>
      <c r="AA1371" s="12" t="s">
        <v>1171</v>
      </c>
      <c r="AB1371" s="12" t="s">
        <v>35</v>
      </c>
      <c r="AC1371" s="12" t="s">
        <v>2901</v>
      </c>
      <c r="AF1371" s="12" t="s">
        <v>119</v>
      </c>
      <c r="AG1371" s="12">
        <v>40</v>
      </c>
      <c r="AJ1371" s="12">
        <v>1.4</v>
      </c>
      <c r="AN1371" s="12">
        <v>1</v>
      </c>
      <c r="AO1371" s="12">
        <v>3</v>
      </c>
      <c r="AR1371" s="12" t="s">
        <v>1172</v>
      </c>
      <c r="AS1371" s="12">
        <v>40</v>
      </c>
      <c r="AT1371" s="12" t="s">
        <v>746</v>
      </c>
      <c r="BC1371" s="12" t="s">
        <v>2215</v>
      </c>
    </row>
    <row r="1372" spans="1:55" s="12" customFormat="1" x14ac:dyDescent="0.25">
      <c r="A1372" s="12" t="s">
        <v>1168</v>
      </c>
      <c r="B1372" s="12">
        <v>2021</v>
      </c>
      <c r="C1372" t="str">
        <f>A1372&amp;" "&amp;B1372</f>
        <v>Hamilton et al. 2021</v>
      </c>
      <c r="D1372" s="12" t="s">
        <v>35</v>
      </c>
      <c r="E1372" s="12" t="s">
        <v>158</v>
      </c>
      <c r="F1372" s="12" t="s">
        <v>1169</v>
      </c>
      <c r="G1372" s="12" t="s">
        <v>35</v>
      </c>
      <c r="H1372" s="12" t="s">
        <v>3503</v>
      </c>
      <c r="I1372" s="12" t="s">
        <v>2093</v>
      </c>
      <c r="J1372" s="12" t="s">
        <v>2117</v>
      </c>
      <c r="K1372" s="12" t="s">
        <v>28</v>
      </c>
      <c r="L1372" s="12" t="s">
        <v>28</v>
      </c>
      <c r="N1372" s="12" t="s">
        <v>28</v>
      </c>
      <c r="O1372" s="12" t="s">
        <v>744</v>
      </c>
      <c r="P1372" s="12" t="s">
        <v>639</v>
      </c>
      <c r="Q1372" t="s">
        <v>4044</v>
      </c>
      <c r="R1372" t="s">
        <v>3949</v>
      </c>
      <c r="S1372" t="s">
        <v>3950</v>
      </c>
      <c r="U1372" s="12" t="s">
        <v>1194</v>
      </c>
      <c r="V1372" s="12" t="s">
        <v>2734</v>
      </c>
      <c r="W1372" s="12" t="s">
        <v>40</v>
      </c>
      <c r="X1372" s="12" t="s">
        <v>1033</v>
      </c>
      <c r="Y1372" s="12" t="s">
        <v>1033</v>
      </c>
      <c r="Z1372" s="12" t="s">
        <v>1033</v>
      </c>
      <c r="AA1372" s="12" t="s">
        <v>1171</v>
      </c>
      <c r="AB1372" s="12" t="s">
        <v>35</v>
      </c>
      <c r="AC1372" s="12" t="s">
        <v>2901</v>
      </c>
      <c r="AF1372" s="12" t="s">
        <v>119</v>
      </c>
      <c r="AG1372" s="12">
        <v>218</v>
      </c>
      <c r="AJ1372" s="12">
        <v>3.5</v>
      </c>
      <c r="AN1372" s="12">
        <v>1</v>
      </c>
      <c r="AO1372" s="12">
        <v>8</v>
      </c>
      <c r="AR1372" s="12" t="s">
        <v>1172</v>
      </c>
      <c r="AS1372" s="12">
        <v>218</v>
      </c>
      <c r="AT1372" s="12" t="s">
        <v>746</v>
      </c>
      <c r="BC1372" s="12" t="s">
        <v>2208</v>
      </c>
    </row>
    <row r="1373" spans="1:55" s="12" customFormat="1" x14ac:dyDescent="0.25">
      <c r="A1373" s="12" t="s">
        <v>1168</v>
      </c>
      <c r="B1373" s="12">
        <v>2021</v>
      </c>
      <c r="C1373" t="str">
        <f>A1373&amp;" "&amp;B1373</f>
        <v>Hamilton et al. 2021</v>
      </c>
      <c r="D1373" s="12" t="s">
        <v>35</v>
      </c>
      <c r="E1373" s="12" t="s">
        <v>158</v>
      </c>
      <c r="F1373" s="12" t="s">
        <v>1169</v>
      </c>
      <c r="G1373" s="12" t="s">
        <v>35</v>
      </c>
      <c r="H1373" s="12" t="s">
        <v>3503</v>
      </c>
      <c r="I1373" s="12" t="s">
        <v>2093</v>
      </c>
      <c r="J1373" s="12" t="s">
        <v>2117</v>
      </c>
      <c r="K1373" s="12" t="s">
        <v>28</v>
      </c>
      <c r="L1373" s="12" t="s">
        <v>28</v>
      </c>
      <c r="N1373" s="12" t="s">
        <v>28</v>
      </c>
      <c r="O1373" s="12" t="s">
        <v>744</v>
      </c>
      <c r="P1373" s="12" t="s">
        <v>639</v>
      </c>
      <c r="Q1373" t="s">
        <v>4044</v>
      </c>
      <c r="R1373" t="s">
        <v>839</v>
      </c>
      <c r="S1373" t="s">
        <v>3951</v>
      </c>
      <c r="U1373" s="12" t="s">
        <v>1217</v>
      </c>
      <c r="V1373" s="12" t="s">
        <v>2749</v>
      </c>
      <c r="W1373" s="12" t="s">
        <v>40</v>
      </c>
      <c r="X1373" s="12" t="s">
        <v>1033</v>
      </c>
      <c r="Y1373" s="12" t="s">
        <v>1033</v>
      </c>
      <c r="Z1373" s="12" t="s">
        <v>1033</v>
      </c>
      <c r="AA1373" s="12" t="s">
        <v>1171</v>
      </c>
      <c r="AB1373" s="12" t="s">
        <v>35</v>
      </c>
      <c r="AC1373" s="12" t="s">
        <v>2901</v>
      </c>
      <c r="AF1373" s="12" t="s">
        <v>119</v>
      </c>
      <c r="AG1373" s="12">
        <v>11</v>
      </c>
      <c r="AJ1373" s="12">
        <v>2.2000000000000002</v>
      </c>
      <c r="AN1373" s="12">
        <v>1</v>
      </c>
      <c r="AO1373" s="12">
        <v>4</v>
      </c>
      <c r="AR1373" s="12" t="s">
        <v>1172</v>
      </c>
      <c r="AS1373" s="12">
        <v>11</v>
      </c>
      <c r="AT1373" s="12" t="s">
        <v>746</v>
      </c>
      <c r="BC1373" s="12" t="s">
        <v>2222</v>
      </c>
    </row>
    <row r="1374" spans="1:55" s="12" customFormat="1" x14ac:dyDescent="0.25">
      <c r="A1374" s="12" t="s">
        <v>1168</v>
      </c>
      <c r="B1374" s="12">
        <v>2021</v>
      </c>
      <c r="C1374" t="str">
        <f>A1374&amp;" "&amp;B1374</f>
        <v>Hamilton et al. 2021</v>
      </c>
      <c r="D1374" s="12" t="s">
        <v>35</v>
      </c>
      <c r="E1374" s="12" t="s">
        <v>158</v>
      </c>
      <c r="F1374" s="12" t="s">
        <v>1169</v>
      </c>
      <c r="G1374" s="12" t="s">
        <v>35</v>
      </c>
      <c r="H1374" s="12" t="s">
        <v>3503</v>
      </c>
      <c r="I1374" s="12" t="s">
        <v>2093</v>
      </c>
      <c r="J1374" s="12" t="s">
        <v>2117</v>
      </c>
      <c r="K1374" s="12" t="s">
        <v>28</v>
      </c>
      <c r="L1374" s="12" t="s">
        <v>28</v>
      </c>
      <c r="N1374" s="12" t="s">
        <v>28</v>
      </c>
      <c r="O1374" s="12" t="s">
        <v>744</v>
      </c>
      <c r="P1374" s="12" t="s">
        <v>639</v>
      </c>
      <c r="Q1374" t="s">
        <v>4044</v>
      </c>
      <c r="R1374" t="s">
        <v>3949</v>
      </c>
      <c r="S1374" t="s">
        <v>4355</v>
      </c>
      <c r="T1374" s="12" t="s">
        <v>2722</v>
      </c>
      <c r="U1374" s="12" t="s">
        <v>1195</v>
      </c>
      <c r="W1374" s="12" t="s">
        <v>40</v>
      </c>
      <c r="X1374" s="12" t="s">
        <v>1033</v>
      </c>
      <c r="Y1374" s="12" t="s">
        <v>1033</v>
      </c>
      <c r="Z1374" s="12" t="s">
        <v>1033</v>
      </c>
      <c r="AA1374" s="12" t="s">
        <v>1171</v>
      </c>
      <c r="AB1374" s="12" t="s">
        <v>35</v>
      </c>
      <c r="AC1374" s="12" t="s">
        <v>2901</v>
      </c>
      <c r="AF1374" s="12" t="s">
        <v>119</v>
      </c>
      <c r="AG1374" s="12">
        <v>3</v>
      </c>
      <c r="AJ1374" s="12">
        <v>3</v>
      </c>
      <c r="AN1374" s="12">
        <v>3</v>
      </c>
      <c r="AO1374" s="12">
        <v>3</v>
      </c>
      <c r="AR1374" s="12" t="s">
        <v>1172</v>
      </c>
      <c r="AS1374" s="12">
        <v>3</v>
      </c>
      <c r="AT1374" s="12" t="s">
        <v>746</v>
      </c>
      <c r="BC1374" s="12" t="s">
        <v>2209</v>
      </c>
    </row>
    <row r="1375" spans="1:55" s="12" customFormat="1" x14ac:dyDescent="0.25">
      <c r="A1375" s="12" t="s">
        <v>1168</v>
      </c>
      <c r="B1375" s="12">
        <v>2021</v>
      </c>
      <c r="C1375" t="str">
        <f>A1375&amp;" "&amp;B1375</f>
        <v>Hamilton et al. 2021</v>
      </c>
      <c r="D1375" s="12" t="s">
        <v>35</v>
      </c>
      <c r="E1375" s="12" t="s">
        <v>158</v>
      </c>
      <c r="F1375" s="12" t="s">
        <v>1169</v>
      </c>
      <c r="G1375" s="12" t="s">
        <v>35</v>
      </c>
      <c r="H1375" s="12" t="s">
        <v>3503</v>
      </c>
      <c r="I1375" s="12" t="s">
        <v>2093</v>
      </c>
      <c r="J1375" s="12" t="s">
        <v>2117</v>
      </c>
      <c r="K1375" s="12" t="s">
        <v>28</v>
      </c>
      <c r="L1375" s="12" t="s">
        <v>28</v>
      </c>
      <c r="N1375" s="12" t="s">
        <v>28</v>
      </c>
      <c r="O1375" s="12" t="s">
        <v>744</v>
      </c>
      <c r="P1375" s="12" t="s">
        <v>639</v>
      </c>
      <c r="Q1375" s="12" t="s">
        <v>4044</v>
      </c>
      <c r="R1375" t="s">
        <v>839</v>
      </c>
      <c r="S1375" t="s">
        <v>3952</v>
      </c>
      <c r="U1375" s="12" t="s">
        <v>1218</v>
      </c>
      <c r="V1375" s="12" t="s">
        <v>2750</v>
      </c>
      <c r="W1375" s="12" t="s">
        <v>40</v>
      </c>
      <c r="X1375" s="12" t="s">
        <v>1033</v>
      </c>
      <c r="Y1375" s="12" t="s">
        <v>1033</v>
      </c>
      <c r="Z1375" s="12" t="s">
        <v>1033</v>
      </c>
      <c r="AA1375" s="12" t="s">
        <v>1171</v>
      </c>
      <c r="AB1375" s="12" t="s">
        <v>35</v>
      </c>
      <c r="AC1375" s="12" t="s">
        <v>2901</v>
      </c>
      <c r="AF1375" s="12" t="s">
        <v>119</v>
      </c>
      <c r="AG1375" s="12">
        <v>56</v>
      </c>
      <c r="AJ1375" s="12">
        <v>3.1</v>
      </c>
      <c r="AN1375" s="12">
        <v>1</v>
      </c>
      <c r="AO1375" s="12">
        <v>10</v>
      </c>
      <c r="AR1375" s="12" t="s">
        <v>1172</v>
      </c>
      <c r="AS1375" s="12">
        <v>56</v>
      </c>
      <c r="AT1375" s="12" t="s">
        <v>746</v>
      </c>
      <c r="BC1375" s="12" t="s">
        <v>2223</v>
      </c>
    </row>
    <row r="1376" spans="1:55" s="12" customFormat="1" x14ac:dyDescent="0.25">
      <c r="A1376" s="12" t="s">
        <v>1168</v>
      </c>
      <c r="B1376" s="12">
        <v>2021</v>
      </c>
      <c r="C1376" t="str">
        <f>A1376&amp;" "&amp;B1376</f>
        <v>Hamilton et al. 2021</v>
      </c>
      <c r="D1376" s="12" t="s">
        <v>35</v>
      </c>
      <c r="E1376" s="12" t="s">
        <v>158</v>
      </c>
      <c r="F1376" s="12" t="s">
        <v>1169</v>
      </c>
      <c r="G1376" s="12" t="s">
        <v>35</v>
      </c>
      <c r="H1376" s="12" t="s">
        <v>3503</v>
      </c>
      <c r="I1376" s="12" t="s">
        <v>2093</v>
      </c>
      <c r="J1376" s="12" t="s">
        <v>2117</v>
      </c>
      <c r="K1376" s="12" t="s">
        <v>28</v>
      </c>
      <c r="L1376" s="12" t="s">
        <v>28</v>
      </c>
      <c r="N1376" s="12" t="s">
        <v>28</v>
      </c>
      <c r="O1376" s="12" t="s">
        <v>744</v>
      </c>
      <c r="P1376" s="12" t="s">
        <v>639</v>
      </c>
      <c r="Q1376" s="12" t="s">
        <v>4044</v>
      </c>
      <c r="R1376" t="s">
        <v>839</v>
      </c>
      <c r="S1376" t="s">
        <v>4363</v>
      </c>
      <c r="U1376" s="12" t="s">
        <v>1219</v>
      </c>
      <c r="V1376" t="s">
        <v>4214</v>
      </c>
      <c r="W1376" s="12" t="s">
        <v>40</v>
      </c>
      <c r="X1376" s="12" t="s">
        <v>1033</v>
      </c>
      <c r="Y1376" s="12" t="s">
        <v>1033</v>
      </c>
      <c r="Z1376" s="12" t="s">
        <v>1033</v>
      </c>
      <c r="AA1376" s="12" t="s">
        <v>1171</v>
      </c>
      <c r="AB1376" s="12" t="s">
        <v>35</v>
      </c>
      <c r="AC1376" s="12" t="s">
        <v>2901</v>
      </c>
      <c r="AF1376" s="12" t="s">
        <v>119</v>
      </c>
      <c r="AG1376" s="12">
        <v>1</v>
      </c>
      <c r="AJ1376" s="12">
        <v>1</v>
      </c>
      <c r="AN1376" s="12">
        <v>1</v>
      </c>
      <c r="AO1376" s="12">
        <v>1</v>
      </c>
      <c r="AR1376" s="12" t="s">
        <v>1172</v>
      </c>
      <c r="AS1376" s="12">
        <v>1</v>
      </c>
      <c r="AT1376" s="12" t="s">
        <v>746</v>
      </c>
      <c r="BC1376" s="12" t="s">
        <v>2192</v>
      </c>
    </row>
    <row r="1377" spans="1:55" s="12" customFormat="1" x14ac:dyDescent="0.25">
      <c r="A1377" s="12" t="s">
        <v>1168</v>
      </c>
      <c r="B1377" s="12">
        <v>2021</v>
      </c>
      <c r="C1377" t="str">
        <f>A1377&amp;" "&amp;B1377</f>
        <v>Hamilton et al. 2021</v>
      </c>
      <c r="D1377" s="12" t="s">
        <v>35</v>
      </c>
      <c r="E1377" s="12" t="s">
        <v>158</v>
      </c>
      <c r="F1377" s="12" t="s">
        <v>1169</v>
      </c>
      <c r="G1377" s="12" t="s">
        <v>35</v>
      </c>
      <c r="H1377" s="12" t="s">
        <v>3503</v>
      </c>
      <c r="I1377" s="12" t="s">
        <v>2093</v>
      </c>
      <c r="J1377" s="12" t="s">
        <v>2117</v>
      </c>
      <c r="K1377" s="12" t="s">
        <v>28</v>
      </c>
      <c r="L1377" s="12" t="s">
        <v>28</v>
      </c>
      <c r="N1377" s="12" t="s">
        <v>28</v>
      </c>
      <c r="O1377" s="12" t="s">
        <v>744</v>
      </c>
      <c r="P1377" s="12" t="s">
        <v>639</v>
      </c>
      <c r="Q1377" t="s">
        <v>4044</v>
      </c>
      <c r="R1377" t="s">
        <v>3949</v>
      </c>
      <c r="S1377" t="s">
        <v>3955</v>
      </c>
      <c r="T1377" s="12" t="s">
        <v>2723</v>
      </c>
      <c r="U1377" s="12" t="s">
        <v>1196</v>
      </c>
      <c r="W1377" s="12" t="s">
        <v>40</v>
      </c>
      <c r="X1377" s="12" t="s">
        <v>1033</v>
      </c>
      <c r="Y1377" s="12" t="s">
        <v>1033</v>
      </c>
      <c r="Z1377" s="12" t="s">
        <v>1033</v>
      </c>
      <c r="AA1377" s="12" t="s">
        <v>1171</v>
      </c>
      <c r="AB1377" s="12" t="s">
        <v>35</v>
      </c>
      <c r="AC1377" s="12" t="s">
        <v>2901</v>
      </c>
      <c r="AF1377" s="12">
        <v>5</v>
      </c>
      <c r="AG1377" s="12">
        <v>107</v>
      </c>
      <c r="AH1377" s="15">
        <v>4.9410445959617411E-2</v>
      </c>
      <c r="AI1377" s="15"/>
      <c r="AJ1377" s="12">
        <v>3.2</v>
      </c>
      <c r="AN1377" s="12">
        <v>1</v>
      </c>
      <c r="AO1377" s="12">
        <v>11</v>
      </c>
      <c r="AP1377" s="15"/>
      <c r="AQ1377" s="15"/>
      <c r="AR1377" s="12" t="s">
        <v>1172</v>
      </c>
      <c r="AS1377" s="12">
        <v>107</v>
      </c>
      <c r="AT1377" s="12" t="s">
        <v>746</v>
      </c>
      <c r="BC1377" s="12" t="s">
        <v>2210</v>
      </c>
    </row>
    <row r="1378" spans="1:55" s="12" customFormat="1" x14ac:dyDescent="0.25">
      <c r="A1378" s="12" t="s">
        <v>1168</v>
      </c>
      <c r="B1378" s="12">
        <v>2021</v>
      </c>
      <c r="C1378" t="str">
        <f>A1378&amp;" "&amp;B1378</f>
        <v>Hamilton et al. 2021</v>
      </c>
      <c r="D1378" s="12" t="s">
        <v>35</v>
      </c>
      <c r="E1378" s="12" t="s">
        <v>158</v>
      </c>
      <c r="F1378" s="12" t="s">
        <v>1169</v>
      </c>
      <c r="G1378" s="12" t="s">
        <v>35</v>
      </c>
      <c r="H1378" s="12" t="s">
        <v>3503</v>
      </c>
      <c r="I1378" s="12" t="s">
        <v>2093</v>
      </c>
      <c r="J1378" s="12" t="s">
        <v>2117</v>
      </c>
      <c r="K1378" s="12" t="s">
        <v>28</v>
      </c>
      <c r="L1378" s="12" t="s">
        <v>28</v>
      </c>
      <c r="N1378" s="12" t="s">
        <v>28</v>
      </c>
      <c r="O1378" s="12" t="s">
        <v>744</v>
      </c>
      <c r="P1378" s="12" t="s">
        <v>639</v>
      </c>
      <c r="Q1378" t="s">
        <v>4044</v>
      </c>
      <c r="R1378" t="s">
        <v>833</v>
      </c>
      <c r="S1378" t="s">
        <v>3956</v>
      </c>
      <c r="U1378" s="12" t="s">
        <v>1180</v>
      </c>
      <c r="V1378" s="12" t="s">
        <v>2710</v>
      </c>
      <c r="W1378" s="12" t="s">
        <v>40</v>
      </c>
      <c r="X1378" s="12" t="s">
        <v>1033</v>
      </c>
      <c r="Y1378" s="12" t="s">
        <v>1033</v>
      </c>
      <c r="Z1378" s="12" t="s">
        <v>1033</v>
      </c>
      <c r="AA1378" s="12" t="s">
        <v>1171</v>
      </c>
      <c r="AB1378" s="12" t="s">
        <v>35</v>
      </c>
      <c r="AC1378" s="12" t="s">
        <v>2901</v>
      </c>
      <c r="AF1378" s="12">
        <v>1</v>
      </c>
      <c r="AG1378" s="12">
        <v>109</v>
      </c>
      <c r="AH1378" s="15">
        <v>9.2348786761591306E-3</v>
      </c>
      <c r="AI1378" s="15"/>
      <c r="AJ1378" s="12">
        <v>2.4</v>
      </c>
      <c r="AN1378" s="12">
        <v>1</v>
      </c>
      <c r="AO1378" s="12">
        <v>11</v>
      </c>
      <c r="AP1378" s="15"/>
      <c r="AQ1378" s="15"/>
      <c r="AR1378" s="12" t="s">
        <v>1172</v>
      </c>
      <c r="AS1378" s="12">
        <v>109</v>
      </c>
      <c r="AT1378" s="12" t="s">
        <v>746</v>
      </c>
      <c r="BC1378" s="12" t="s">
        <v>2197</v>
      </c>
    </row>
    <row r="1379" spans="1:55" s="12" customFormat="1" x14ac:dyDescent="0.25">
      <c r="A1379" s="12" t="s">
        <v>1168</v>
      </c>
      <c r="B1379" s="12">
        <v>2021</v>
      </c>
      <c r="C1379" t="str">
        <f>A1379&amp;" "&amp;B1379</f>
        <v>Hamilton et al. 2021</v>
      </c>
      <c r="D1379" s="12" t="s">
        <v>35</v>
      </c>
      <c r="E1379" s="12" t="s">
        <v>158</v>
      </c>
      <c r="F1379" s="12" t="s">
        <v>1169</v>
      </c>
      <c r="G1379" s="12" t="s">
        <v>35</v>
      </c>
      <c r="H1379" s="12" t="s">
        <v>3503</v>
      </c>
      <c r="I1379" s="12" t="s">
        <v>2093</v>
      </c>
      <c r="J1379" s="12" t="s">
        <v>2117</v>
      </c>
      <c r="K1379" s="12" t="s">
        <v>28</v>
      </c>
      <c r="L1379" s="12" t="s">
        <v>28</v>
      </c>
      <c r="N1379" s="12" t="s">
        <v>28</v>
      </c>
      <c r="O1379" s="12" t="s">
        <v>744</v>
      </c>
      <c r="P1379" s="12" t="s">
        <v>639</v>
      </c>
      <c r="Q1379" s="12" t="s">
        <v>4044</v>
      </c>
      <c r="R1379" t="s">
        <v>3949</v>
      </c>
      <c r="S1379" t="s">
        <v>3957</v>
      </c>
      <c r="U1379" s="12" t="s">
        <v>1197</v>
      </c>
      <c r="V1379" s="12" t="s">
        <v>2735</v>
      </c>
      <c r="W1379" s="12" t="s">
        <v>40</v>
      </c>
      <c r="X1379" s="12" t="s">
        <v>1033</v>
      </c>
      <c r="Y1379" s="12" t="s">
        <v>1033</v>
      </c>
      <c r="Z1379" s="12" t="s">
        <v>1033</v>
      </c>
      <c r="AA1379" s="12" t="s">
        <v>1171</v>
      </c>
      <c r="AB1379" s="12" t="s">
        <v>35</v>
      </c>
      <c r="AC1379" s="12" t="s">
        <v>2901</v>
      </c>
      <c r="AF1379" s="12" t="s">
        <v>119</v>
      </c>
      <c r="AG1379" s="12">
        <v>1</v>
      </c>
      <c r="AJ1379" s="12">
        <v>1</v>
      </c>
      <c r="AN1379" s="12">
        <v>1</v>
      </c>
      <c r="AO1379" s="12">
        <v>1</v>
      </c>
      <c r="AR1379" s="12" t="s">
        <v>1172</v>
      </c>
      <c r="AS1379" s="12">
        <v>1</v>
      </c>
      <c r="AT1379" s="12" t="s">
        <v>746</v>
      </c>
      <c r="BC1379" s="12" t="s">
        <v>2192</v>
      </c>
    </row>
    <row r="1380" spans="1:55" s="12" customFormat="1" x14ac:dyDescent="0.25">
      <c r="A1380" s="12" t="s">
        <v>1168</v>
      </c>
      <c r="B1380" s="12">
        <v>2021</v>
      </c>
      <c r="C1380" t="str">
        <f>A1380&amp;" "&amp;B1380</f>
        <v>Hamilton et al. 2021</v>
      </c>
      <c r="D1380" s="12" t="s">
        <v>35</v>
      </c>
      <c r="E1380" s="12" t="s">
        <v>158</v>
      </c>
      <c r="F1380" s="12" t="s">
        <v>1169</v>
      </c>
      <c r="G1380" s="12" t="s">
        <v>35</v>
      </c>
      <c r="H1380" s="12" t="s">
        <v>3503</v>
      </c>
      <c r="I1380" s="12" t="s">
        <v>2093</v>
      </c>
      <c r="J1380" s="12" t="s">
        <v>2117</v>
      </c>
      <c r="K1380" s="12" t="s">
        <v>28</v>
      </c>
      <c r="L1380" s="12" t="s">
        <v>28</v>
      </c>
      <c r="N1380" s="12" t="s">
        <v>28</v>
      </c>
      <c r="O1380" s="12" t="s">
        <v>744</v>
      </c>
      <c r="P1380" s="12" t="s">
        <v>639</v>
      </c>
      <c r="Q1380" s="12" t="s">
        <v>4044</v>
      </c>
      <c r="R1380" t="s">
        <v>3949</v>
      </c>
      <c r="S1380" t="s">
        <v>3958</v>
      </c>
      <c r="U1380" s="12" t="s">
        <v>1198</v>
      </c>
      <c r="V1380" s="12" t="s">
        <v>2736</v>
      </c>
      <c r="W1380" s="12" t="s">
        <v>40</v>
      </c>
      <c r="X1380" s="12" t="s">
        <v>1033</v>
      </c>
      <c r="Y1380" s="12" t="s">
        <v>1033</v>
      </c>
      <c r="Z1380" s="12" t="s">
        <v>1033</v>
      </c>
      <c r="AA1380" s="12" t="s">
        <v>1171</v>
      </c>
      <c r="AB1380" s="12" t="s">
        <v>35</v>
      </c>
      <c r="AC1380" s="12" t="s">
        <v>2901</v>
      </c>
      <c r="AF1380" s="12" t="s">
        <v>119</v>
      </c>
      <c r="AG1380" s="12">
        <v>36</v>
      </c>
      <c r="AJ1380" s="12">
        <v>4.7</v>
      </c>
      <c r="AN1380" s="12">
        <v>1</v>
      </c>
      <c r="AO1380" s="12">
        <v>13</v>
      </c>
      <c r="AR1380" s="12" t="s">
        <v>1172</v>
      </c>
      <c r="AS1380" s="12">
        <v>167</v>
      </c>
      <c r="AT1380" s="12" t="s">
        <v>746</v>
      </c>
      <c r="BC1380" s="12" t="s">
        <v>2211</v>
      </c>
    </row>
    <row r="1381" spans="1:55" s="12" customFormat="1" x14ac:dyDescent="0.25">
      <c r="A1381" s="12" t="s">
        <v>1168</v>
      </c>
      <c r="B1381" s="12">
        <v>2021</v>
      </c>
      <c r="C1381" t="str">
        <f>A1381&amp;" "&amp;B1381</f>
        <v>Hamilton et al. 2021</v>
      </c>
      <c r="D1381" s="12" t="s">
        <v>35</v>
      </c>
      <c r="E1381" s="12" t="s">
        <v>158</v>
      </c>
      <c r="F1381" s="12" t="s">
        <v>1169</v>
      </c>
      <c r="G1381" s="12" t="s">
        <v>35</v>
      </c>
      <c r="H1381" s="12" t="s">
        <v>3503</v>
      </c>
      <c r="I1381" s="12" t="s">
        <v>2093</v>
      </c>
      <c r="J1381" s="12" t="s">
        <v>2117</v>
      </c>
      <c r="K1381" s="12" t="s">
        <v>28</v>
      </c>
      <c r="L1381" s="12" t="s">
        <v>28</v>
      </c>
      <c r="N1381" s="12" t="s">
        <v>28</v>
      </c>
      <c r="O1381" s="12" t="s">
        <v>744</v>
      </c>
      <c r="P1381" s="12" t="s">
        <v>639</v>
      </c>
      <c r="Q1381" s="12" t="s">
        <v>4044</v>
      </c>
      <c r="R1381" t="s">
        <v>833</v>
      </c>
      <c r="S1381" t="s">
        <v>3960</v>
      </c>
      <c r="U1381" s="12" t="s">
        <v>1183</v>
      </c>
      <c r="V1381" s="12" t="s">
        <v>2714</v>
      </c>
      <c r="W1381" s="12" t="s">
        <v>40</v>
      </c>
      <c r="X1381" s="12" t="s">
        <v>1033</v>
      </c>
      <c r="Y1381" s="12" t="s">
        <v>1033</v>
      </c>
      <c r="Z1381" s="12" t="s">
        <v>1033</v>
      </c>
      <c r="AA1381" s="12" t="s">
        <v>1171</v>
      </c>
      <c r="AB1381" s="12" t="s">
        <v>35</v>
      </c>
      <c r="AC1381" s="12" t="s">
        <v>2901</v>
      </c>
      <c r="AF1381" s="12" t="s">
        <v>119</v>
      </c>
      <c r="AG1381" s="12">
        <v>39</v>
      </c>
      <c r="AJ1381" s="12">
        <v>2.5</v>
      </c>
      <c r="AN1381" s="12">
        <v>1</v>
      </c>
      <c r="AO1381" s="12">
        <v>10</v>
      </c>
      <c r="AR1381" s="12" t="s">
        <v>1172</v>
      </c>
      <c r="AS1381" s="12">
        <v>99</v>
      </c>
      <c r="AT1381" s="12" t="s">
        <v>746</v>
      </c>
      <c r="BC1381" s="12" t="s">
        <v>2200</v>
      </c>
    </row>
    <row r="1382" spans="1:55" s="12" customFormat="1" x14ac:dyDescent="0.25">
      <c r="A1382" s="12" t="s">
        <v>1168</v>
      </c>
      <c r="B1382" s="12">
        <v>2021</v>
      </c>
      <c r="C1382" t="str">
        <f>A1382&amp;" "&amp;B1382</f>
        <v>Hamilton et al. 2021</v>
      </c>
      <c r="D1382" s="12" t="s">
        <v>35</v>
      </c>
      <c r="E1382" s="12" t="s">
        <v>158</v>
      </c>
      <c r="F1382" s="12" t="s">
        <v>1169</v>
      </c>
      <c r="G1382" s="12" t="s">
        <v>35</v>
      </c>
      <c r="H1382" s="12" t="s">
        <v>3503</v>
      </c>
      <c r="I1382" s="12" t="s">
        <v>2093</v>
      </c>
      <c r="J1382" s="12" t="s">
        <v>2117</v>
      </c>
      <c r="K1382" s="12" t="s">
        <v>28</v>
      </c>
      <c r="L1382" s="12" t="s">
        <v>28</v>
      </c>
      <c r="N1382" s="12" t="s">
        <v>28</v>
      </c>
      <c r="O1382" s="12" t="s">
        <v>744</v>
      </c>
      <c r="P1382" s="12" t="s">
        <v>639</v>
      </c>
      <c r="Q1382" s="12" t="s">
        <v>4044</v>
      </c>
      <c r="R1382" t="s">
        <v>3962</v>
      </c>
      <c r="S1382" t="s">
        <v>3961</v>
      </c>
      <c r="U1382" s="12" t="s">
        <v>1229</v>
      </c>
      <c r="W1382" s="12" t="s">
        <v>40</v>
      </c>
      <c r="X1382" s="12" t="s">
        <v>1033</v>
      </c>
      <c r="Y1382" s="12" t="s">
        <v>1033</v>
      </c>
      <c r="Z1382" s="12" t="s">
        <v>1033</v>
      </c>
      <c r="AA1382" s="12" t="s">
        <v>1171</v>
      </c>
      <c r="AB1382" s="12" t="s">
        <v>35</v>
      </c>
      <c r="AC1382" s="12" t="s">
        <v>2901</v>
      </c>
      <c r="AF1382" s="12" t="s">
        <v>119</v>
      </c>
      <c r="AG1382" s="12">
        <v>1</v>
      </c>
      <c r="AJ1382" s="12">
        <v>1</v>
      </c>
      <c r="AN1382" s="12">
        <v>1</v>
      </c>
      <c r="AO1382" s="12">
        <v>1</v>
      </c>
      <c r="AR1382" s="12" t="s">
        <v>1172</v>
      </c>
      <c r="AS1382" s="12">
        <v>1</v>
      </c>
      <c r="AT1382" s="12" t="s">
        <v>746</v>
      </c>
      <c r="BC1382" s="41" t="s">
        <v>2192</v>
      </c>
    </row>
    <row r="1383" spans="1:55" s="12" customFormat="1" x14ac:dyDescent="0.25">
      <c r="A1383" s="12" t="s">
        <v>1168</v>
      </c>
      <c r="B1383" s="12">
        <v>2021</v>
      </c>
      <c r="C1383" t="str">
        <f>A1383&amp;" "&amp;B1383</f>
        <v>Hamilton et al. 2021</v>
      </c>
      <c r="D1383" s="12" t="s">
        <v>35</v>
      </c>
      <c r="E1383" s="12" t="s">
        <v>158</v>
      </c>
      <c r="F1383" s="12" t="s">
        <v>1169</v>
      </c>
      <c r="G1383" s="12" t="s">
        <v>35</v>
      </c>
      <c r="H1383" s="12" t="s">
        <v>3503</v>
      </c>
      <c r="I1383" s="12" t="s">
        <v>2093</v>
      </c>
      <c r="J1383" s="12" t="s">
        <v>2117</v>
      </c>
      <c r="K1383" s="12" t="s">
        <v>28</v>
      </c>
      <c r="L1383" s="12" t="s">
        <v>28</v>
      </c>
      <c r="N1383" s="12" t="s">
        <v>28</v>
      </c>
      <c r="O1383" s="12" t="s">
        <v>744</v>
      </c>
      <c r="P1383" s="12" t="s">
        <v>639</v>
      </c>
      <c r="Q1383" s="12" t="s">
        <v>4044</v>
      </c>
      <c r="R1383" t="s">
        <v>839</v>
      </c>
      <c r="S1383" t="s">
        <v>3963</v>
      </c>
      <c r="U1383" s="12" t="s">
        <v>1220</v>
      </c>
      <c r="V1383" s="12" t="s">
        <v>2751</v>
      </c>
      <c r="W1383" s="12" t="s">
        <v>40</v>
      </c>
      <c r="X1383" s="12" t="s">
        <v>1033</v>
      </c>
      <c r="Y1383" s="12" t="s">
        <v>1033</v>
      </c>
      <c r="Z1383" s="12" t="s">
        <v>1033</v>
      </c>
      <c r="AA1383" s="12" t="s">
        <v>1171</v>
      </c>
      <c r="AB1383" s="12" t="s">
        <v>35</v>
      </c>
      <c r="AC1383" s="12" t="s">
        <v>2901</v>
      </c>
      <c r="AF1383" s="12" t="s">
        <v>119</v>
      </c>
      <c r="AG1383" s="12">
        <v>50</v>
      </c>
      <c r="AJ1383" s="12">
        <v>1.8</v>
      </c>
      <c r="AN1383" s="12">
        <v>1</v>
      </c>
      <c r="AO1383" s="12">
        <v>6</v>
      </c>
      <c r="AR1383" s="12" t="s">
        <v>1172</v>
      </c>
      <c r="AS1383" s="12">
        <v>50</v>
      </c>
      <c r="AT1383" s="12" t="s">
        <v>746</v>
      </c>
      <c r="BC1383" s="12" t="s">
        <v>2224</v>
      </c>
    </row>
    <row r="1384" spans="1:55" s="12" customFormat="1" x14ac:dyDescent="0.25">
      <c r="A1384" s="12" t="s">
        <v>1168</v>
      </c>
      <c r="B1384" s="12">
        <v>2021</v>
      </c>
      <c r="C1384" t="str">
        <f>A1384&amp;" "&amp;B1384</f>
        <v>Hamilton et al. 2021</v>
      </c>
      <c r="D1384" s="12" t="s">
        <v>35</v>
      </c>
      <c r="E1384" s="12" t="s">
        <v>158</v>
      </c>
      <c r="F1384" s="12" t="s">
        <v>1169</v>
      </c>
      <c r="G1384" s="12" t="s">
        <v>35</v>
      </c>
      <c r="H1384" s="12" t="s">
        <v>3503</v>
      </c>
      <c r="I1384" s="12" t="s">
        <v>2093</v>
      </c>
      <c r="J1384" s="12" t="s">
        <v>2117</v>
      </c>
      <c r="K1384" s="12" t="s">
        <v>28</v>
      </c>
      <c r="L1384" s="12" t="s">
        <v>28</v>
      </c>
      <c r="N1384" s="12" t="s">
        <v>28</v>
      </c>
      <c r="O1384" s="12" t="s">
        <v>744</v>
      </c>
      <c r="P1384" s="12" t="s">
        <v>639</v>
      </c>
      <c r="Q1384" t="s">
        <v>4044</v>
      </c>
      <c r="R1384" t="s">
        <v>839</v>
      </c>
      <c r="S1384" t="s">
        <v>3924</v>
      </c>
      <c r="T1384" s="12" t="s">
        <v>2726</v>
      </c>
      <c r="U1384" s="12" t="s">
        <v>1204</v>
      </c>
      <c r="W1384" s="12" t="s">
        <v>40</v>
      </c>
      <c r="X1384" s="12" t="s">
        <v>1033</v>
      </c>
      <c r="Y1384" s="12" t="s">
        <v>1033</v>
      </c>
      <c r="Z1384" s="12" t="s">
        <v>1033</v>
      </c>
      <c r="AA1384" s="12" t="s">
        <v>1171</v>
      </c>
      <c r="AB1384" s="12" t="s">
        <v>35</v>
      </c>
      <c r="AC1384" s="12" t="s">
        <v>2901</v>
      </c>
      <c r="AF1384" s="12" t="s">
        <v>119</v>
      </c>
      <c r="AG1384" s="12">
        <v>1</v>
      </c>
      <c r="AJ1384" s="12">
        <v>1</v>
      </c>
      <c r="AN1384" s="12">
        <v>1</v>
      </c>
      <c r="AO1384" s="12">
        <v>1</v>
      </c>
      <c r="AR1384" s="12" t="s">
        <v>1172</v>
      </c>
      <c r="AS1384" s="12">
        <v>1</v>
      </c>
      <c r="AT1384" s="12" t="s">
        <v>746</v>
      </c>
      <c r="BC1384" s="12" t="s">
        <v>2192</v>
      </c>
    </row>
    <row r="1385" spans="1:55" s="12" customFormat="1" x14ac:dyDescent="0.25">
      <c r="A1385" s="12" t="s">
        <v>1168</v>
      </c>
      <c r="B1385" s="12">
        <v>2021</v>
      </c>
      <c r="C1385" t="str">
        <f>A1385&amp;" "&amp;B1385</f>
        <v>Hamilton et al. 2021</v>
      </c>
      <c r="D1385" s="12" t="s">
        <v>35</v>
      </c>
      <c r="E1385" s="12" t="s">
        <v>158</v>
      </c>
      <c r="F1385" s="12" t="s">
        <v>1169</v>
      </c>
      <c r="G1385" s="12" t="s">
        <v>35</v>
      </c>
      <c r="H1385" s="12" t="s">
        <v>3503</v>
      </c>
      <c r="I1385" s="12" t="s">
        <v>2093</v>
      </c>
      <c r="J1385" s="12" t="s">
        <v>2117</v>
      </c>
      <c r="K1385" s="12" t="s">
        <v>28</v>
      </c>
      <c r="L1385" s="12" t="s">
        <v>28</v>
      </c>
      <c r="N1385" s="12" t="s">
        <v>28</v>
      </c>
      <c r="O1385" s="12" t="s">
        <v>744</v>
      </c>
      <c r="P1385" s="12" t="s">
        <v>639</v>
      </c>
      <c r="Q1385" t="s">
        <v>4044</v>
      </c>
      <c r="R1385" t="s">
        <v>4383</v>
      </c>
      <c r="S1385" t="s">
        <v>4382</v>
      </c>
      <c r="U1385" s="12" t="s">
        <v>1221</v>
      </c>
      <c r="V1385" s="12" t="s">
        <v>2752</v>
      </c>
      <c r="W1385" s="12" t="s">
        <v>40</v>
      </c>
      <c r="X1385" s="12" t="s">
        <v>1033</v>
      </c>
      <c r="Y1385" s="12" t="s">
        <v>1033</v>
      </c>
      <c r="Z1385" s="12" t="s">
        <v>1033</v>
      </c>
      <c r="AA1385" s="12" t="s">
        <v>1171</v>
      </c>
      <c r="AB1385" s="12" t="s">
        <v>35</v>
      </c>
      <c r="AC1385" s="12" t="s">
        <v>2901</v>
      </c>
      <c r="AF1385" s="12" t="s">
        <v>119</v>
      </c>
      <c r="AG1385" s="12">
        <v>4</v>
      </c>
      <c r="AJ1385" s="12">
        <v>1.3</v>
      </c>
      <c r="AN1385" s="12">
        <v>1</v>
      </c>
      <c r="AO1385" s="12">
        <v>2</v>
      </c>
      <c r="AR1385" s="12" t="s">
        <v>1172</v>
      </c>
      <c r="AS1385" s="12">
        <v>4</v>
      </c>
      <c r="AT1385" s="12" t="s">
        <v>746</v>
      </c>
      <c r="BC1385" s="12" t="s">
        <v>2203</v>
      </c>
    </row>
    <row r="1386" spans="1:55" s="12" customFormat="1" x14ac:dyDescent="0.25">
      <c r="A1386" s="12" t="s">
        <v>1168</v>
      </c>
      <c r="B1386" s="12">
        <v>2021</v>
      </c>
      <c r="C1386" t="str">
        <f>A1386&amp;" "&amp;B1386</f>
        <v>Hamilton et al. 2021</v>
      </c>
      <c r="D1386" s="12" t="s">
        <v>35</v>
      </c>
      <c r="E1386" s="12" t="s">
        <v>158</v>
      </c>
      <c r="F1386" s="12" t="s">
        <v>1169</v>
      </c>
      <c r="G1386" s="12" t="s">
        <v>35</v>
      </c>
      <c r="H1386" s="12" t="s">
        <v>3503</v>
      </c>
      <c r="I1386" s="12" t="s">
        <v>2093</v>
      </c>
      <c r="J1386" s="12" t="s">
        <v>2117</v>
      </c>
      <c r="K1386" s="12" t="s">
        <v>28</v>
      </c>
      <c r="L1386" s="12" t="s">
        <v>28</v>
      </c>
      <c r="N1386" s="12" t="s">
        <v>28</v>
      </c>
      <c r="O1386" s="12" t="s">
        <v>744</v>
      </c>
      <c r="P1386" s="12" t="s">
        <v>639</v>
      </c>
      <c r="Q1386" t="s">
        <v>4044</v>
      </c>
      <c r="R1386" t="s">
        <v>839</v>
      </c>
      <c r="S1386"/>
      <c r="U1386" s="12" t="s">
        <v>1225</v>
      </c>
      <c r="V1386" s="12" t="s">
        <v>2716</v>
      </c>
      <c r="W1386" s="12" t="s">
        <v>40</v>
      </c>
      <c r="X1386" s="12" t="s">
        <v>1033</v>
      </c>
      <c r="Y1386" s="12" t="s">
        <v>1033</v>
      </c>
      <c r="Z1386" s="12" t="s">
        <v>1033</v>
      </c>
      <c r="AA1386" s="12" t="s">
        <v>1171</v>
      </c>
      <c r="AB1386" s="12" t="s">
        <v>35</v>
      </c>
      <c r="AC1386" s="12" t="s">
        <v>2901</v>
      </c>
      <c r="AF1386" s="12" t="s">
        <v>119</v>
      </c>
      <c r="AG1386" s="12">
        <v>81</v>
      </c>
      <c r="AJ1386" s="12">
        <v>1.9</v>
      </c>
      <c r="AN1386" s="12">
        <v>1</v>
      </c>
      <c r="AO1386" s="12">
        <v>7</v>
      </c>
      <c r="AR1386" s="12" t="s">
        <v>1172</v>
      </c>
      <c r="AS1386" s="12">
        <v>81</v>
      </c>
      <c r="AT1386" s="12" t="s">
        <v>746</v>
      </c>
      <c r="BC1386" s="12" t="s">
        <v>2228</v>
      </c>
    </row>
    <row r="1387" spans="1:55" s="12" customFormat="1" x14ac:dyDescent="0.25">
      <c r="A1387" s="12" t="s">
        <v>1168</v>
      </c>
      <c r="B1387" s="12">
        <v>2021</v>
      </c>
      <c r="C1387" t="str">
        <f>A1387&amp;" "&amp;B1387</f>
        <v>Hamilton et al. 2021</v>
      </c>
      <c r="D1387" s="12" t="s">
        <v>35</v>
      </c>
      <c r="E1387" s="12" t="s">
        <v>158</v>
      </c>
      <c r="F1387" s="12" t="s">
        <v>1169</v>
      </c>
      <c r="G1387" s="12" t="s">
        <v>35</v>
      </c>
      <c r="H1387" s="12" t="s">
        <v>3503</v>
      </c>
      <c r="I1387" s="12" t="s">
        <v>2093</v>
      </c>
      <c r="J1387" s="12" t="s">
        <v>2117</v>
      </c>
      <c r="K1387" s="12" t="s">
        <v>28</v>
      </c>
      <c r="L1387" s="12" t="s">
        <v>28</v>
      </c>
      <c r="N1387" s="12" t="s">
        <v>28</v>
      </c>
      <c r="O1387" s="12" t="s">
        <v>744</v>
      </c>
      <c r="P1387" s="12" t="s">
        <v>639</v>
      </c>
      <c r="Q1387" t="s">
        <v>4044</v>
      </c>
      <c r="R1387" t="s">
        <v>839</v>
      </c>
      <c r="S1387" t="s">
        <v>3964</v>
      </c>
      <c r="U1387" s="12" t="s">
        <v>1222</v>
      </c>
      <c r="V1387" s="12" t="s">
        <v>2753</v>
      </c>
      <c r="W1387" s="12" t="s">
        <v>40</v>
      </c>
      <c r="X1387" s="12" t="s">
        <v>1033</v>
      </c>
      <c r="Y1387" s="12" t="s">
        <v>1033</v>
      </c>
      <c r="Z1387" s="12" t="s">
        <v>1033</v>
      </c>
      <c r="AA1387" s="12" t="s">
        <v>1171</v>
      </c>
      <c r="AB1387" s="12" t="s">
        <v>35</v>
      </c>
      <c r="AC1387" s="12" t="s">
        <v>2901</v>
      </c>
      <c r="AF1387" s="12" t="s">
        <v>119</v>
      </c>
      <c r="AG1387" s="12">
        <v>4</v>
      </c>
      <c r="AJ1387" s="12">
        <v>2</v>
      </c>
      <c r="AN1387" s="12">
        <v>1</v>
      </c>
      <c r="AO1387" s="12">
        <v>3</v>
      </c>
      <c r="AR1387" s="12" t="s">
        <v>1172</v>
      </c>
      <c r="AS1387" s="12">
        <v>4</v>
      </c>
      <c r="AT1387" s="12" t="s">
        <v>746</v>
      </c>
      <c r="BC1387" s="12" t="s">
        <v>2225</v>
      </c>
    </row>
    <row r="1388" spans="1:55" s="12" customFormat="1" x14ac:dyDescent="0.25">
      <c r="A1388" s="12" t="s">
        <v>1168</v>
      </c>
      <c r="B1388" s="12">
        <v>2021</v>
      </c>
      <c r="C1388" t="str">
        <f>A1388&amp;" "&amp;B1388</f>
        <v>Hamilton et al. 2021</v>
      </c>
      <c r="D1388" s="12" t="s">
        <v>35</v>
      </c>
      <c r="E1388" s="12" t="s">
        <v>158</v>
      </c>
      <c r="F1388" s="12" t="s">
        <v>1169</v>
      </c>
      <c r="G1388" s="12" t="s">
        <v>35</v>
      </c>
      <c r="H1388" s="12" t="s">
        <v>3503</v>
      </c>
      <c r="I1388" s="12" t="s">
        <v>2093</v>
      </c>
      <c r="J1388" s="12" t="s">
        <v>2117</v>
      </c>
      <c r="K1388" s="12" t="s">
        <v>28</v>
      </c>
      <c r="L1388" s="12" t="s">
        <v>28</v>
      </c>
      <c r="N1388" s="12" t="s">
        <v>28</v>
      </c>
      <c r="O1388" s="12" t="s">
        <v>744</v>
      </c>
      <c r="P1388" s="12" t="s">
        <v>639</v>
      </c>
      <c r="Q1388" t="s">
        <v>4044</v>
      </c>
      <c r="R1388" t="s">
        <v>839</v>
      </c>
      <c r="S1388" t="s">
        <v>3965</v>
      </c>
      <c r="U1388" s="12" t="s">
        <v>1223</v>
      </c>
      <c r="V1388" s="12" t="s">
        <v>2754</v>
      </c>
      <c r="W1388" s="12" t="s">
        <v>40</v>
      </c>
      <c r="X1388" s="12" t="s">
        <v>1033</v>
      </c>
      <c r="Y1388" s="12" t="s">
        <v>1033</v>
      </c>
      <c r="Z1388" s="12" t="s">
        <v>1033</v>
      </c>
      <c r="AA1388" s="12" t="s">
        <v>1171</v>
      </c>
      <c r="AB1388" s="12" t="s">
        <v>35</v>
      </c>
      <c r="AC1388" s="12" t="s">
        <v>2901</v>
      </c>
      <c r="AF1388" s="12" t="s">
        <v>119</v>
      </c>
      <c r="AG1388" s="12">
        <v>41</v>
      </c>
      <c r="AJ1388" s="12">
        <v>1.9</v>
      </c>
      <c r="AN1388" s="12">
        <v>1</v>
      </c>
      <c r="AO1388" s="12">
        <v>5</v>
      </c>
      <c r="AR1388" s="12" t="s">
        <v>1172</v>
      </c>
      <c r="AS1388" s="12">
        <v>41</v>
      </c>
      <c r="AT1388" s="12" t="s">
        <v>746</v>
      </c>
      <c r="BC1388" s="12" t="s">
        <v>2226</v>
      </c>
    </row>
    <row r="1389" spans="1:55" s="12" customFormat="1" x14ac:dyDescent="0.25">
      <c r="A1389" s="12" t="s">
        <v>1168</v>
      </c>
      <c r="B1389" s="12">
        <v>2021</v>
      </c>
      <c r="C1389" t="str">
        <f>A1389&amp;" "&amp;B1389</f>
        <v>Hamilton et al. 2021</v>
      </c>
      <c r="D1389" s="12" t="s">
        <v>35</v>
      </c>
      <c r="E1389" s="12" t="s">
        <v>158</v>
      </c>
      <c r="F1389" s="12" t="s">
        <v>1169</v>
      </c>
      <c r="G1389" s="12" t="s">
        <v>35</v>
      </c>
      <c r="H1389" s="12" t="s">
        <v>3503</v>
      </c>
      <c r="I1389" s="12" t="s">
        <v>2093</v>
      </c>
      <c r="J1389" s="12" t="s">
        <v>2117</v>
      </c>
      <c r="K1389" s="12" t="s">
        <v>28</v>
      </c>
      <c r="L1389" s="12" t="s">
        <v>28</v>
      </c>
      <c r="N1389" s="12" t="s">
        <v>28</v>
      </c>
      <c r="O1389" s="12" t="s">
        <v>744</v>
      </c>
      <c r="P1389" s="12" t="s">
        <v>639</v>
      </c>
      <c r="Q1389" t="s">
        <v>4044</v>
      </c>
      <c r="R1389" t="s">
        <v>4387</v>
      </c>
      <c r="S1389" t="s">
        <v>3966</v>
      </c>
      <c r="U1389" s="12" t="s">
        <v>1233</v>
      </c>
      <c r="V1389" s="12" t="s">
        <v>2760</v>
      </c>
      <c r="W1389" s="12" t="s">
        <v>40</v>
      </c>
      <c r="X1389" s="12" t="s">
        <v>1033</v>
      </c>
      <c r="Y1389" s="12" t="s">
        <v>1033</v>
      </c>
      <c r="Z1389" s="12" t="s">
        <v>1033</v>
      </c>
      <c r="AA1389" s="12" t="s">
        <v>1171</v>
      </c>
      <c r="AB1389" s="12" t="s">
        <v>35</v>
      </c>
      <c r="AC1389" s="12" t="s">
        <v>2901</v>
      </c>
      <c r="AF1389" s="12" t="s">
        <v>119</v>
      </c>
      <c r="AG1389" s="12">
        <v>1</v>
      </c>
      <c r="AJ1389" s="12">
        <v>1</v>
      </c>
      <c r="AN1389" s="12">
        <v>1</v>
      </c>
      <c r="AO1389" s="12">
        <v>1</v>
      </c>
      <c r="AR1389" s="12" t="s">
        <v>1172</v>
      </c>
      <c r="AS1389" s="12">
        <v>1</v>
      </c>
      <c r="AT1389" s="12" t="s">
        <v>746</v>
      </c>
      <c r="BC1389" s="12" t="s">
        <v>2192</v>
      </c>
    </row>
    <row r="1390" spans="1:55" s="12" customFormat="1" x14ac:dyDescent="0.25">
      <c r="A1390" s="12" t="s">
        <v>1168</v>
      </c>
      <c r="B1390" s="12">
        <v>2021</v>
      </c>
      <c r="C1390" t="str">
        <f>A1390&amp;" "&amp;B1390</f>
        <v>Hamilton et al. 2021</v>
      </c>
      <c r="D1390" s="12" t="s">
        <v>35</v>
      </c>
      <c r="E1390" s="12" t="s">
        <v>158</v>
      </c>
      <c r="F1390" s="12" t="s">
        <v>1169</v>
      </c>
      <c r="G1390" s="12" t="s">
        <v>35</v>
      </c>
      <c r="H1390" s="12" t="s">
        <v>3503</v>
      </c>
      <c r="I1390" s="12" t="s">
        <v>2093</v>
      </c>
      <c r="J1390" s="12" t="s">
        <v>2117</v>
      </c>
      <c r="K1390" s="12" t="s">
        <v>28</v>
      </c>
      <c r="L1390" s="12" t="s">
        <v>28</v>
      </c>
      <c r="N1390" s="12" t="s">
        <v>28</v>
      </c>
      <c r="O1390" s="12" t="s">
        <v>744</v>
      </c>
      <c r="P1390" s="12" t="s">
        <v>639</v>
      </c>
      <c r="Q1390" t="s">
        <v>4044</v>
      </c>
      <c r="R1390" t="s">
        <v>833</v>
      </c>
      <c r="S1390" t="s">
        <v>4390</v>
      </c>
      <c r="T1390" s="12" t="s">
        <v>2707</v>
      </c>
      <c r="U1390" s="12" t="s">
        <v>1177</v>
      </c>
      <c r="W1390" s="12" t="s">
        <v>40</v>
      </c>
      <c r="X1390" s="12" t="s">
        <v>1033</v>
      </c>
      <c r="Y1390" s="12" t="s">
        <v>1033</v>
      </c>
      <c r="Z1390" s="12" t="s">
        <v>1033</v>
      </c>
      <c r="AA1390" s="12" t="s">
        <v>1171</v>
      </c>
      <c r="AB1390" s="12" t="s">
        <v>35</v>
      </c>
      <c r="AC1390" s="12" t="s">
        <v>2901</v>
      </c>
      <c r="AF1390" s="12" t="s">
        <v>119</v>
      </c>
      <c r="AG1390" s="12">
        <v>13</v>
      </c>
      <c r="AJ1390" s="12">
        <v>2.2000000000000002</v>
      </c>
      <c r="AN1390" s="12">
        <v>1</v>
      </c>
      <c r="AO1390" s="12">
        <v>4</v>
      </c>
      <c r="AR1390" s="12" t="s">
        <v>1172</v>
      </c>
      <c r="AS1390" s="12">
        <v>13</v>
      </c>
      <c r="AT1390" s="12" t="s">
        <v>746</v>
      </c>
      <c r="BC1390" s="12" t="s">
        <v>2196</v>
      </c>
    </row>
    <row r="1391" spans="1:55" s="12" customFormat="1" x14ac:dyDescent="0.25">
      <c r="A1391" s="12" t="s">
        <v>1168</v>
      </c>
      <c r="B1391" s="12">
        <v>2021</v>
      </c>
      <c r="C1391" t="str">
        <f>A1391&amp;" "&amp;B1391</f>
        <v>Hamilton et al. 2021</v>
      </c>
      <c r="D1391" s="12" t="s">
        <v>35</v>
      </c>
      <c r="E1391" s="12" t="s">
        <v>158</v>
      </c>
      <c r="F1391" s="12" t="s">
        <v>1169</v>
      </c>
      <c r="G1391" s="12" t="s">
        <v>35</v>
      </c>
      <c r="H1391" s="12" t="s">
        <v>3503</v>
      </c>
      <c r="I1391" s="12" t="s">
        <v>2093</v>
      </c>
      <c r="J1391" s="12" t="s">
        <v>2117</v>
      </c>
      <c r="K1391" s="12" t="s">
        <v>28</v>
      </c>
      <c r="L1391" s="12" t="s">
        <v>28</v>
      </c>
      <c r="N1391" s="12" t="s">
        <v>28</v>
      </c>
      <c r="O1391" s="12" t="s">
        <v>744</v>
      </c>
      <c r="P1391" s="12" t="s">
        <v>639</v>
      </c>
      <c r="Q1391" t="s">
        <v>4044</v>
      </c>
      <c r="R1391" t="s">
        <v>3949</v>
      </c>
      <c r="S1391" t="s">
        <v>4184</v>
      </c>
      <c r="T1391" s="12" t="s">
        <v>2724</v>
      </c>
      <c r="U1391" s="12" t="s">
        <v>1199</v>
      </c>
      <c r="W1391" s="12" t="s">
        <v>40</v>
      </c>
      <c r="X1391" s="12" t="s">
        <v>1033</v>
      </c>
      <c r="Y1391" s="12" t="s">
        <v>1033</v>
      </c>
      <c r="Z1391" s="12" t="s">
        <v>1033</v>
      </c>
      <c r="AA1391" s="12" t="s">
        <v>1171</v>
      </c>
      <c r="AB1391" s="12" t="s">
        <v>35</v>
      </c>
      <c r="AC1391" s="12" t="s">
        <v>2901</v>
      </c>
      <c r="AF1391" s="12" t="s">
        <v>119</v>
      </c>
      <c r="AG1391" s="12">
        <v>15</v>
      </c>
      <c r="AJ1391" s="12">
        <v>1.2</v>
      </c>
      <c r="AN1391" s="12">
        <v>1</v>
      </c>
      <c r="AO1391" s="12">
        <v>2</v>
      </c>
      <c r="AR1391" s="12" t="s">
        <v>1172</v>
      </c>
      <c r="AS1391" s="12">
        <v>15</v>
      </c>
      <c r="AT1391" s="12" t="s">
        <v>746</v>
      </c>
      <c r="BC1391" s="12" t="s">
        <v>2212</v>
      </c>
    </row>
    <row r="1392" spans="1:55" s="12" customFormat="1" x14ac:dyDescent="0.25">
      <c r="A1392" s="12" t="s">
        <v>1168</v>
      </c>
      <c r="B1392" s="12">
        <v>2021</v>
      </c>
      <c r="C1392" t="str">
        <f>A1392&amp;" "&amp;B1392</f>
        <v>Hamilton et al. 2021</v>
      </c>
      <c r="D1392" s="12" t="s">
        <v>35</v>
      </c>
      <c r="E1392" s="12" t="s">
        <v>158</v>
      </c>
      <c r="F1392" s="12" t="s">
        <v>1169</v>
      </c>
      <c r="G1392" s="12" t="s">
        <v>35</v>
      </c>
      <c r="H1392" s="12" t="s">
        <v>3503</v>
      </c>
      <c r="I1392" s="12" t="s">
        <v>2093</v>
      </c>
      <c r="J1392" s="12" t="s">
        <v>2117</v>
      </c>
      <c r="K1392" s="12" t="s">
        <v>28</v>
      </c>
      <c r="L1392" s="12" t="s">
        <v>28</v>
      </c>
      <c r="N1392" s="12" t="s">
        <v>28</v>
      </c>
      <c r="O1392" s="12" t="s">
        <v>744</v>
      </c>
      <c r="P1392" s="12" t="s">
        <v>639</v>
      </c>
      <c r="Q1392" s="12" t="s">
        <v>4044</v>
      </c>
      <c r="R1392" s="12" t="s">
        <v>4383</v>
      </c>
      <c r="S1392" s="12" t="s">
        <v>3967</v>
      </c>
      <c r="U1392" s="12" t="s">
        <v>1224</v>
      </c>
      <c r="V1392" s="12" t="s">
        <v>2755</v>
      </c>
      <c r="W1392" s="12" t="s">
        <v>40</v>
      </c>
      <c r="X1392" s="12" t="s">
        <v>1033</v>
      </c>
      <c r="Y1392" s="12" t="s">
        <v>1033</v>
      </c>
      <c r="Z1392" s="12" t="s">
        <v>1033</v>
      </c>
      <c r="AA1392" s="12" t="s">
        <v>1171</v>
      </c>
      <c r="AB1392" s="12" t="s">
        <v>35</v>
      </c>
      <c r="AC1392" s="12" t="s">
        <v>2901</v>
      </c>
      <c r="AF1392" s="12" t="s">
        <v>119</v>
      </c>
      <c r="AG1392" s="12">
        <v>6</v>
      </c>
      <c r="AJ1392" s="12">
        <v>1.2</v>
      </c>
      <c r="AN1392" s="12">
        <v>1</v>
      </c>
      <c r="AO1392" s="12">
        <v>2</v>
      </c>
      <c r="AR1392" s="12" t="s">
        <v>1172</v>
      </c>
      <c r="AS1392" s="12">
        <v>6</v>
      </c>
      <c r="AT1392" s="12" t="s">
        <v>746</v>
      </c>
      <c r="BC1392" s="12" t="s">
        <v>2227</v>
      </c>
    </row>
    <row r="1393" spans="1:59" s="12" customFormat="1" x14ac:dyDescent="0.25">
      <c r="A1393" s="12" t="s">
        <v>1168</v>
      </c>
      <c r="B1393" s="12">
        <v>2021</v>
      </c>
      <c r="C1393" t="str">
        <f>A1393&amp;" "&amp;B1393</f>
        <v>Hamilton et al. 2021</v>
      </c>
      <c r="D1393" s="12" t="s">
        <v>35</v>
      </c>
      <c r="E1393" s="12" t="s">
        <v>158</v>
      </c>
      <c r="F1393" s="12" t="s">
        <v>1169</v>
      </c>
      <c r="G1393" s="12" t="s">
        <v>35</v>
      </c>
      <c r="H1393" s="12" t="s">
        <v>3503</v>
      </c>
      <c r="I1393" s="12" t="s">
        <v>2093</v>
      </c>
      <c r="J1393" s="12" t="s">
        <v>2117</v>
      </c>
      <c r="K1393" s="12" t="s">
        <v>28</v>
      </c>
      <c r="L1393" s="12" t="s">
        <v>28</v>
      </c>
      <c r="N1393" s="12" t="s">
        <v>28</v>
      </c>
      <c r="O1393" s="12" t="s">
        <v>744</v>
      </c>
      <c r="P1393" s="12" t="s">
        <v>639</v>
      </c>
      <c r="Q1393" t="s">
        <v>4044</v>
      </c>
      <c r="R1393" t="s">
        <v>3949</v>
      </c>
      <c r="S1393" t="s">
        <v>4398</v>
      </c>
      <c r="T1393" s="12" t="s">
        <v>2725</v>
      </c>
      <c r="U1393" s="12" t="s">
        <v>1200</v>
      </c>
      <c r="W1393" s="12" t="s">
        <v>40</v>
      </c>
      <c r="X1393" s="12" t="s">
        <v>1033</v>
      </c>
      <c r="Y1393" s="12" t="s">
        <v>1033</v>
      </c>
      <c r="Z1393" s="12" t="s">
        <v>1033</v>
      </c>
      <c r="AA1393" s="12" t="s">
        <v>1171</v>
      </c>
      <c r="AB1393" s="12" t="s">
        <v>35</v>
      </c>
      <c r="AC1393" s="12" t="s">
        <v>2901</v>
      </c>
      <c r="AF1393" s="12">
        <v>1</v>
      </c>
      <c r="AG1393" s="12">
        <v>47</v>
      </c>
      <c r="AH1393" s="15">
        <v>2.1689382629370035E-2</v>
      </c>
      <c r="AI1393" s="15"/>
      <c r="AJ1393" s="12">
        <v>2.8</v>
      </c>
      <c r="AN1393" s="12">
        <v>1</v>
      </c>
      <c r="AO1393" s="12">
        <v>6</v>
      </c>
      <c r="AP1393" s="15"/>
      <c r="AQ1393" s="15"/>
      <c r="AR1393" s="12" t="s">
        <v>1172</v>
      </c>
      <c r="AS1393" s="12">
        <v>47</v>
      </c>
      <c r="AT1393" s="12" t="s">
        <v>746</v>
      </c>
      <c r="BC1393" s="12" t="s">
        <v>2213</v>
      </c>
    </row>
    <row r="1394" spans="1:59" s="12" customFormat="1" x14ac:dyDescent="0.25">
      <c r="A1394" s="12" t="s">
        <v>1168</v>
      </c>
      <c r="B1394" s="12">
        <v>2021</v>
      </c>
      <c r="C1394" t="str">
        <f>A1394&amp;" "&amp;B1394</f>
        <v>Hamilton et al. 2021</v>
      </c>
      <c r="D1394" s="12" t="s">
        <v>35</v>
      </c>
      <c r="E1394" s="12" t="s">
        <v>158</v>
      </c>
      <c r="F1394" s="12" t="s">
        <v>1169</v>
      </c>
      <c r="G1394" s="12" t="s">
        <v>35</v>
      </c>
      <c r="H1394" s="12" t="s">
        <v>3503</v>
      </c>
      <c r="I1394" s="12" t="s">
        <v>2093</v>
      </c>
      <c r="J1394" s="12" t="s">
        <v>2117</v>
      </c>
      <c r="K1394" s="12" t="s">
        <v>28</v>
      </c>
      <c r="L1394" s="12" t="s">
        <v>28</v>
      </c>
      <c r="N1394" s="12" t="s">
        <v>28</v>
      </c>
      <c r="O1394" s="12" t="s">
        <v>744</v>
      </c>
      <c r="P1394" s="12" t="s">
        <v>639</v>
      </c>
      <c r="Q1394" t="s">
        <v>4044</v>
      </c>
      <c r="R1394" t="s">
        <v>3968</v>
      </c>
      <c r="U1394" s="12" t="s">
        <v>1226</v>
      </c>
      <c r="V1394" s="12" t="s">
        <v>2717</v>
      </c>
      <c r="W1394" s="12" t="s">
        <v>40</v>
      </c>
      <c r="X1394" s="12" t="s">
        <v>1033</v>
      </c>
      <c r="Y1394" s="12" t="s">
        <v>1033</v>
      </c>
      <c r="Z1394" s="12" t="s">
        <v>1033</v>
      </c>
      <c r="AA1394" s="12" t="s">
        <v>1171</v>
      </c>
      <c r="AB1394" s="12" t="s">
        <v>35</v>
      </c>
      <c r="AC1394" s="12" t="s">
        <v>2901</v>
      </c>
      <c r="AF1394" s="12" t="s">
        <v>119</v>
      </c>
      <c r="AG1394" s="12">
        <v>3</v>
      </c>
      <c r="AJ1394" s="12">
        <v>1</v>
      </c>
      <c r="AN1394" s="12">
        <v>1</v>
      </c>
      <c r="AO1394" s="12">
        <v>1</v>
      </c>
      <c r="AR1394" s="12" t="s">
        <v>1172</v>
      </c>
      <c r="AS1394" s="12">
        <v>3</v>
      </c>
      <c r="AT1394" s="12" t="s">
        <v>746</v>
      </c>
      <c r="BC1394" s="12" t="s">
        <v>2229</v>
      </c>
    </row>
    <row r="1395" spans="1:59" s="12" customFormat="1" x14ac:dyDescent="0.25">
      <c r="A1395" s="12" t="s">
        <v>1168</v>
      </c>
      <c r="B1395" s="12">
        <v>2021</v>
      </c>
      <c r="C1395" t="str">
        <f>A1395&amp;" "&amp;B1395</f>
        <v>Hamilton et al. 2021</v>
      </c>
      <c r="D1395" s="12" t="s">
        <v>35</v>
      </c>
      <c r="E1395" s="12" t="s">
        <v>158</v>
      </c>
      <c r="F1395" s="12" t="s">
        <v>1169</v>
      </c>
      <c r="G1395" s="12" t="s">
        <v>35</v>
      </c>
      <c r="H1395" s="12" t="s">
        <v>3503</v>
      </c>
      <c r="I1395" s="12" t="s">
        <v>2093</v>
      </c>
      <c r="J1395" s="12" t="s">
        <v>2117</v>
      </c>
      <c r="K1395" s="12" t="s">
        <v>28</v>
      </c>
      <c r="L1395" s="12" t="s">
        <v>28</v>
      </c>
      <c r="N1395" s="12" t="s">
        <v>28</v>
      </c>
      <c r="O1395" s="12" t="s">
        <v>744</v>
      </c>
      <c r="P1395" s="12" t="s">
        <v>639</v>
      </c>
      <c r="Q1395" t="s">
        <v>4044</v>
      </c>
      <c r="R1395" t="s">
        <v>3962</v>
      </c>
      <c r="U1395" s="12" t="s">
        <v>1230</v>
      </c>
      <c r="V1395" s="12" t="s">
        <v>2728</v>
      </c>
      <c r="W1395" s="12" t="s">
        <v>40</v>
      </c>
      <c r="X1395" s="12" t="s">
        <v>1033</v>
      </c>
      <c r="Y1395" s="12" t="s">
        <v>1033</v>
      </c>
      <c r="Z1395" s="12" t="s">
        <v>1033</v>
      </c>
      <c r="AA1395" s="12" t="s">
        <v>1171</v>
      </c>
      <c r="AB1395" s="12" t="s">
        <v>35</v>
      </c>
      <c r="AC1395" s="12" t="s">
        <v>2901</v>
      </c>
      <c r="AF1395" s="12">
        <v>1</v>
      </c>
      <c r="AG1395" s="12">
        <v>1</v>
      </c>
      <c r="AJ1395" s="12">
        <v>1</v>
      </c>
      <c r="AN1395" s="12">
        <v>1</v>
      </c>
      <c r="AO1395" s="12">
        <v>1</v>
      </c>
      <c r="AR1395" s="12" t="s">
        <v>1172</v>
      </c>
      <c r="AS1395" s="12">
        <v>1</v>
      </c>
      <c r="AT1395" s="12" t="s">
        <v>746</v>
      </c>
      <c r="BC1395" s="12" t="s">
        <v>2192</v>
      </c>
    </row>
    <row r="1396" spans="1:59" s="12" customFormat="1" x14ac:dyDescent="0.25">
      <c r="A1396" s="12" t="s">
        <v>1168</v>
      </c>
      <c r="B1396" s="12">
        <v>2021</v>
      </c>
      <c r="C1396" t="str">
        <f>A1396&amp;" "&amp;B1396</f>
        <v>Hamilton et al. 2021</v>
      </c>
      <c r="D1396" s="12" t="s">
        <v>35</v>
      </c>
      <c r="E1396" s="12" t="s">
        <v>158</v>
      </c>
      <c r="F1396" s="12" t="s">
        <v>1169</v>
      </c>
      <c r="G1396" s="12" t="s">
        <v>35</v>
      </c>
      <c r="H1396" s="12" t="s">
        <v>3503</v>
      </c>
      <c r="I1396" s="12" t="s">
        <v>2093</v>
      </c>
      <c r="J1396" s="12" t="s">
        <v>2117</v>
      </c>
      <c r="K1396" s="12" t="s">
        <v>28</v>
      </c>
      <c r="L1396" s="12" t="s">
        <v>28</v>
      </c>
      <c r="N1396" s="12" t="s">
        <v>28</v>
      </c>
      <c r="O1396" s="12" t="s">
        <v>744</v>
      </c>
      <c r="P1396" s="12" t="s">
        <v>639</v>
      </c>
      <c r="Q1396" t="s">
        <v>4044</v>
      </c>
      <c r="R1396" t="s">
        <v>3949</v>
      </c>
      <c r="S1396" t="s">
        <v>3969</v>
      </c>
      <c r="U1396" s="12" t="s">
        <v>1201</v>
      </c>
      <c r="V1396" s="12" t="s">
        <v>2737</v>
      </c>
      <c r="W1396" s="12" t="s">
        <v>40</v>
      </c>
      <c r="X1396" s="12" t="s">
        <v>1033</v>
      </c>
      <c r="Y1396" s="12" t="s">
        <v>1033</v>
      </c>
      <c r="Z1396" s="12" t="s">
        <v>1033</v>
      </c>
      <c r="AA1396" s="12" t="s">
        <v>1171</v>
      </c>
      <c r="AB1396" s="12" t="s">
        <v>35</v>
      </c>
      <c r="AC1396" s="12" t="s">
        <v>2901</v>
      </c>
      <c r="AF1396" s="12" t="s">
        <v>119</v>
      </c>
      <c r="AG1396" s="12">
        <v>5</v>
      </c>
      <c r="AJ1396" s="12">
        <v>1.3</v>
      </c>
      <c r="AN1396" s="12">
        <v>1</v>
      </c>
      <c r="AO1396" s="12">
        <v>2</v>
      </c>
      <c r="AR1396" s="12" t="s">
        <v>1172</v>
      </c>
      <c r="AS1396" s="12">
        <v>5</v>
      </c>
      <c r="AT1396" s="12" t="s">
        <v>746</v>
      </c>
      <c r="BC1396" s="12" t="s">
        <v>2214</v>
      </c>
    </row>
    <row r="1397" spans="1:59" s="12" customFormat="1" x14ac:dyDescent="0.25">
      <c r="A1397" s="12" t="s">
        <v>1168</v>
      </c>
      <c r="B1397" s="12">
        <v>2021</v>
      </c>
      <c r="C1397" t="str">
        <f>A1397&amp;" "&amp;B1397</f>
        <v>Hamilton et al. 2021</v>
      </c>
      <c r="D1397" s="12" t="s">
        <v>35</v>
      </c>
      <c r="E1397" s="12" t="s">
        <v>158</v>
      </c>
      <c r="F1397" s="12" t="s">
        <v>1169</v>
      </c>
      <c r="G1397" s="12" t="s">
        <v>35</v>
      </c>
      <c r="H1397" s="12" t="s">
        <v>3503</v>
      </c>
      <c r="I1397" s="12" t="s">
        <v>2093</v>
      </c>
      <c r="J1397" s="12" t="s">
        <v>2117</v>
      </c>
      <c r="K1397" s="12" t="s">
        <v>28</v>
      </c>
      <c r="L1397" s="12" t="s">
        <v>28</v>
      </c>
      <c r="N1397" s="12" t="s">
        <v>28</v>
      </c>
      <c r="O1397" s="12" t="s">
        <v>744</v>
      </c>
      <c r="P1397" s="12" t="s">
        <v>639</v>
      </c>
      <c r="Q1397" t="s">
        <v>4044</v>
      </c>
      <c r="R1397"/>
      <c r="S1397"/>
      <c r="V1397" s="12" t="s">
        <v>2761</v>
      </c>
      <c r="W1397" s="12" t="s">
        <v>40</v>
      </c>
      <c r="X1397" s="12" t="s">
        <v>1652</v>
      </c>
      <c r="Y1397" s="12" t="s">
        <v>1652</v>
      </c>
      <c r="Z1397" s="12" t="s">
        <v>3517</v>
      </c>
      <c r="AA1397" s="12" t="s">
        <v>1473</v>
      </c>
      <c r="AB1397" s="12" t="s">
        <v>35</v>
      </c>
      <c r="AC1397" s="12" t="s">
        <v>2901</v>
      </c>
      <c r="AF1397" s="12">
        <v>11</v>
      </c>
      <c r="AG1397" s="12">
        <v>2665</v>
      </c>
      <c r="AH1397" s="15">
        <v>4.2233890259319477E-3</v>
      </c>
      <c r="AI1397" s="15"/>
      <c r="AP1397" s="15"/>
      <c r="AQ1397" s="15"/>
      <c r="AS1397" s="12" t="s">
        <v>1658</v>
      </c>
      <c r="AT1397" s="12" t="s">
        <v>1659</v>
      </c>
    </row>
    <row r="1398" spans="1:59" s="12" customFormat="1" x14ac:dyDescent="0.25">
      <c r="A1398" s="12" t="s">
        <v>1467</v>
      </c>
      <c r="B1398" s="12">
        <v>2002</v>
      </c>
      <c r="C1398" t="str">
        <f>A1398&amp;" "&amp;B1398</f>
        <v>Barber et al. 2002</v>
      </c>
      <c r="D1398" s="12" t="s">
        <v>35</v>
      </c>
      <c r="E1398" s="12" t="s">
        <v>226</v>
      </c>
      <c r="F1398" s="12" t="s">
        <v>1468</v>
      </c>
      <c r="G1398" s="12" t="s">
        <v>35</v>
      </c>
      <c r="H1398" s="12" t="s">
        <v>3503</v>
      </c>
      <c r="I1398" s="12" t="s">
        <v>1469</v>
      </c>
      <c r="J1398" s="12" t="s">
        <v>2117</v>
      </c>
      <c r="K1398" s="12" t="s">
        <v>28</v>
      </c>
      <c r="L1398" s="12" t="s">
        <v>28</v>
      </c>
      <c r="N1398" s="12" t="s">
        <v>248</v>
      </c>
      <c r="O1398" s="12" t="s">
        <v>744</v>
      </c>
      <c r="P1398" s="12" t="s">
        <v>4536</v>
      </c>
      <c r="Q1398" t="s">
        <v>4341</v>
      </c>
      <c r="R1398"/>
      <c r="S1398"/>
      <c r="V1398" s="12" t="s">
        <v>3751</v>
      </c>
      <c r="W1398" s="12" t="s">
        <v>40</v>
      </c>
      <c r="X1398" s="12" t="s">
        <v>1470</v>
      </c>
      <c r="Y1398" s="12" t="s">
        <v>1033</v>
      </c>
      <c r="Z1398" s="12" t="s">
        <v>1033</v>
      </c>
      <c r="AA1398" s="12" t="s">
        <v>1471</v>
      </c>
      <c r="AB1398" s="12" t="s">
        <v>35</v>
      </c>
      <c r="AC1398" s="12" t="s">
        <v>2901</v>
      </c>
      <c r="AF1398" s="12" t="s">
        <v>119</v>
      </c>
      <c r="AG1398" s="12">
        <v>46</v>
      </c>
    </row>
    <row r="1399" spans="1:59" s="12" customFormat="1" x14ac:dyDescent="0.25">
      <c r="A1399" s="12" t="s">
        <v>1822</v>
      </c>
      <c r="B1399" s="12">
        <v>1998</v>
      </c>
      <c r="C1399" t="str">
        <f>A1399&amp;" "&amp;B1399</f>
        <v>Adesiyun et al. 1998</v>
      </c>
      <c r="D1399" s="12" t="s">
        <v>35</v>
      </c>
      <c r="E1399" s="12" t="s">
        <v>25</v>
      </c>
      <c r="F1399" s="12" t="s">
        <v>1823</v>
      </c>
      <c r="G1399" s="12" t="s">
        <v>2901</v>
      </c>
      <c r="H1399" s="12" t="s">
        <v>3503</v>
      </c>
      <c r="I1399" s="12" t="s">
        <v>1824</v>
      </c>
      <c r="J1399" s="12" t="s">
        <v>2117</v>
      </c>
      <c r="K1399" s="12" t="s">
        <v>119</v>
      </c>
      <c r="L1399" s="12" t="s">
        <v>119</v>
      </c>
      <c r="N1399" s="12" t="s">
        <v>248</v>
      </c>
      <c r="O1399" s="12" t="s">
        <v>744</v>
      </c>
      <c r="P1399" s="12" t="s">
        <v>96</v>
      </c>
      <c r="Q1399" t="s">
        <v>3959</v>
      </c>
      <c r="R1399" t="s">
        <v>4279</v>
      </c>
      <c r="S1399" t="s">
        <v>4278</v>
      </c>
      <c r="T1399" s="12" t="s">
        <v>2805</v>
      </c>
      <c r="U1399" s="12" t="s">
        <v>2804</v>
      </c>
      <c r="W1399" s="12" t="s">
        <v>1831</v>
      </c>
      <c r="X1399" s="12" t="s">
        <v>1826</v>
      </c>
      <c r="Y1399" s="12" t="s">
        <v>1033</v>
      </c>
      <c r="Z1399" s="12" t="s">
        <v>1033</v>
      </c>
      <c r="AA1399" s="12" t="s">
        <v>1827</v>
      </c>
      <c r="AB1399" s="12" t="s">
        <v>35</v>
      </c>
      <c r="AC1399" s="12" t="s">
        <v>2901</v>
      </c>
      <c r="AF1399" s="12">
        <v>1</v>
      </c>
      <c r="AG1399" s="12">
        <v>9</v>
      </c>
    </row>
    <row r="1400" spans="1:59" s="12" customFormat="1" x14ac:dyDescent="0.25">
      <c r="A1400" s="12" t="s">
        <v>1822</v>
      </c>
      <c r="B1400" s="12">
        <v>1998</v>
      </c>
      <c r="C1400" t="str">
        <f>A1400&amp;" "&amp;B1400</f>
        <v>Adesiyun et al. 1998</v>
      </c>
      <c r="D1400" s="12" t="s">
        <v>35</v>
      </c>
      <c r="E1400" s="12" t="s">
        <v>25</v>
      </c>
      <c r="F1400" s="12" t="s">
        <v>1823</v>
      </c>
      <c r="G1400" s="12" t="s">
        <v>2901</v>
      </c>
      <c r="H1400" s="12" t="s">
        <v>3503</v>
      </c>
      <c r="I1400" s="12" t="s">
        <v>1824</v>
      </c>
      <c r="J1400" s="12" t="s">
        <v>2117</v>
      </c>
      <c r="K1400" s="12" t="s">
        <v>119</v>
      </c>
      <c r="L1400" s="12" t="s">
        <v>119</v>
      </c>
      <c r="N1400" s="12" t="s">
        <v>248</v>
      </c>
      <c r="O1400" s="12" t="s">
        <v>744</v>
      </c>
      <c r="P1400" s="12" t="s">
        <v>96</v>
      </c>
      <c r="Q1400" t="s">
        <v>3912</v>
      </c>
      <c r="R1400" t="s">
        <v>4351</v>
      </c>
      <c r="S1400" t="s">
        <v>4350</v>
      </c>
      <c r="T1400" s="12" t="s">
        <v>2787</v>
      </c>
      <c r="U1400" s="12" t="s">
        <v>1837</v>
      </c>
      <c r="W1400" s="12" t="s">
        <v>1831</v>
      </c>
      <c r="X1400" s="12" t="s">
        <v>1826</v>
      </c>
      <c r="Y1400" s="12" t="s">
        <v>1033</v>
      </c>
      <c r="Z1400" s="12" t="s">
        <v>1033</v>
      </c>
      <c r="AA1400" s="12" t="s">
        <v>1827</v>
      </c>
      <c r="AB1400" s="12" t="s">
        <v>35</v>
      </c>
      <c r="AC1400" s="12" t="s">
        <v>2901</v>
      </c>
      <c r="AF1400" s="12">
        <v>2</v>
      </c>
      <c r="AG1400" s="12">
        <v>10</v>
      </c>
    </row>
    <row r="1401" spans="1:59" s="12" customFormat="1" x14ac:dyDescent="0.25">
      <c r="A1401" s="12" t="s">
        <v>1822</v>
      </c>
      <c r="B1401" s="12">
        <v>1998</v>
      </c>
      <c r="C1401" t="str">
        <f>A1401&amp;" "&amp;B1401</f>
        <v>Adesiyun et al. 1998</v>
      </c>
      <c r="D1401" s="12" t="s">
        <v>35</v>
      </c>
      <c r="E1401" s="12" t="s">
        <v>25</v>
      </c>
      <c r="F1401" s="12" t="s">
        <v>1823</v>
      </c>
      <c r="G1401" s="12" t="s">
        <v>2901</v>
      </c>
      <c r="H1401" s="12" t="s">
        <v>3503</v>
      </c>
      <c r="I1401" s="12" t="s">
        <v>1824</v>
      </c>
      <c r="J1401" s="12" t="s">
        <v>2117</v>
      </c>
      <c r="K1401" s="12" t="s">
        <v>119</v>
      </c>
      <c r="L1401" s="12" t="s">
        <v>119</v>
      </c>
      <c r="N1401" s="12" t="s">
        <v>248</v>
      </c>
      <c r="O1401" s="12" t="s">
        <v>744</v>
      </c>
      <c r="P1401" s="12" t="s">
        <v>96</v>
      </c>
      <c r="Q1401" t="s">
        <v>3912</v>
      </c>
      <c r="R1401" t="s">
        <v>4351</v>
      </c>
      <c r="S1401" t="s">
        <v>4350</v>
      </c>
      <c r="T1401" s="12" t="s">
        <v>2787</v>
      </c>
      <c r="U1401" s="12" t="s">
        <v>1837</v>
      </c>
      <c r="W1401" s="12" t="s">
        <v>1831</v>
      </c>
      <c r="X1401" s="12" t="s">
        <v>1826</v>
      </c>
      <c r="Y1401" s="12" t="s">
        <v>1033</v>
      </c>
      <c r="Z1401" s="12" t="s">
        <v>1033</v>
      </c>
      <c r="AA1401" s="12" t="s">
        <v>1827</v>
      </c>
      <c r="AB1401" s="12" t="s">
        <v>35</v>
      </c>
      <c r="AC1401" s="12" t="s">
        <v>2901</v>
      </c>
      <c r="AF1401" s="12" t="s">
        <v>119</v>
      </c>
      <c r="AG1401" s="12">
        <v>15</v>
      </c>
    </row>
    <row r="1402" spans="1:59" s="12" customFormat="1" x14ac:dyDescent="0.25">
      <c r="A1402" s="12" t="s">
        <v>1822</v>
      </c>
      <c r="B1402" s="12">
        <v>1998</v>
      </c>
      <c r="C1402" t="str">
        <f>A1402&amp;" "&amp;B1402</f>
        <v>Adesiyun et al. 1998</v>
      </c>
      <c r="D1402" s="12" t="s">
        <v>35</v>
      </c>
      <c r="E1402" s="12" t="s">
        <v>25</v>
      </c>
      <c r="F1402" s="12" t="s">
        <v>1823</v>
      </c>
      <c r="G1402" s="12" t="s">
        <v>2901</v>
      </c>
      <c r="H1402" s="12" t="s">
        <v>3503</v>
      </c>
      <c r="I1402" s="12" t="s">
        <v>1824</v>
      </c>
      <c r="J1402" s="12" t="s">
        <v>2117</v>
      </c>
      <c r="K1402" s="12" t="s">
        <v>119</v>
      </c>
      <c r="L1402" s="12" t="s">
        <v>119</v>
      </c>
      <c r="N1402" s="12" t="s">
        <v>248</v>
      </c>
      <c r="O1402" s="12" t="s">
        <v>744</v>
      </c>
      <c r="P1402" s="12" t="s">
        <v>96</v>
      </c>
      <c r="Q1402" t="s">
        <v>4193</v>
      </c>
      <c r="R1402" t="s">
        <v>4192</v>
      </c>
      <c r="S1402" t="s">
        <v>4191</v>
      </c>
      <c r="U1402" s="12" t="s">
        <v>1838</v>
      </c>
      <c r="V1402" s="12" t="s">
        <v>883</v>
      </c>
      <c r="W1402" s="12" t="s">
        <v>1831</v>
      </c>
      <c r="X1402" s="12" t="s">
        <v>1826</v>
      </c>
      <c r="Y1402" s="12" t="s">
        <v>1033</v>
      </c>
      <c r="Z1402" s="12" t="s">
        <v>1033</v>
      </c>
      <c r="AA1402" s="12" t="s">
        <v>1827</v>
      </c>
      <c r="AB1402" s="12" t="s">
        <v>35</v>
      </c>
      <c r="AC1402" s="12" t="s">
        <v>2901</v>
      </c>
      <c r="AF1402" s="12">
        <v>5</v>
      </c>
      <c r="AG1402" s="12">
        <v>17</v>
      </c>
    </row>
    <row r="1403" spans="1:59" s="12" customFormat="1" x14ac:dyDescent="0.25">
      <c r="A1403" s="12" t="s">
        <v>1822</v>
      </c>
      <c r="B1403" s="12">
        <v>1998</v>
      </c>
      <c r="C1403" t="str">
        <f>A1403&amp;" "&amp;B1403</f>
        <v>Adesiyun et al. 1998</v>
      </c>
      <c r="D1403" s="12" t="s">
        <v>35</v>
      </c>
      <c r="E1403" s="12" t="s">
        <v>25</v>
      </c>
      <c r="F1403" s="12" t="s">
        <v>1823</v>
      </c>
      <c r="G1403" s="12" t="s">
        <v>2901</v>
      </c>
      <c r="H1403" s="12" t="s">
        <v>3503</v>
      </c>
      <c r="I1403" s="12" t="s">
        <v>1824</v>
      </c>
      <c r="J1403" s="12" t="s">
        <v>2117</v>
      </c>
      <c r="K1403" s="12" t="s">
        <v>119</v>
      </c>
      <c r="L1403" s="12" t="s">
        <v>119</v>
      </c>
      <c r="N1403" s="12" t="s">
        <v>248</v>
      </c>
      <c r="O1403" s="12" t="s">
        <v>744</v>
      </c>
      <c r="P1403" s="12" t="s">
        <v>96</v>
      </c>
      <c r="Q1403" t="s">
        <v>3912</v>
      </c>
      <c r="R1403" t="s">
        <v>4381</v>
      </c>
      <c r="S1403" t="s">
        <v>4380</v>
      </c>
      <c r="T1403" s="12" t="s">
        <v>4379</v>
      </c>
      <c r="U1403" s="12" t="s">
        <v>1836</v>
      </c>
      <c r="W1403" s="12" t="s">
        <v>1831</v>
      </c>
      <c r="X1403" s="12" t="s">
        <v>1826</v>
      </c>
      <c r="Y1403" s="12" t="s">
        <v>1033</v>
      </c>
      <c r="Z1403" s="12" t="s">
        <v>1033</v>
      </c>
      <c r="AA1403" s="12" t="s">
        <v>1827</v>
      </c>
      <c r="AB1403" s="12" t="s">
        <v>35</v>
      </c>
      <c r="AC1403" s="12" t="s">
        <v>2901</v>
      </c>
      <c r="AF1403" s="12">
        <v>2</v>
      </c>
      <c r="AG1403" s="12">
        <v>88</v>
      </c>
    </row>
    <row r="1404" spans="1:59" s="12" customFormat="1" x14ac:dyDescent="0.25">
      <c r="A1404" s="12" t="s">
        <v>1822</v>
      </c>
      <c r="B1404" s="12">
        <v>1998</v>
      </c>
      <c r="C1404" t="str">
        <f>A1404&amp;" "&amp;B1404</f>
        <v>Adesiyun et al. 1998</v>
      </c>
      <c r="D1404" s="12" t="s">
        <v>35</v>
      </c>
      <c r="E1404" s="12" t="s">
        <v>25</v>
      </c>
      <c r="F1404" s="12" t="s">
        <v>1823</v>
      </c>
      <c r="G1404" s="12" t="s">
        <v>2901</v>
      </c>
      <c r="H1404" s="12" t="s">
        <v>3503</v>
      </c>
      <c r="I1404" s="12" t="s">
        <v>1824</v>
      </c>
      <c r="J1404" s="12" t="s">
        <v>2117</v>
      </c>
      <c r="K1404" s="12" t="s">
        <v>119</v>
      </c>
      <c r="L1404" s="12" t="s">
        <v>119</v>
      </c>
      <c r="N1404" s="12" t="s">
        <v>248</v>
      </c>
      <c r="O1404" s="12" t="s">
        <v>744</v>
      </c>
      <c r="P1404" s="12" t="s">
        <v>96</v>
      </c>
      <c r="Q1404" t="s">
        <v>3912</v>
      </c>
      <c r="R1404" t="s">
        <v>4381</v>
      </c>
      <c r="S1404" t="s">
        <v>4380</v>
      </c>
      <c r="T1404" s="12" t="s">
        <v>4379</v>
      </c>
      <c r="U1404" s="12" t="s">
        <v>1836</v>
      </c>
      <c r="W1404" s="12" t="s">
        <v>1831</v>
      </c>
      <c r="X1404" s="12" t="s">
        <v>1826</v>
      </c>
      <c r="Y1404" s="12" t="s">
        <v>1033</v>
      </c>
      <c r="Z1404" s="12" t="s">
        <v>1033</v>
      </c>
      <c r="AA1404" s="12" t="s">
        <v>1827</v>
      </c>
      <c r="AB1404" s="12" t="s">
        <v>35</v>
      </c>
      <c r="AC1404" s="12" t="s">
        <v>2901</v>
      </c>
      <c r="AF1404" s="12">
        <v>1</v>
      </c>
      <c r="AG1404" s="12">
        <v>232</v>
      </c>
    </row>
    <row r="1405" spans="1:59" s="12" customFormat="1" x14ac:dyDescent="0.25">
      <c r="A1405" s="8" t="s">
        <v>209</v>
      </c>
      <c r="B1405" s="8">
        <v>2019</v>
      </c>
      <c r="C1405" t="str">
        <f>A1405&amp;" "&amp;B1405</f>
        <v>Ahmed et al.  2019</v>
      </c>
      <c r="D1405" s="8" t="s">
        <v>35</v>
      </c>
      <c r="E1405" s="8" t="s">
        <v>158</v>
      </c>
      <c r="F1405" s="8" t="s">
        <v>218</v>
      </c>
      <c r="G1405" s="8" t="s">
        <v>2901</v>
      </c>
      <c r="H1405" s="8" t="s">
        <v>3501</v>
      </c>
      <c r="I1405" s="8" t="s">
        <v>219</v>
      </c>
      <c r="J1405" s="8" t="s">
        <v>3625</v>
      </c>
      <c r="K1405" s="8">
        <v>1000</v>
      </c>
      <c r="L1405" s="8" t="s">
        <v>221</v>
      </c>
      <c r="M1405" s="8" t="s">
        <v>3812</v>
      </c>
      <c r="N1405" s="8" t="s">
        <v>222</v>
      </c>
      <c r="O1405" s="12" t="s">
        <v>744</v>
      </c>
      <c r="P1405" s="8" t="s">
        <v>96</v>
      </c>
      <c r="Q1405" t="s">
        <v>4101</v>
      </c>
      <c r="R1405" t="s">
        <v>4100</v>
      </c>
      <c r="S1405" t="s">
        <v>4099</v>
      </c>
      <c r="U1405" s="8"/>
      <c r="V1405" s="8" t="s">
        <v>2563</v>
      </c>
      <c r="W1405" s="8" t="s">
        <v>40</v>
      </c>
      <c r="X1405" s="8" t="s">
        <v>1826</v>
      </c>
      <c r="Y1405" s="8" t="s">
        <v>1033</v>
      </c>
      <c r="Z1405" s="8" t="s">
        <v>1033</v>
      </c>
      <c r="AA1405" s="8" t="s">
        <v>80</v>
      </c>
      <c r="AB1405" s="8" t="s">
        <v>35</v>
      </c>
      <c r="AC1405" s="8" t="s">
        <v>2901</v>
      </c>
      <c r="AD1405" s="8" t="s">
        <v>3861</v>
      </c>
      <c r="AE1405" s="8" t="s">
        <v>35</v>
      </c>
      <c r="AF1405" s="8">
        <v>0</v>
      </c>
      <c r="AG1405" s="8">
        <v>14</v>
      </c>
      <c r="AH1405" s="8"/>
      <c r="AI1405" s="8"/>
      <c r="AJ1405" s="8" t="s">
        <v>3820</v>
      </c>
      <c r="AK1405" s="8"/>
      <c r="AL1405" s="8" t="s">
        <v>3820</v>
      </c>
      <c r="AM1405" s="8"/>
      <c r="AN1405" s="8" t="s">
        <v>3820</v>
      </c>
      <c r="AO1405" s="8" t="s">
        <v>3820</v>
      </c>
      <c r="AP1405" s="8" t="s">
        <v>3820</v>
      </c>
      <c r="AQ1405" s="8" t="s">
        <v>3820</v>
      </c>
      <c r="AR1405" s="8" t="s">
        <v>3819</v>
      </c>
      <c r="AS1405" s="8"/>
      <c r="AT1405" s="8"/>
      <c r="AU1405" s="8"/>
      <c r="AV1405" s="8"/>
      <c r="AW1405" s="8"/>
      <c r="AX1405" s="8"/>
      <c r="AY1405" s="8"/>
      <c r="AZ1405" s="8"/>
      <c r="BA1405" s="8"/>
      <c r="BB1405" s="8"/>
      <c r="BC1405" s="8"/>
      <c r="BD1405" s="8"/>
      <c r="BE1405" s="8"/>
      <c r="BF1405" s="8"/>
      <c r="BG1405" s="8"/>
    </row>
    <row r="1406" spans="1:59" s="12" customFormat="1" x14ac:dyDescent="0.25">
      <c r="A1406" s="12" t="s">
        <v>224</v>
      </c>
      <c r="B1406" s="12">
        <v>2010</v>
      </c>
      <c r="C1406" t="str">
        <f>A1406&amp;" "&amp;B1406</f>
        <v>Allen et al. 2010</v>
      </c>
      <c r="D1406" s="12" t="s">
        <v>225</v>
      </c>
      <c r="E1406" s="12" t="s">
        <v>226</v>
      </c>
      <c r="F1406" s="12" t="s">
        <v>227</v>
      </c>
      <c r="G1406" s="12" t="s">
        <v>2901</v>
      </c>
      <c r="H1406" s="12" t="s">
        <v>3513</v>
      </c>
      <c r="I1406" s="12" t="s">
        <v>228</v>
      </c>
      <c r="J1406" s="12" t="s">
        <v>2117</v>
      </c>
      <c r="K1406" s="12" t="s">
        <v>28</v>
      </c>
      <c r="L1406" s="12" t="s">
        <v>28</v>
      </c>
      <c r="N1406" s="12" t="s">
        <v>28</v>
      </c>
      <c r="O1406" s="12" t="s">
        <v>744</v>
      </c>
      <c r="P1406" s="12" t="s">
        <v>96</v>
      </c>
      <c r="Q1406" t="s">
        <v>3912</v>
      </c>
      <c r="R1406"/>
      <c r="S1406"/>
      <c r="U1406" s="12" t="s">
        <v>1651</v>
      </c>
      <c r="W1406" s="12" t="s">
        <v>40</v>
      </c>
      <c r="X1406" s="12" t="s">
        <v>1652</v>
      </c>
      <c r="Y1406" s="12" t="s">
        <v>1652</v>
      </c>
      <c r="Z1406" s="12" t="s">
        <v>3517</v>
      </c>
      <c r="AA1406" s="12" t="s">
        <v>80</v>
      </c>
      <c r="AB1406" s="12" t="s">
        <v>35</v>
      </c>
      <c r="AC1406" s="12" t="s">
        <v>2901</v>
      </c>
      <c r="AF1406" s="12">
        <v>4</v>
      </c>
      <c r="AG1406" s="12">
        <v>302</v>
      </c>
      <c r="AJ1406" s="16"/>
      <c r="AK1406" s="16"/>
      <c r="AS1406" s="12" t="s">
        <v>230</v>
      </c>
    </row>
    <row r="1407" spans="1:59" s="12" customFormat="1" x14ac:dyDescent="0.25">
      <c r="A1407" s="12" t="s">
        <v>1039</v>
      </c>
      <c r="B1407" s="12">
        <v>2014</v>
      </c>
      <c r="C1407" t="str">
        <f>A1407&amp;" "&amp;B1407</f>
        <v>Andres-Barranco et al. 2014</v>
      </c>
      <c r="D1407" s="12" t="s">
        <v>225</v>
      </c>
      <c r="E1407" s="12" t="s">
        <v>226</v>
      </c>
      <c r="F1407" s="12" t="s">
        <v>1040</v>
      </c>
      <c r="G1407" s="12" t="s">
        <v>2901</v>
      </c>
      <c r="H1407" s="12" t="s">
        <v>3504</v>
      </c>
      <c r="I1407" s="12" t="s">
        <v>1041</v>
      </c>
      <c r="J1407" s="12" t="s">
        <v>2117</v>
      </c>
      <c r="K1407" s="12" t="s">
        <v>28</v>
      </c>
      <c r="L1407" s="12" t="s">
        <v>28</v>
      </c>
      <c r="N1407" s="12" t="s">
        <v>28</v>
      </c>
      <c r="O1407" s="12" t="s">
        <v>744</v>
      </c>
      <c r="P1407" s="12" t="s">
        <v>96</v>
      </c>
      <c r="Q1407" t="s">
        <v>3912</v>
      </c>
      <c r="R1407"/>
      <c r="S1407"/>
      <c r="V1407" s="12" t="s">
        <v>2802</v>
      </c>
      <c r="W1407" s="12" t="s">
        <v>40</v>
      </c>
      <c r="X1407" s="12" t="s">
        <v>1033</v>
      </c>
      <c r="Y1407" s="12" t="s">
        <v>1033</v>
      </c>
      <c r="Z1407" s="12" t="s">
        <v>1033</v>
      </c>
      <c r="AA1407" s="12" t="s">
        <v>80</v>
      </c>
      <c r="AB1407" s="12" t="s">
        <v>35</v>
      </c>
      <c r="AC1407" s="12" t="s">
        <v>2901</v>
      </c>
      <c r="AF1407" s="12">
        <v>8</v>
      </c>
      <c r="AG1407" s="12">
        <v>39</v>
      </c>
      <c r="AJ1407" s="16"/>
      <c r="AK1407" s="16"/>
    </row>
    <row r="1408" spans="1:59" s="12" customFormat="1" x14ac:dyDescent="0.25">
      <c r="A1408" s="12" t="s">
        <v>916</v>
      </c>
      <c r="B1408" s="12">
        <v>2021</v>
      </c>
      <c r="C1408" t="str">
        <f>A1408&amp;" "&amp;B1408</f>
        <v>Balasubramaniam et al. 2021</v>
      </c>
      <c r="D1408" s="12" t="s">
        <v>225</v>
      </c>
      <c r="E1408" s="12" t="s">
        <v>226</v>
      </c>
      <c r="F1408" s="12" t="s">
        <v>917</v>
      </c>
      <c r="G1408" s="12" t="s">
        <v>2901</v>
      </c>
      <c r="H1408" s="12" t="s">
        <v>3507</v>
      </c>
      <c r="I1408" s="12" t="s">
        <v>1840</v>
      </c>
      <c r="J1408" s="12" t="s">
        <v>2117</v>
      </c>
      <c r="K1408" s="12" t="s">
        <v>28</v>
      </c>
      <c r="L1408" s="12" t="s">
        <v>28</v>
      </c>
      <c r="N1408" s="12" t="s">
        <v>28</v>
      </c>
      <c r="O1408" s="12" t="s">
        <v>744</v>
      </c>
      <c r="P1408" s="12" t="s">
        <v>96</v>
      </c>
      <c r="Q1408" t="s">
        <v>3959</v>
      </c>
      <c r="R1408" t="s">
        <v>4135</v>
      </c>
      <c r="S1408" t="s">
        <v>4225</v>
      </c>
      <c r="T1408" s="12" t="s">
        <v>2790</v>
      </c>
      <c r="U1408" s="12" t="s">
        <v>920</v>
      </c>
      <c r="W1408" s="12" t="s">
        <v>40</v>
      </c>
      <c r="X1408" s="12" t="s">
        <v>1826</v>
      </c>
      <c r="Y1408" s="12" t="s">
        <v>1033</v>
      </c>
      <c r="Z1408" s="12" t="s">
        <v>1033</v>
      </c>
      <c r="AA1408" s="12" t="s">
        <v>921</v>
      </c>
      <c r="AB1408" s="12" t="s">
        <v>35</v>
      </c>
      <c r="AC1408" s="12" t="s">
        <v>2901</v>
      </c>
      <c r="AF1408" s="12">
        <v>17</v>
      </c>
      <c r="AG1408" s="12">
        <v>168</v>
      </c>
    </row>
    <row r="1409" spans="1:45" s="12" customFormat="1" x14ac:dyDescent="0.25">
      <c r="A1409" s="12" t="s">
        <v>1467</v>
      </c>
      <c r="B1409" s="12">
        <v>2002</v>
      </c>
      <c r="C1409" t="str">
        <f>A1409&amp;" "&amp;B1409</f>
        <v>Barber et al. 2002</v>
      </c>
      <c r="D1409" s="12" t="s">
        <v>35</v>
      </c>
      <c r="E1409" s="12" t="s">
        <v>226</v>
      </c>
      <c r="F1409" s="12" t="s">
        <v>1468</v>
      </c>
      <c r="G1409" s="12" t="s">
        <v>35</v>
      </c>
      <c r="H1409" s="12" t="s">
        <v>3503</v>
      </c>
      <c r="I1409" s="12" t="s">
        <v>1469</v>
      </c>
      <c r="J1409" s="12" t="s">
        <v>2117</v>
      </c>
      <c r="K1409" s="12" t="s">
        <v>28</v>
      </c>
      <c r="L1409" s="12" t="s">
        <v>28</v>
      </c>
      <c r="N1409" s="12" t="s">
        <v>248</v>
      </c>
      <c r="O1409" s="12" t="s">
        <v>744</v>
      </c>
      <c r="P1409" s="12" t="s">
        <v>96</v>
      </c>
      <c r="Q1409" t="s">
        <v>3978</v>
      </c>
      <c r="R1409" t="s">
        <v>3935</v>
      </c>
      <c r="S1409" t="s">
        <v>3979</v>
      </c>
      <c r="T1409" s="12" t="s">
        <v>165</v>
      </c>
      <c r="W1409" s="12" t="s">
        <v>40</v>
      </c>
      <c r="X1409" s="12" t="s">
        <v>1470</v>
      </c>
      <c r="Y1409" s="12" t="s">
        <v>1033</v>
      </c>
      <c r="Z1409" s="12" t="s">
        <v>1033</v>
      </c>
      <c r="AA1409" s="12" t="s">
        <v>80</v>
      </c>
      <c r="AB1409" s="12" t="s">
        <v>35</v>
      </c>
      <c r="AC1409" s="12" t="s">
        <v>2901</v>
      </c>
      <c r="AF1409" s="12">
        <v>3</v>
      </c>
      <c r="AG1409" s="12">
        <v>26</v>
      </c>
    </row>
    <row r="1410" spans="1:45" s="12" customFormat="1" x14ac:dyDescent="0.25">
      <c r="A1410" s="12" t="s">
        <v>1467</v>
      </c>
      <c r="B1410" s="12">
        <v>2002</v>
      </c>
      <c r="C1410" t="str">
        <f>A1410&amp;" "&amp;B1410</f>
        <v>Barber et al. 2002</v>
      </c>
      <c r="D1410" s="12" t="s">
        <v>35</v>
      </c>
      <c r="E1410" s="12" t="s">
        <v>226</v>
      </c>
      <c r="F1410" s="12" t="s">
        <v>1468</v>
      </c>
      <c r="G1410" s="12" t="s">
        <v>35</v>
      </c>
      <c r="H1410" s="12" t="s">
        <v>3503</v>
      </c>
      <c r="I1410" s="12" t="s">
        <v>1469</v>
      </c>
      <c r="J1410" s="12" t="s">
        <v>2117</v>
      </c>
      <c r="K1410" s="12" t="s">
        <v>28</v>
      </c>
      <c r="L1410" s="12" t="s">
        <v>28</v>
      </c>
      <c r="N1410" s="12" t="s">
        <v>248</v>
      </c>
      <c r="O1410" s="12" t="s">
        <v>744</v>
      </c>
      <c r="P1410" s="12" t="s">
        <v>96</v>
      </c>
      <c r="Q1410" t="s">
        <v>3912</v>
      </c>
      <c r="R1410"/>
      <c r="S1410"/>
      <c r="V1410" s="12" t="s">
        <v>2867</v>
      </c>
      <c r="W1410" s="12" t="s">
        <v>40</v>
      </c>
      <c r="X1410" s="12" t="s">
        <v>1470</v>
      </c>
      <c r="Y1410" s="12" t="s">
        <v>1033</v>
      </c>
      <c r="Z1410" s="12" t="s">
        <v>1033</v>
      </c>
      <c r="AA1410" s="12" t="s">
        <v>80</v>
      </c>
      <c r="AB1410" s="12" t="s">
        <v>35</v>
      </c>
      <c r="AC1410" s="12" t="s">
        <v>2901</v>
      </c>
      <c r="AF1410" s="12">
        <v>9</v>
      </c>
      <c r="AG1410" s="12">
        <v>175</v>
      </c>
    </row>
    <row r="1411" spans="1:45" s="12" customFormat="1" x14ac:dyDescent="0.25">
      <c r="A1411" s="12" t="s">
        <v>1053</v>
      </c>
      <c r="B1411" s="12">
        <v>2016</v>
      </c>
      <c r="C1411" t="str">
        <f>A1411&amp;" "&amp;B1411</f>
        <v>Bondo et al. 2016</v>
      </c>
      <c r="D1411" s="12" t="s">
        <v>35</v>
      </c>
      <c r="E1411" s="12" t="s">
        <v>226</v>
      </c>
      <c r="F1411" s="12" t="s">
        <v>1054</v>
      </c>
      <c r="G1411" s="12" t="s">
        <v>2901</v>
      </c>
      <c r="H1411" s="12" t="s">
        <v>3513</v>
      </c>
      <c r="I1411" s="12" t="s">
        <v>1055</v>
      </c>
      <c r="J1411" s="12" t="s">
        <v>2117</v>
      </c>
      <c r="K1411" s="12" t="s">
        <v>28</v>
      </c>
      <c r="L1411" s="12" t="s">
        <v>28</v>
      </c>
      <c r="N1411" s="12" t="s">
        <v>277</v>
      </c>
      <c r="O1411" s="12" t="s">
        <v>744</v>
      </c>
      <c r="P1411" s="12" t="s">
        <v>96</v>
      </c>
      <c r="Q1411" t="s">
        <v>3978</v>
      </c>
      <c r="R1411" t="s">
        <v>4150</v>
      </c>
      <c r="S1411" t="s">
        <v>4149</v>
      </c>
      <c r="T1411" s="12" t="s">
        <v>758</v>
      </c>
      <c r="U1411" s="12" t="s">
        <v>1056</v>
      </c>
      <c r="W1411" s="12" t="s">
        <v>40</v>
      </c>
      <c r="X1411" s="12" t="s">
        <v>1033</v>
      </c>
      <c r="Y1411" s="12" t="s">
        <v>1033</v>
      </c>
      <c r="Z1411" s="12" t="s">
        <v>1033</v>
      </c>
      <c r="AA1411" s="12" t="s">
        <v>282</v>
      </c>
      <c r="AB1411" s="12" t="s">
        <v>35</v>
      </c>
      <c r="AC1411" s="12" t="s">
        <v>2901</v>
      </c>
      <c r="AF1411" s="12">
        <v>279</v>
      </c>
      <c r="AG1411" s="12">
        <v>1093</v>
      </c>
      <c r="AH1411" s="15">
        <v>0.255</v>
      </c>
      <c r="AI1411" s="15"/>
      <c r="AP1411" s="15"/>
      <c r="AQ1411" s="15"/>
      <c r="AS1411" s="12" t="s">
        <v>1057</v>
      </c>
    </row>
    <row r="1412" spans="1:45" s="12" customFormat="1" x14ac:dyDescent="0.25">
      <c r="A1412" s="12" t="s">
        <v>259</v>
      </c>
      <c r="B1412" s="12">
        <v>2015</v>
      </c>
      <c r="C1412" t="str">
        <f>A1412&amp;" "&amp;B1412</f>
        <v>Bublitz et al. 2015</v>
      </c>
      <c r="D1412" s="12" t="s">
        <v>35</v>
      </c>
      <c r="E1412" s="12" t="s">
        <v>226</v>
      </c>
      <c r="F1412" s="12" t="s">
        <v>260</v>
      </c>
      <c r="G1412" s="12" t="s">
        <v>2901</v>
      </c>
      <c r="H1412" s="12" t="s">
        <v>3502</v>
      </c>
      <c r="I1412" s="12" t="s">
        <v>1653</v>
      </c>
      <c r="J1412" s="12" t="s">
        <v>3625</v>
      </c>
      <c r="K1412" s="12" t="s">
        <v>28</v>
      </c>
      <c r="L1412" s="12" t="s">
        <v>28</v>
      </c>
      <c r="N1412" s="12" t="s">
        <v>28</v>
      </c>
      <c r="O1412" s="12" t="s">
        <v>744</v>
      </c>
      <c r="P1412" s="12" t="s">
        <v>96</v>
      </c>
      <c r="Q1412" t="s">
        <v>3959</v>
      </c>
      <c r="R1412"/>
      <c r="S1412"/>
      <c r="U1412" s="12" t="s">
        <v>262</v>
      </c>
      <c r="V1412" s="12" t="s">
        <v>3023</v>
      </c>
      <c r="W1412" s="12" t="s">
        <v>40</v>
      </c>
      <c r="X1412" s="12" t="s">
        <v>1652</v>
      </c>
      <c r="Y1412" s="12" t="s">
        <v>1652</v>
      </c>
      <c r="Z1412" s="12" t="s">
        <v>3517</v>
      </c>
      <c r="AA1412" s="12" t="s">
        <v>80</v>
      </c>
      <c r="AB1412" s="12" t="s">
        <v>35</v>
      </c>
      <c r="AC1412" s="12" t="s">
        <v>2901</v>
      </c>
      <c r="AF1412" s="12">
        <v>2</v>
      </c>
      <c r="AG1412" s="12">
        <v>24</v>
      </c>
      <c r="AH1412" s="15">
        <v>7.3999999999999996E-2</v>
      </c>
      <c r="AI1412" s="15"/>
      <c r="AP1412" s="15"/>
      <c r="AQ1412" s="15"/>
    </row>
    <row r="1413" spans="1:45" s="12" customFormat="1" x14ac:dyDescent="0.25">
      <c r="A1413" s="12" t="s">
        <v>259</v>
      </c>
      <c r="B1413" s="12">
        <v>2015</v>
      </c>
      <c r="C1413" t="str">
        <f>A1413&amp;" "&amp;B1413</f>
        <v>Bublitz et al. 2015</v>
      </c>
      <c r="D1413" s="12" t="s">
        <v>35</v>
      </c>
      <c r="E1413" s="12" t="s">
        <v>226</v>
      </c>
      <c r="F1413" s="12" t="s">
        <v>260</v>
      </c>
      <c r="G1413" s="12" t="s">
        <v>2901</v>
      </c>
      <c r="H1413" s="12" t="s">
        <v>3502</v>
      </c>
      <c r="I1413" s="12" t="s">
        <v>1653</v>
      </c>
      <c r="J1413" s="12" t="s">
        <v>3625</v>
      </c>
      <c r="K1413" s="12" t="s">
        <v>28</v>
      </c>
      <c r="L1413" s="12" t="s">
        <v>28</v>
      </c>
      <c r="N1413" s="12" t="s">
        <v>28</v>
      </c>
      <c r="O1413" s="12" t="s">
        <v>744</v>
      </c>
      <c r="P1413" s="12" t="s">
        <v>96</v>
      </c>
      <c r="Q1413" t="s">
        <v>3912</v>
      </c>
      <c r="R1413"/>
      <c r="S1413"/>
      <c r="V1413" s="12" t="s">
        <v>2801</v>
      </c>
      <c r="W1413" s="12" t="s">
        <v>40</v>
      </c>
      <c r="X1413" s="12" t="s">
        <v>1652</v>
      </c>
      <c r="Y1413" s="12" t="s">
        <v>1652</v>
      </c>
      <c r="Z1413" s="12" t="s">
        <v>3517</v>
      </c>
      <c r="AA1413" s="12" t="s">
        <v>80</v>
      </c>
      <c r="AB1413" s="12" t="s">
        <v>35</v>
      </c>
      <c r="AC1413" s="12" t="s">
        <v>2901</v>
      </c>
      <c r="AF1413" s="12">
        <v>6</v>
      </c>
      <c r="AG1413" s="12">
        <v>33</v>
      </c>
      <c r="AH1413" s="15"/>
      <c r="AI1413" s="15"/>
      <c r="AP1413" s="15"/>
      <c r="AQ1413" s="15"/>
    </row>
    <row r="1414" spans="1:45" s="12" customFormat="1" x14ac:dyDescent="0.25">
      <c r="A1414" s="12" t="s">
        <v>1608</v>
      </c>
      <c r="B1414" s="12">
        <v>2014</v>
      </c>
      <c r="C1414" t="str">
        <f>A1414&amp;" "&amp;B1414</f>
        <v>Chiari et al. 2014</v>
      </c>
      <c r="D1414" s="12" t="s">
        <v>35</v>
      </c>
      <c r="E1414" s="12" t="s">
        <v>226</v>
      </c>
      <c r="F1414" s="12" t="s">
        <v>1609</v>
      </c>
      <c r="G1414" s="12" t="s">
        <v>2901</v>
      </c>
      <c r="H1414" s="12" t="s">
        <v>3504</v>
      </c>
      <c r="I1414" s="12" t="s">
        <v>2094</v>
      </c>
      <c r="J1414" s="12" t="s">
        <v>3626</v>
      </c>
      <c r="K1414" s="12" t="s">
        <v>28</v>
      </c>
      <c r="L1414" s="12" t="s">
        <v>28</v>
      </c>
      <c r="N1414" s="12" t="s">
        <v>28</v>
      </c>
      <c r="O1414" s="12" t="s">
        <v>744</v>
      </c>
      <c r="P1414" s="12" t="s">
        <v>96</v>
      </c>
      <c r="Q1414" t="s">
        <v>3978</v>
      </c>
      <c r="R1414" t="s">
        <v>4315</v>
      </c>
      <c r="S1414" t="s">
        <v>4314</v>
      </c>
      <c r="T1414" s="12" t="s">
        <v>2662</v>
      </c>
      <c r="U1414" s="12" t="s">
        <v>1610</v>
      </c>
      <c r="W1414" s="12" t="s">
        <v>40</v>
      </c>
      <c r="X1414" s="12" t="s">
        <v>2945</v>
      </c>
      <c r="Y1414" s="12" t="s">
        <v>3526</v>
      </c>
      <c r="Z1414" s="12" t="s">
        <v>3517</v>
      </c>
      <c r="AA1414" s="12" t="s">
        <v>69</v>
      </c>
      <c r="AB1414" s="12" t="s">
        <v>35</v>
      </c>
      <c r="AC1414" s="12" t="s">
        <v>2901</v>
      </c>
      <c r="AF1414" s="12" t="s">
        <v>119</v>
      </c>
      <c r="AG1414" s="12">
        <v>17</v>
      </c>
      <c r="AH1414" s="15"/>
      <c r="AI1414" s="15"/>
      <c r="AS1414" s="12" t="s">
        <v>2911</v>
      </c>
    </row>
    <row r="1415" spans="1:45" s="12" customFormat="1" x14ac:dyDescent="0.25">
      <c r="A1415" s="12" t="s">
        <v>1608</v>
      </c>
      <c r="B1415" s="12">
        <v>2014</v>
      </c>
      <c r="C1415" t="str">
        <f>A1415&amp;" "&amp;B1415</f>
        <v>Chiari et al. 2014</v>
      </c>
      <c r="D1415" s="12" t="s">
        <v>35</v>
      </c>
      <c r="E1415" s="12" t="s">
        <v>226</v>
      </c>
      <c r="F1415" s="12" t="s">
        <v>1609</v>
      </c>
      <c r="G1415" s="12" t="s">
        <v>2901</v>
      </c>
      <c r="H1415" s="12" t="s">
        <v>3504</v>
      </c>
      <c r="I1415" s="12" t="s">
        <v>2094</v>
      </c>
      <c r="J1415" s="12" t="s">
        <v>3626</v>
      </c>
      <c r="K1415" s="12" t="s">
        <v>28</v>
      </c>
      <c r="L1415" s="12" t="s">
        <v>28</v>
      </c>
      <c r="N1415" s="12" t="s">
        <v>28</v>
      </c>
      <c r="O1415" s="12" t="s">
        <v>744</v>
      </c>
      <c r="P1415" s="12" t="s">
        <v>96</v>
      </c>
      <c r="Q1415" t="s">
        <v>3978</v>
      </c>
      <c r="R1415" t="s">
        <v>4315</v>
      </c>
      <c r="S1415" t="s">
        <v>4314</v>
      </c>
      <c r="T1415" s="12" t="s">
        <v>2662</v>
      </c>
      <c r="U1415" s="12" t="s">
        <v>1610</v>
      </c>
      <c r="W1415" s="12" t="s">
        <v>40</v>
      </c>
      <c r="X1415" s="12" t="s">
        <v>2946</v>
      </c>
      <c r="Y1415" s="12" t="s">
        <v>3527</v>
      </c>
      <c r="Z1415" s="12" t="s">
        <v>3517</v>
      </c>
      <c r="AA1415" s="12" t="s">
        <v>69</v>
      </c>
      <c r="AB1415" s="12" t="s">
        <v>35</v>
      </c>
      <c r="AC1415" s="12" t="s">
        <v>2901</v>
      </c>
      <c r="AF1415" s="12">
        <v>2</v>
      </c>
      <c r="AG1415" s="12">
        <v>17</v>
      </c>
      <c r="AH1415" s="15"/>
      <c r="AI1415" s="15"/>
      <c r="AS1415" s="12" t="s">
        <v>2912</v>
      </c>
    </row>
    <row r="1416" spans="1:45" s="12" customFormat="1" x14ac:dyDescent="0.25">
      <c r="A1416" s="12" t="s">
        <v>1608</v>
      </c>
      <c r="B1416" s="12">
        <v>2014</v>
      </c>
      <c r="C1416" t="str">
        <f>A1416&amp;" "&amp;B1416</f>
        <v>Chiari et al. 2014</v>
      </c>
      <c r="D1416" s="12" t="s">
        <v>35</v>
      </c>
      <c r="E1416" s="12" t="s">
        <v>226</v>
      </c>
      <c r="F1416" s="12" t="s">
        <v>1609</v>
      </c>
      <c r="G1416" s="12" t="s">
        <v>2901</v>
      </c>
      <c r="H1416" s="12" t="s">
        <v>3504</v>
      </c>
      <c r="I1416" s="12" t="s">
        <v>2094</v>
      </c>
      <c r="J1416" s="12" t="s">
        <v>3626</v>
      </c>
      <c r="K1416" s="12" t="s">
        <v>28</v>
      </c>
      <c r="L1416" s="12" t="s">
        <v>28</v>
      </c>
      <c r="N1416" s="12" t="s">
        <v>28</v>
      </c>
      <c r="O1416" s="12" t="s">
        <v>744</v>
      </c>
      <c r="P1416" s="12" t="s">
        <v>96</v>
      </c>
      <c r="Q1416" t="s">
        <v>3978</v>
      </c>
      <c r="R1416" t="s">
        <v>4315</v>
      </c>
      <c r="S1416" t="s">
        <v>4314</v>
      </c>
      <c r="T1416" s="12" t="s">
        <v>2662</v>
      </c>
      <c r="U1416" s="12" t="s">
        <v>1610</v>
      </c>
      <c r="W1416" s="12" t="s">
        <v>40</v>
      </c>
      <c r="X1416" s="12" t="s">
        <v>1665</v>
      </c>
      <c r="Y1416" s="12" t="s">
        <v>3690</v>
      </c>
      <c r="Z1416" s="12" t="s">
        <v>3517</v>
      </c>
      <c r="AA1416" s="12" t="s">
        <v>69</v>
      </c>
      <c r="AB1416" s="12" t="s">
        <v>35</v>
      </c>
      <c r="AC1416" s="12" t="s">
        <v>2901</v>
      </c>
      <c r="AF1416" s="12" t="s">
        <v>119</v>
      </c>
      <c r="AG1416" s="12">
        <v>17</v>
      </c>
      <c r="AH1416" s="15"/>
      <c r="AI1416" s="15"/>
    </row>
    <row r="1417" spans="1:45" s="12" customFormat="1" x14ac:dyDescent="0.25">
      <c r="A1417" s="12" t="s">
        <v>1608</v>
      </c>
      <c r="B1417" s="12">
        <v>2014</v>
      </c>
      <c r="C1417" t="str">
        <f>A1417&amp;" "&amp;B1417</f>
        <v>Chiari et al. 2014</v>
      </c>
      <c r="D1417" s="12" t="s">
        <v>35</v>
      </c>
      <c r="E1417" s="12" t="s">
        <v>226</v>
      </c>
      <c r="F1417" s="12" t="s">
        <v>1609</v>
      </c>
      <c r="G1417" s="12" t="s">
        <v>2901</v>
      </c>
      <c r="H1417" s="12" t="s">
        <v>3504</v>
      </c>
      <c r="I1417" s="12" t="s">
        <v>2094</v>
      </c>
      <c r="J1417" s="12" t="s">
        <v>3626</v>
      </c>
      <c r="K1417" s="12" t="s">
        <v>28</v>
      </c>
      <c r="L1417" s="12" t="s">
        <v>28</v>
      </c>
      <c r="N1417" s="12" t="s">
        <v>28</v>
      </c>
      <c r="O1417" s="12" t="s">
        <v>744</v>
      </c>
      <c r="P1417" s="12" t="s">
        <v>96</v>
      </c>
      <c r="Q1417" t="s">
        <v>3978</v>
      </c>
      <c r="R1417" t="s">
        <v>4315</v>
      </c>
      <c r="S1417" t="s">
        <v>4314</v>
      </c>
      <c r="T1417" s="12" t="s">
        <v>2662</v>
      </c>
      <c r="U1417" s="12" t="s">
        <v>1610</v>
      </c>
      <c r="W1417" s="12" t="s">
        <v>40</v>
      </c>
      <c r="X1417" s="12" t="s">
        <v>1607</v>
      </c>
      <c r="Y1417" s="12" t="s">
        <v>3666</v>
      </c>
      <c r="Z1417" s="12" t="s">
        <v>3517</v>
      </c>
      <c r="AA1417" s="12" t="s">
        <v>69</v>
      </c>
      <c r="AB1417" s="12" t="s">
        <v>35</v>
      </c>
      <c r="AC1417" s="12" t="s">
        <v>2901</v>
      </c>
      <c r="AF1417" s="12" t="s">
        <v>119</v>
      </c>
      <c r="AG1417" s="12">
        <v>17</v>
      </c>
      <c r="AH1417" s="15"/>
      <c r="AI1417" s="15"/>
    </row>
    <row r="1418" spans="1:45" s="12" customFormat="1" x14ac:dyDescent="0.25">
      <c r="A1418" s="12" t="s">
        <v>1608</v>
      </c>
      <c r="B1418" s="12">
        <v>2014</v>
      </c>
      <c r="C1418" t="str">
        <f>A1418&amp;" "&amp;B1418</f>
        <v>Chiari et al. 2014</v>
      </c>
      <c r="D1418" s="12" t="s">
        <v>35</v>
      </c>
      <c r="E1418" s="12" t="s">
        <v>226</v>
      </c>
      <c r="F1418" s="12" t="s">
        <v>1609</v>
      </c>
      <c r="G1418" s="12" t="s">
        <v>2901</v>
      </c>
      <c r="H1418" s="12" t="s">
        <v>3504</v>
      </c>
      <c r="I1418" s="12" t="s">
        <v>2094</v>
      </c>
      <c r="J1418" s="12" t="s">
        <v>3626</v>
      </c>
      <c r="K1418" s="12" t="s">
        <v>28</v>
      </c>
      <c r="L1418" s="12" t="s">
        <v>28</v>
      </c>
      <c r="N1418" s="12" t="s">
        <v>28</v>
      </c>
      <c r="O1418" s="12" t="s">
        <v>744</v>
      </c>
      <c r="P1418" s="12" t="s">
        <v>96</v>
      </c>
      <c r="Q1418" t="s">
        <v>3978</v>
      </c>
      <c r="R1418" t="s">
        <v>4315</v>
      </c>
      <c r="S1418" t="s">
        <v>4314</v>
      </c>
      <c r="T1418" s="12" t="s">
        <v>2662</v>
      </c>
      <c r="U1418" s="12" t="s">
        <v>1610</v>
      </c>
      <c r="W1418" s="12" t="s">
        <v>40</v>
      </c>
      <c r="X1418" s="12" t="s">
        <v>1645</v>
      </c>
      <c r="Y1418" s="12" t="s">
        <v>3668</v>
      </c>
      <c r="Z1418" s="12" t="s">
        <v>3517</v>
      </c>
      <c r="AA1418" s="12" t="s">
        <v>69</v>
      </c>
      <c r="AB1418" s="12" t="s">
        <v>35</v>
      </c>
      <c r="AC1418" s="12" t="s">
        <v>2901</v>
      </c>
      <c r="AF1418" s="12" t="s">
        <v>119</v>
      </c>
      <c r="AG1418" s="12">
        <v>17</v>
      </c>
      <c r="AH1418" s="15"/>
      <c r="AI1418" s="15"/>
    </row>
    <row r="1419" spans="1:45" s="12" customFormat="1" x14ac:dyDescent="0.25">
      <c r="A1419" s="12" t="s">
        <v>1608</v>
      </c>
      <c r="B1419" s="12">
        <v>2014</v>
      </c>
      <c r="C1419" t="str">
        <f>A1419&amp;" "&amp;B1419</f>
        <v>Chiari et al. 2014</v>
      </c>
      <c r="D1419" s="12" t="s">
        <v>35</v>
      </c>
      <c r="E1419" s="12" t="s">
        <v>226</v>
      </c>
      <c r="F1419" s="12" t="s">
        <v>1609</v>
      </c>
      <c r="G1419" s="12" t="s">
        <v>2901</v>
      </c>
      <c r="H1419" s="12" t="s">
        <v>3504</v>
      </c>
      <c r="I1419" s="12" t="s">
        <v>2094</v>
      </c>
      <c r="J1419" s="12" t="s">
        <v>3626</v>
      </c>
      <c r="K1419" s="12" t="s">
        <v>28</v>
      </c>
      <c r="L1419" s="12" t="s">
        <v>28</v>
      </c>
      <c r="N1419" s="12" t="s">
        <v>28</v>
      </c>
      <c r="O1419" s="12" t="s">
        <v>744</v>
      </c>
      <c r="P1419" s="12" t="s">
        <v>96</v>
      </c>
      <c r="Q1419" t="s">
        <v>3978</v>
      </c>
      <c r="R1419" t="s">
        <v>4315</v>
      </c>
      <c r="S1419" t="s">
        <v>4314</v>
      </c>
      <c r="T1419" s="12" t="s">
        <v>2662</v>
      </c>
      <c r="U1419" s="12" t="s">
        <v>1610</v>
      </c>
      <c r="W1419" s="12" t="s">
        <v>40</v>
      </c>
      <c r="X1419" s="12" t="s">
        <v>2966</v>
      </c>
      <c r="Y1419" s="12" t="s">
        <v>3560</v>
      </c>
      <c r="Z1419" s="12" t="s">
        <v>3517</v>
      </c>
      <c r="AA1419" s="12" t="s">
        <v>69</v>
      </c>
      <c r="AB1419" s="12" t="s">
        <v>35</v>
      </c>
      <c r="AC1419" s="12" t="s">
        <v>2901</v>
      </c>
      <c r="AF1419" s="12" t="s">
        <v>119</v>
      </c>
      <c r="AG1419" s="12">
        <v>17</v>
      </c>
      <c r="AH1419" s="15"/>
      <c r="AI1419" s="15"/>
    </row>
    <row r="1420" spans="1:45" s="12" customFormat="1" x14ac:dyDescent="0.25">
      <c r="A1420" s="12" t="s">
        <v>1608</v>
      </c>
      <c r="B1420" s="12">
        <v>2014</v>
      </c>
      <c r="C1420" t="str">
        <f>A1420&amp;" "&amp;B1420</f>
        <v>Chiari et al. 2014</v>
      </c>
      <c r="D1420" s="12" t="s">
        <v>35</v>
      </c>
      <c r="E1420" s="12" t="s">
        <v>226</v>
      </c>
      <c r="F1420" s="12" t="s">
        <v>1609</v>
      </c>
      <c r="G1420" s="12" t="s">
        <v>2901</v>
      </c>
      <c r="H1420" s="12" t="s">
        <v>3504</v>
      </c>
      <c r="I1420" s="12" t="s">
        <v>2094</v>
      </c>
      <c r="J1420" s="12" t="s">
        <v>3626</v>
      </c>
      <c r="K1420" s="12" t="s">
        <v>28</v>
      </c>
      <c r="L1420" s="12" t="s">
        <v>28</v>
      </c>
      <c r="N1420" s="12" t="s">
        <v>28</v>
      </c>
      <c r="O1420" s="12" t="s">
        <v>744</v>
      </c>
      <c r="P1420" s="12" t="s">
        <v>96</v>
      </c>
      <c r="Q1420" t="s">
        <v>3978</v>
      </c>
      <c r="R1420" t="s">
        <v>4315</v>
      </c>
      <c r="S1420" t="s">
        <v>4314</v>
      </c>
      <c r="T1420" s="12" t="s">
        <v>2662</v>
      </c>
      <c r="U1420" s="12" t="s">
        <v>1610</v>
      </c>
      <c r="W1420" s="12" t="s">
        <v>40</v>
      </c>
      <c r="X1420" s="12" t="s">
        <v>1752</v>
      </c>
      <c r="Y1420" s="12" t="s">
        <v>3680</v>
      </c>
      <c r="Z1420" s="12" t="s">
        <v>3517</v>
      </c>
      <c r="AA1420" s="12" t="s">
        <v>69</v>
      </c>
      <c r="AB1420" s="12" t="s">
        <v>35</v>
      </c>
      <c r="AC1420" s="12" t="s">
        <v>2901</v>
      </c>
      <c r="AF1420" s="12">
        <v>1</v>
      </c>
      <c r="AG1420" s="12">
        <v>17</v>
      </c>
      <c r="AH1420" s="15"/>
      <c r="AI1420" s="15"/>
    </row>
    <row r="1421" spans="1:45" s="12" customFormat="1" x14ac:dyDescent="0.25">
      <c r="A1421" s="12" t="s">
        <v>1608</v>
      </c>
      <c r="B1421" s="12">
        <v>2014</v>
      </c>
      <c r="C1421" t="str">
        <f>A1421&amp;" "&amp;B1421</f>
        <v>Chiari et al. 2014</v>
      </c>
      <c r="D1421" s="12" t="s">
        <v>35</v>
      </c>
      <c r="E1421" s="12" t="s">
        <v>226</v>
      </c>
      <c r="F1421" s="12" t="s">
        <v>1609</v>
      </c>
      <c r="G1421" s="12" t="s">
        <v>2901</v>
      </c>
      <c r="H1421" s="12" t="s">
        <v>3504</v>
      </c>
      <c r="I1421" s="12" t="s">
        <v>2094</v>
      </c>
      <c r="J1421" s="12" t="s">
        <v>3626</v>
      </c>
      <c r="K1421" s="12" t="s">
        <v>28</v>
      </c>
      <c r="L1421" s="12" t="s">
        <v>28</v>
      </c>
      <c r="N1421" s="12" t="s">
        <v>28</v>
      </c>
      <c r="O1421" s="12" t="s">
        <v>744</v>
      </c>
      <c r="P1421" s="12" t="s">
        <v>96</v>
      </c>
      <c r="Q1421" t="s">
        <v>3978</v>
      </c>
      <c r="R1421" t="s">
        <v>4315</v>
      </c>
      <c r="S1421" t="s">
        <v>4314</v>
      </c>
      <c r="T1421" s="12" t="s">
        <v>2662</v>
      </c>
      <c r="U1421" s="12" t="s">
        <v>1610</v>
      </c>
      <c r="W1421" s="12" t="s">
        <v>40</v>
      </c>
      <c r="X1421" s="12" t="s">
        <v>1758</v>
      </c>
      <c r="Y1421" s="12" t="s">
        <v>3682</v>
      </c>
      <c r="Z1421" s="12" t="s">
        <v>3517</v>
      </c>
      <c r="AA1421" s="12" t="s">
        <v>69</v>
      </c>
      <c r="AB1421" s="12" t="s">
        <v>35</v>
      </c>
      <c r="AC1421" s="12" t="s">
        <v>2901</v>
      </c>
      <c r="AF1421" s="12" t="s">
        <v>119</v>
      </c>
      <c r="AG1421" s="12">
        <v>17</v>
      </c>
      <c r="AH1421" s="15"/>
      <c r="AI1421" s="15"/>
    </row>
    <row r="1422" spans="1:45" s="12" customFormat="1" x14ac:dyDescent="0.25">
      <c r="A1422" s="12" t="s">
        <v>1608</v>
      </c>
      <c r="B1422" s="12">
        <v>2014</v>
      </c>
      <c r="C1422" t="str">
        <f>A1422&amp;" "&amp;B1422</f>
        <v>Chiari et al. 2014</v>
      </c>
      <c r="D1422" s="12" t="s">
        <v>35</v>
      </c>
      <c r="E1422" s="12" t="s">
        <v>226</v>
      </c>
      <c r="F1422" s="12" t="s">
        <v>1609</v>
      </c>
      <c r="G1422" s="12" t="s">
        <v>2901</v>
      </c>
      <c r="H1422" s="12" t="s">
        <v>3504</v>
      </c>
      <c r="I1422" s="12" t="s">
        <v>2094</v>
      </c>
      <c r="J1422" s="12" t="s">
        <v>3626</v>
      </c>
      <c r="K1422" s="12" t="s">
        <v>28</v>
      </c>
      <c r="L1422" s="12" t="s">
        <v>28</v>
      </c>
      <c r="N1422" s="12" t="s">
        <v>28</v>
      </c>
      <c r="O1422" s="12" t="s">
        <v>744</v>
      </c>
      <c r="P1422" s="12" t="s">
        <v>96</v>
      </c>
      <c r="Q1422" t="s">
        <v>3978</v>
      </c>
      <c r="R1422" t="s">
        <v>4315</v>
      </c>
      <c r="S1422" t="s">
        <v>4314</v>
      </c>
      <c r="T1422" s="12" t="s">
        <v>2662</v>
      </c>
      <c r="U1422" s="12" t="s">
        <v>1610</v>
      </c>
      <c r="W1422" s="12" t="s">
        <v>40</v>
      </c>
      <c r="X1422" s="12" t="s">
        <v>1760</v>
      </c>
      <c r="Y1422" s="12" t="s">
        <v>3570</v>
      </c>
      <c r="Z1422" s="12" t="s">
        <v>3517</v>
      </c>
      <c r="AA1422" s="12" t="s">
        <v>69</v>
      </c>
      <c r="AB1422" s="12" t="s">
        <v>35</v>
      </c>
      <c r="AC1422" s="12" t="s">
        <v>2901</v>
      </c>
      <c r="AF1422" s="12" t="s">
        <v>119</v>
      </c>
      <c r="AG1422" s="12">
        <v>17</v>
      </c>
      <c r="AH1422" s="15"/>
      <c r="AI1422" s="15"/>
    </row>
    <row r="1423" spans="1:45" s="12" customFormat="1" x14ac:dyDescent="0.25">
      <c r="A1423" s="12" t="s">
        <v>1608</v>
      </c>
      <c r="B1423" s="12">
        <v>2014</v>
      </c>
      <c r="C1423" t="str">
        <f>A1423&amp;" "&amp;B1423</f>
        <v>Chiari et al. 2014</v>
      </c>
      <c r="D1423" s="12" t="s">
        <v>35</v>
      </c>
      <c r="E1423" s="12" t="s">
        <v>226</v>
      </c>
      <c r="F1423" s="12" t="s">
        <v>1609</v>
      </c>
      <c r="G1423" s="12" t="s">
        <v>2901</v>
      </c>
      <c r="H1423" s="12" t="s">
        <v>3504</v>
      </c>
      <c r="I1423" s="12" t="s">
        <v>2094</v>
      </c>
      <c r="J1423" s="12" t="s">
        <v>3626</v>
      </c>
      <c r="K1423" s="12" t="s">
        <v>28</v>
      </c>
      <c r="L1423" s="12" t="s">
        <v>28</v>
      </c>
      <c r="N1423" s="12" t="s">
        <v>28</v>
      </c>
      <c r="O1423" s="12" t="s">
        <v>744</v>
      </c>
      <c r="P1423" s="12" t="s">
        <v>96</v>
      </c>
      <c r="Q1423" t="s">
        <v>3978</v>
      </c>
      <c r="R1423" t="s">
        <v>4315</v>
      </c>
      <c r="S1423" t="s">
        <v>4314</v>
      </c>
      <c r="T1423" s="12" t="s">
        <v>2662</v>
      </c>
      <c r="U1423" s="12" t="s">
        <v>1610</v>
      </c>
      <c r="W1423" s="12" t="s">
        <v>40</v>
      </c>
      <c r="X1423" s="12" t="s">
        <v>1768</v>
      </c>
      <c r="Y1423" s="12" t="s">
        <v>3572</v>
      </c>
      <c r="Z1423" s="12" t="s">
        <v>3517</v>
      </c>
      <c r="AA1423" s="12" t="s">
        <v>69</v>
      </c>
      <c r="AB1423" s="12" t="s">
        <v>35</v>
      </c>
      <c r="AC1423" s="12" t="s">
        <v>2901</v>
      </c>
      <c r="AF1423" s="12" t="s">
        <v>119</v>
      </c>
      <c r="AG1423" s="12">
        <v>17</v>
      </c>
      <c r="AH1423" s="15"/>
      <c r="AI1423" s="15"/>
    </row>
    <row r="1424" spans="1:45" s="12" customFormat="1" x14ac:dyDescent="0.25">
      <c r="A1424" s="12" t="s">
        <v>1608</v>
      </c>
      <c r="B1424" s="12">
        <v>2014</v>
      </c>
      <c r="C1424" t="str">
        <f>A1424&amp;" "&amp;B1424</f>
        <v>Chiari et al. 2014</v>
      </c>
      <c r="D1424" s="12" t="s">
        <v>35</v>
      </c>
      <c r="E1424" s="12" t="s">
        <v>226</v>
      </c>
      <c r="F1424" s="12" t="s">
        <v>1609</v>
      </c>
      <c r="G1424" s="12" t="s">
        <v>2901</v>
      </c>
      <c r="H1424" s="12" t="s">
        <v>3504</v>
      </c>
      <c r="I1424" s="12" t="s">
        <v>2094</v>
      </c>
      <c r="J1424" s="12" t="s">
        <v>3626</v>
      </c>
      <c r="K1424" s="12" t="s">
        <v>28</v>
      </c>
      <c r="L1424" s="12" t="s">
        <v>28</v>
      </c>
      <c r="N1424" s="12" t="s">
        <v>28</v>
      </c>
      <c r="O1424" s="12" t="s">
        <v>744</v>
      </c>
      <c r="P1424" s="12" t="s">
        <v>96</v>
      </c>
      <c r="Q1424" t="s">
        <v>3978</v>
      </c>
      <c r="R1424" t="s">
        <v>4315</v>
      </c>
      <c r="S1424" t="s">
        <v>4314</v>
      </c>
      <c r="T1424" s="12" t="s">
        <v>2662</v>
      </c>
      <c r="U1424" s="12" t="s">
        <v>1610</v>
      </c>
      <c r="W1424" s="12" t="s">
        <v>40</v>
      </c>
      <c r="X1424" s="12" t="s">
        <v>2967</v>
      </c>
      <c r="Y1424" s="12" t="s">
        <v>3574</v>
      </c>
      <c r="Z1424" s="12" t="s">
        <v>3517</v>
      </c>
      <c r="AA1424" s="12" t="s">
        <v>69</v>
      </c>
      <c r="AB1424" s="12" t="s">
        <v>35</v>
      </c>
      <c r="AC1424" s="12" t="s">
        <v>2901</v>
      </c>
      <c r="AF1424" s="12" t="s">
        <v>119</v>
      </c>
      <c r="AG1424" s="12">
        <v>17</v>
      </c>
      <c r="AH1424" s="15"/>
      <c r="AI1424" s="15"/>
    </row>
    <row r="1425" spans="1:35" s="12" customFormat="1" x14ac:dyDescent="0.25">
      <c r="A1425" s="12" t="s">
        <v>1608</v>
      </c>
      <c r="B1425" s="12">
        <v>2014</v>
      </c>
      <c r="C1425" t="str">
        <f>A1425&amp;" "&amp;B1425</f>
        <v>Chiari et al. 2014</v>
      </c>
      <c r="D1425" s="12" t="s">
        <v>35</v>
      </c>
      <c r="E1425" s="12" t="s">
        <v>226</v>
      </c>
      <c r="F1425" s="12" t="s">
        <v>1609</v>
      </c>
      <c r="G1425" s="12" t="s">
        <v>2901</v>
      </c>
      <c r="H1425" s="12" t="s">
        <v>3504</v>
      </c>
      <c r="I1425" s="12" t="s">
        <v>2094</v>
      </c>
      <c r="J1425" s="12" t="s">
        <v>3626</v>
      </c>
      <c r="K1425" s="12" t="s">
        <v>28</v>
      </c>
      <c r="L1425" s="12" t="s">
        <v>28</v>
      </c>
      <c r="N1425" s="12" t="s">
        <v>28</v>
      </c>
      <c r="O1425" s="12" t="s">
        <v>744</v>
      </c>
      <c r="P1425" s="12" t="s">
        <v>96</v>
      </c>
      <c r="Q1425" t="s">
        <v>3978</v>
      </c>
      <c r="R1425" t="s">
        <v>4315</v>
      </c>
      <c r="S1425" t="s">
        <v>4314</v>
      </c>
      <c r="T1425" s="12" t="s">
        <v>2662</v>
      </c>
      <c r="U1425" s="12" t="s">
        <v>1610</v>
      </c>
      <c r="W1425" s="12" t="s">
        <v>40</v>
      </c>
      <c r="X1425" s="12" t="s">
        <v>1774</v>
      </c>
      <c r="Y1425" s="12" t="s">
        <v>3576</v>
      </c>
      <c r="Z1425" s="12" t="s">
        <v>3517</v>
      </c>
      <c r="AA1425" s="12" t="s">
        <v>69</v>
      </c>
      <c r="AB1425" s="12" t="s">
        <v>35</v>
      </c>
      <c r="AC1425" s="12" t="s">
        <v>2901</v>
      </c>
      <c r="AF1425" s="12" t="s">
        <v>119</v>
      </c>
      <c r="AG1425" s="12">
        <v>17</v>
      </c>
      <c r="AH1425" s="15"/>
      <c r="AI1425" s="15"/>
    </row>
    <row r="1426" spans="1:35" s="12" customFormat="1" x14ac:dyDescent="0.25">
      <c r="A1426" s="12" t="s">
        <v>1608</v>
      </c>
      <c r="B1426" s="12">
        <v>2014</v>
      </c>
      <c r="C1426" t="str">
        <f>A1426&amp;" "&amp;B1426</f>
        <v>Chiari et al. 2014</v>
      </c>
      <c r="D1426" s="12" t="s">
        <v>35</v>
      </c>
      <c r="E1426" s="12" t="s">
        <v>226</v>
      </c>
      <c r="F1426" s="12" t="s">
        <v>1609</v>
      </c>
      <c r="G1426" s="12" t="s">
        <v>2901</v>
      </c>
      <c r="H1426" s="12" t="s">
        <v>3504</v>
      </c>
      <c r="I1426" s="12" t="s">
        <v>2094</v>
      </c>
      <c r="J1426" s="12" t="s">
        <v>3626</v>
      </c>
      <c r="K1426" s="12" t="s">
        <v>28</v>
      </c>
      <c r="L1426" s="12" t="s">
        <v>28</v>
      </c>
      <c r="N1426" s="12" t="s">
        <v>28</v>
      </c>
      <c r="O1426" s="12" t="s">
        <v>744</v>
      </c>
      <c r="P1426" s="12" t="s">
        <v>96</v>
      </c>
      <c r="Q1426" t="s">
        <v>3978</v>
      </c>
      <c r="R1426" t="s">
        <v>4315</v>
      </c>
      <c r="S1426" t="s">
        <v>4314</v>
      </c>
      <c r="T1426" s="12" t="s">
        <v>2662</v>
      </c>
      <c r="U1426" s="12" t="s">
        <v>1610</v>
      </c>
      <c r="W1426" s="12" t="s">
        <v>40</v>
      </c>
      <c r="X1426" s="12" t="s">
        <v>2028</v>
      </c>
      <c r="Y1426" s="12" t="s">
        <v>3587</v>
      </c>
      <c r="Z1426" s="12" t="s">
        <v>3517</v>
      </c>
      <c r="AA1426" s="12" t="s">
        <v>69</v>
      </c>
      <c r="AB1426" s="12" t="s">
        <v>35</v>
      </c>
      <c r="AC1426" s="12" t="s">
        <v>2901</v>
      </c>
      <c r="AF1426" s="12" t="s">
        <v>119</v>
      </c>
      <c r="AG1426" s="12">
        <v>17</v>
      </c>
      <c r="AH1426" s="15"/>
      <c r="AI1426" s="15"/>
    </row>
    <row r="1427" spans="1:35" s="12" customFormat="1" x14ac:dyDescent="0.25">
      <c r="A1427" s="12" t="s">
        <v>1608</v>
      </c>
      <c r="B1427" s="12">
        <v>2014</v>
      </c>
      <c r="C1427" t="str">
        <f>A1427&amp;" "&amp;B1427</f>
        <v>Chiari et al. 2014</v>
      </c>
      <c r="D1427" s="12" t="s">
        <v>35</v>
      </c>
      <c r="E1427" s="12" t="s">
        <v>226</v>
      </c>
      <c r="F1427" s="12" t="s">
        <v>1609</v>
      </c>
      <c r="G1427" s="12" t="s">
        <v>2901</v>
      </c>
      <c r="H1427" s="12" t="s">
        <v>3504</v>
      </c>
      <c r="I1427" s="12" t="s">
        <v>2094</v>
      </c>
      <c r="J1427" s="12" t="s">
        <v>3626</v>
      </c>
      <c r="K1427" s="12" t="s">
        <v>28</v>
      </c>
      <c r="L1427" s="12" t="s">
        <v>28</v>
      </c>
      <c r="N1427" s="12" t="s">
        <v>28</v>
      </c>
      <c r="O1427" s="12" t="s">
        <v>744</v>
      </c>
      <c r="P1427" s="12" t="s">
        <v>96</v>
      </c>
      <c r="Q1427" t="s">
        <v>3978</v>
      </c>
      <c r="R1427" t="s">
        <v>4315</v>
      </c>
      <c r="S1427" t="s">
        <v>4314</v>
      </c>
      <c r="T1427" s="12" t="s">
        <v>2662</v>
      </c>
      <c r="U1427" s="12" t="s">
        <v>1610</v>
      </c>
      <c r="W1427" s="12" t="s">
        <v>40</v>
      </c>
      <c r="X1427" s="12" t="s">
        <v>2031</v>
      </c>
      <c r="Y1427" s="12" t="s">
        <v>3518</v>
      </c>
      <c r="Z1427" s="12" t="s">
        <v>3608</v>
      </c>
      <c r="AA1427" s="12" t="s">
        <v>69</v>
      </c>
      <c r="AB1427" s="12" t="s">
        <v>35</v>
      </c>
      <c r="AC1427" s="12" t="s">
        <v>2901</v>
      </c>
      <c r="AF1427" s="12">
        <v>1</v>
      </c>
      <c r="AG1427" s="12">
        <v>17</v>
      </c>
      <c r="AH1427" s="15"/>
      <c r="AI1427" s="15"/>
    </row>
    <row r="1428" spans="1:35" s="12" customFormat="1" x14ac:dyDescent="0.25">
      <c r="A1428" s="12" t="s">
        <v>1608</v>
      </c>
      <c r="B1428" s="12">
        <v>2014</v>
      </c>
      <c r="C1428" t="str">
        <f>A1428&amp;" "&amp;B1428</f>
        <v>Chiari et al. 2014</v>
      </c>
      <c r="D1428" s="12" t="s">
        <v>35</v>
      </c>
      <c r="E1428" s="12" t="s">
        <v>226</v>
      </c>
      <c r="F1428" s="12" t="s">
        <v>1609</v>
      </c>
      <c r="G1428" s="12" t="s">
        <v>2901</v>
      </c>
      <c r="H1428" s="12" t="s">
        <v>3504</v>
      </c>
      <c r="I1428" s="12" t="s">
        <v>2094</v>
      </c>
      <c r="J1428" s="12" t="s">
        <v>3626</v>
      </c>
      <c r="K1428" s="12" t="s">
        <v>28</v>
      </c>
      <c r="L1428" s="12" t="s">
        <v>28</v>
      </c>
      <c r="N1428" s="12" t="s">
        <v>28</v>
      </c>
      <c r="O1428" s="12" t="s">
        <v>744</v>
      </c>
      <c r="P1428" s="12" t="s">
        <v>96</v>
      </c>
      <c r="Q1428" t="s">
        <v>3978</v>
      </c>
      <c r="R1428" t="s">
        <v>4315</v>
      </c>
      <c r="S1428" t="s">
        <v>4314</v>
      </c>
      <c r="T1428" s="12" t="s">
        <v>2662</v>
      </c>
      <c r="U1428" s="12" t="s">
        <v>1610</v>
      </c>
      <c r="W1428" s="12" t="s">
        <v>40</v>
      </c>
      <c r="X1428" s="12" t="s">
        <v>2979</v>
      </c>
      <c r="Y1428" s="12" t="s">
        <v>3603</v>
      </c>
      <c r="Z1428" s="12" t="s">
        <v>3517</v>
      </c>
      <c r="AA1428" s="12" t="s">
        <v>69</v>
      </c>
      <c r="AB1428" s="12" t="s">
        <v>35</v>
      </c>
      <c r="AC1428" s="12" t="s">
        <v>2901</v>
      </c>
      <c r="AF1428" s="12" t="s">
        <v>119</v>
      </c>
      <c r="AG1428" s="12">
        <v>17</v>
      </c>
      <c r="AH1428" s="15"/>
      <c r="AI1428" s="15"/>
    </row>
    <row r="1429" spans="1:35" s="12" customFormat="1" x14ac:dyDescent="0.25">
      <c r="A1429" s="12" t="s">
        <v>1608</v>
      </c>
      <c r="B1429" s="12">
        <v>2014</v>
      </c>
      <c r="C1429" t="str">
        <f>A1429&amp;" "&amp;B1429</f>
        <v>Chiari et al. 2014</v>
      </c>
      <c r="D1429" s="12" t="s">
        <v>35</v>
      </c>
      <c r="E1429" s="12" t="s">
        <v>226</v>
      </c>
      <c r="F1429" s="12" t="s">
        <v>1609</v>
      </c>
      <c r="G1429" s="12" t="s">
        <v>2901</v>
      </c>
      <c r="H1429" s="12" t="s">
        <v>3504</v>
      </c>
      <c r="I1429" s="12" t="s">
        <v>2094</v>
      </c>
      <c r="J1429" s="12" t="s">
        <v>3626</v>
      </c>
      <c r="K1429" s="12" t="s">
        <v>28</v>
      </c>
      <c r="L1429" s="12" t="s">
        <v>28</v>
      </c>
      <c r="N1429" s="12" t="s">
        <v>28</v>
      </c>
      <c r="O1429" s="12" t="s">
        <v>744</v>
      </c>
      <c r="P1429" s="12" t="s">
        <v>96</v>
      </c>
      <c r="Q1429" t="s">
        <v>3978</v>
      </c>
      <c r="R1429" t="s">
        <v>4315</v>
      </c>
      <c r="S1429" t="s">
        <v>4314</v>
      </c>
      <c r="T1429" s="12" t="s">
        <v>2662</v>
      </c>
      <c r="U1429" s="12" t="s">
        <v>1610</v>
      </c>
      <c r="W1429" s="12" t="s">
        <v>40</v>
      </c>
      <c r="X1429" s="12" t="s">
        <v>2960</v>
      </c>
      <c r="Y1429" s="12" t="s">
        <v>3540</v>
      </c>
      <c r="Z1429" s="12" t="s">
        <v>3517</v>
      </c>
      <c r="AA1429" s="12" t="s">
        <v>69</v>
      </c>
      <c r="AB1429" s="12" t="s">
        <v>35</v>
      </c>
      <c r="AC1429" s="12" t="s">
        <v>2901</v>
      </c>
      <c r="AF1429" s="12" t="s">
        <v>119</v>
      </c>
      <c r="AG1429" s="12">
        <v>17</v>
      </c>
      <c r="AH1429" s="15"/>
      <c r="AI1429" s="15"/>
    </row>
    <row r="1430" spans="1:35" s="12" customFormat="1" x14ac:dyDescent="0.25">
      <c r="A1430" s="12" t="s">
        <v>1608</v>
      </c>
      <c r="B1430" s="12">
        <v>2014</v>
      </c>
      <c r="C1430" t="str">
        <f>A1430&amp;" "&amp;B1430</f>
        <v>Chiari et al. 2014</v>
      </c>
      <c r="D1430" s="12" t="s">
        <v>35</v>
      </c>
      <c r="E1430" s="12" t="s">
        <v>226</v>
      </c>
      <c r="F1430" s="12" t="s">
        <v>1609</v>
      </c>
      <c r="G1430" s="12" t="s">
        <v>2901</v>
      </c>
      <c r="H1430" s="12" t="s">
        <v>3504</v>
      </c>
      <c r="I1430" s="12" t="s">
        <v>2094</v>
      </c>
      <c r="J1430" s="12" t="s">
        <v>3626</v>
      </c>
      <c r="K1430" s="12" t="s">
        <v>28</v>
      </c>
      <c r="L1430" s="12" t="s">
        <v>28</v>
      </c>
      <c r="N1430" s="12" t="s">
        <v>28</v>
      </c>
      <c r="O1430" s="12" t="s">
        <v>744</v>
      </c>
      <c r="P1430" s="12" t="s">
        <v>96</v>
      </c>
      <c r="Q1430" t="s">
        <v>3978</v>
      </c>
      <c r="R1430" t="s">
        <v>4315</v>
      </c>
      <c r="S1430" t="s">
        <v>4314</v>
      </c>
      <c r="T1430" s="12" t="s">
        <v>2662</v>
      </c>
      <c r="U1430" s="12" t="s">
        <v>1610</v>
      </c>
      <c r="W1430" s="12" t="s">
        <v>40</v>
      </c>
      <c r="X1430" s="12" t="s">
        <v>3555</v>
      </c>
      <c r="Y1430" s="12" t="s">
        <v>3702</v>
      </c>
      <c r="Z1430" s="12" t="s">
        <v>3517</v>
      </c>
      <c r="AA1430" s="12" t="s">
        <v>69</v>
      </c>
      <c r="AB1430" s="12" t="s">
        <v>35</v>
      </c>
      <c r="AC1430" s="12" t="s">
        <v>2901</v>
      </c>
      <c r="AF1430" s="12" t="s">
        <v>119</v>
      </c>
      <c r="AG1430" s="12">
        <v>17</v>
      </c>
      <c r="AH1430" s="15"/>
      <c r="AI1430" s="15"/>
    </row>
    <row r="1431" spans="1:35" s="12" customFormat="1" x14ac:dyDescent="0.25">
      <c r="A1431" s="12" t="s">
        <v>1074</v>
      </c>
      <c r="B1431" s="12">
        <v>1949</v>
      </c>
      <c r="C1431" t="str">
        <f>A1431&amp;" "&amp;B1431</f>
        <v>Cruickshank et al. 1949</v>
      </c>
      <c r="D1431" s="12" t="s">
        <v>35</v>
      </c>
      <c r="E1431" s="12" t="s">
        <v>25</v>
      </c>
      <c r="F1431" s="12" t="s">
        <v>1075</v>
      </c>
      <c r="G1431" s="12" t="s">
        <v>2901</v>
      </c>
      <c r="H1431" s="12" t="s">
        <v>3504</v>
      </c>
      <c r="I1431" s="12" t="s">
        <v>1076</v>
      </c>
      <c r="J1431" s="12" t="s">
        <v>2117</v>
      </c>
      <c r="K1431" s="12" t="s">
        <v>28</v>
      </c>
      <c r="L1431" s="12" t="s">
        <v>28</v>
      </c>
      <c r="N1431" s="12" t="s">
        <v>28</v>
      </c>
      <c r="O1431" s="12" t="s">
        <v>744</v>
      </c>
      <c r="P1431" s="12" t="s">
        <v>96</v>
      </c>
      <c r="Q1431" t="s">
        <v>3978</v>
      </c>
      <c r="R1431" t="s">
        <v>3935</v>
      </c>
      <c r="S1431" t="s">
        <v>3979</v>
      </c>
      <c r="T1431" s="12" t="s">
        <v>165</v>
      </c>
      <c r="W1431" s="12" t="s">
        <v>1077</v>
      </c>
      <c r="X1431" s="12" t="s">
        <v>1033</v>
      </c>
      <c r="Y1431" s="12" t="s">
        <v>1033</v>
      </c>
      <c r="Z1431" s="12" t="s">
        <v>1033</v>
      </c>
      <c r="AA1431" s="12" t="s">
        <v>748</v>
      </c>
      <c r="AB1431" s="12" t="s">
        <v>35</v>
      </c>
      <c r="AC1431" s="12" t="s">
        <v>2901</v>
      </c>
      <c r="AF1431" s="12">
        <v>7</v>
      </c>
      <c r="AG1431" s="12">
        <v>500</v>
      </c>
    </row>
    <row r="1432" spans="1:35" s="12" customFormat="1" x14ac:dyDescent="0.25">
      <c r="A1432" s="12" t="s">
        <v>1074</v>
      </c>
      <c r="B1432" s="12">
        <v>1949</v>
      </c>
      <c r="C1432" t="str">
        <f>A1432&amp;" "&amp;B1432</f>
        <v>Cruickshank et al. 1949</v>
      </c>
      <c r="D1432" s="12" t="s">
        <v>35</v>
      </c>
      <c r="E1432" s="12" t="s">
        <v>25</v>
      </c>
      <c r="F1432" s="12" t="s">
        <v>1075</v>
      </c>
      <c r="G1432" s="12" t="s">
        <v>2901</v>
      </c>
      <c r="H1432" s="12" t="s">
        <v>3504</v>
      </c>
      <c r="I1432" s="12" t="s">
        <v>1076</v>
      </c>
      <c r="J1432" s="12" t="s">
        <v>3626</v>
      </c>
      <c r="K1432" s="12" t="s">
        <v>28</v>
      </c>
      <c r="L1432" s="12" t="s">
        <v>28</v>
      </c>
      <c r="N1432" s="12" t="s">
        <v>28</v>
      </c>
      <c r="O1432" s="12" t="s">
        <v>744</v>
      </c>
      <c r="P1432" s="12" t="s">
        <v>96</v>
      </c>
      <c r="Q1432" t="s">
        <v>3978</v>
      </c>
      <c r="R1432" t="s">
        <v>3935</v>
      </c>
      <c r="S1432" t="s">
        <v>3979</v>
      </c>
      <c r="T1432" s="12" t="s">
        <v>165</v>
      </c>
      <c r="W1432" s="12" t="s">
        <v>1077</v>
      </c>
      <c r="X1432" s="12" t="s">
        <v>1607</v>
      </c>
      <c r="Y1432" s="12" t="s">
        <v>3666</v>
      </c>
      <c r="Z1432" s="12" t="s">
        <v>3517</v>
      </c>
      <c r="AA1432" s="12" t="s">
        <v>748</v>
      </c>
      <c r="AB1432" s="12" t="s">
        <v>35</v>
      </c>
      <c r="AC1432" s="12" t="s">
        <v>2901</v>
      </c>
      <c r="AF1432" s="12">
        <v>2</v>
      </c>
      <c r="AG1432" s="12">
        <v>500</v>
      </c>
    </row>
    <row r="1433" spans="1:35" s="12" customFormat="1" x14ac:dyDescent="0.25">
      <c r="A1433" s="12" t="s">
        <v>1074</v>
      </c>
      <c r="B1433" s="12">
        <v>1949</v>
      </c>
      <c r="C1433" t="str">
        <f>A1433&amp;" "&amp;B1433</f>
        <v>Cruickshank et al. 1949</v>
      </c>
      <c r="D1433" s="12" t="s">
        <v>35</v>
      </c>
      <c r="E1433" s="12" t="s">
        <v>25</v>
      </c>
      <c r="F1433" s="12" t="s">
        <v>1075</v>
      </c>
      <c r="G1433" s="12" t="s">
        <v>2901</v>
      </c>
      <c r="H1433" s="12" t="s">
        <v>3504</v>
      </c>
      <c r="I1433" s="12" t="s">
        <v>1076</v>
      </c>
      <c r="J1433" s="12" t="s">
        <v>3626</v>
      </c>
      <c r="K1433" s="12" t="s">
        <v>28</v>
      </c>
      <c r="L1433" s="12" t="s">
        <v>28</v>
      </c>
      <c r="N1433" s="12" t="s">
        <v>28</v>
      </c>
      <c r="O1433" s="12" t="s">
        <v>744</v>
      </c>
      <c r="P1433" s="12" t="s">
        <v>96</v>
      </c>
      <c r="Q1433" t="s">
        <v>3978</v>
      </c>
      <c r="R1433" t="s">
        <v>3935</v>
      </c>
      <c r="S1433" t="s">
        <v>3979</v>
      </c>
      <c r="T1433" s="12" t="s">
        <v>165</v>
      </c>
      <c r="W1433" s="12" t="s">
        <v>1077</v>
      </c>
      <c r="X1433" s="12" t="s">
        <v>1765</v>
      </c>
      <c r="Y1433" s="12" t="s">
        <v>3667</v>
      </c>
      <c r="Z1433" s="12" t="s">
        <v>3517</v>
      </c>
      <c r="AA1433" s="12" t="s">
        <v>748</v>
      </c>
      <c r="AB1433" s="12" t="s">
        <v>35</v>
      </c>
      <c r="AC1433" s="12" t="s">
        <v>2901</v>
      </c>
      <c r="AF1433" s="12">
        <v>1</v>
      </c>
      <c r="AG1433" s="12">
        <v>500</v>
      </c>
    </row>
    <row r="1434" spans="1:35" s="12" customFormat="1" x14ac:dyDescent="0.25">
      <c r="A1434" s="12" t="s">
        <v>1074</v>
      </c>
      <c r="B1434" s="12">
        <v>1949</v>
      </c>
      <c r="C1434" t="str">
        <f>A1434&amp;" "&amp;B1434</f>
        <v>Cruickshank et al. 1949</v>
      </c>
      <c r="D1434" s="12" t="s">
        <v>35</v>
      </c>
      <c r="E1434" s="12" t="s">
        <v>25</v>
      </c>
      <c r="F1434" s="12" t="s">
        <v>1075</v>
      </c>
      <c r="G1434" s="12" t="s">
        <v>2901</v>
      </c>
      <c r="H1434" s="12" t="s">
        <v>3504</v>
      </c>
      <c r="I1434" s="12" t="s">
        <v>1076</v>
      </c>
      <c r="J1434" s="12" t="s">
        <v>3626</v>
      </c>
      <c r="K1434" s="12" t="s">
        <v>28</v>
      </c>
      <c r="L1434" s="12" t="s">
        <v>28</v>
      </c>
      <c r="N1434" s="12" t="s">
        <v>28</v>
      </c>
      <c r="O1434" s="12" t="s">
        <v>744</v>
      </c>
      <c r="P1434" s="12" t="s">
        <v>96</v>
      </c>
      <c r="Q1434" t="s">
        <v>3978</v>
      </c>
      <c r="R1434" t="s">
        <v>3935</v>
      </c>
      <c r="S1434" t="s">
        <v>3979</v>
      </c>
      <c r="T1434" s="12" t="s">
        <v>165</v>
      </c>
      <c r="W1434" s="12" t="s">
        <v>1077</v>
      </c>
      <c r="X1434" s="12" t="s">
        <v>1778</v>
      </c>
      <c r="Y1434" s="12" t="s">
        <v>3579</v>
      </c>
      <c r="Z1434" s="12" t="s">
        <v>3517</v>
      </c>
      <c r="AA1434" s="12" t="s">
        <v>748</v>
      </c>
      <c r="AB1434" s="12" t="s">
        <v>35</v>
      </c>
      <c r="AC1434" s="12" t="s">
        <v>2901</v>
      </c>
      <c r="AF1434" s="12">
        <v>1</v>
      </c>
      <c r="AG1434" s="12">
        <v>500</v>
      </c>
    </row>
    <row r="1435" spans="1:35" s="12" customFormat="1" x14ac:dyDescent="0.25">
      <c r="A1435" s="12" t="s">
        <v>1074</v>
      </c>
      <c r="B1435" s="12">
        <v>1949</v>
      </c>
      <c r="C1435" t="str">
        <f>A1435&amp;" "&amp;B1435</f>
        <v>Cruickshank et al. 1949</v>
      </c>
      <c r="D1435" s="12" t="s">
        <v>35</v>
      </c>
      <c r="E1435" s="12" t="s">
        <v>25</v>
      </c>
      <c r="F1435" s="12" t="s">
        <v>1075</v>
      </c>
      <c r="G1435" s="12" t="s">
        <v>2901</v>
      </c>
      <c r="H1435" s="12" t="s">
        <v>3504</v>
      </c>
      <c r="I1435" s="12" t="s">
        <v>1076</v>
      </c>
      <c r="J1435" s="12" t="s">
        <v>3626</v>
      </c>
      <c r="K1435" s="12" t="s">
        <v>28</v>
      </c>
      <c r="L1435" s="12" t="s">
        <v>28</v>
      </c>
      <c r="N1435" s="12" t="s">
        <v>28</v>
      </c>
      <c r="O1435" s="12" t="s">
        <v>744</v>
      </c>
      <c r="P1435" s="12" t="s">
        <v>96</v>
      </c>
      <c r="Q1435" t="s">
        <v>3978</v>
      </c>
      <c r="R1435" t="s">
        <v>3935</v>
      </c>
      <c r="S1435" t="s">
        <v>3979</v>
      </c>
      <c r="T1435" s="12" t="s">
        <v>165</v>
      </c>
      <c r="W1435" s="12" t="s">
        <v>1077</v>
      </c>
      <c r="X1435" s="12" t="s">
        <v>2031</v>
      </c>
      <c r="Y1435" s="12" t="s">
        <v>3518</v>
      </c>
      <c r="Z1435" s="12" t="s">
        <v>3608</v>
      </c>
      <c r="AA1435" s="12" t="s">
        <v>748</v>
      </c>
      <c r="AB1435" s="12" t="s">
        <v>35</v>
      </c>
      <c r="AC1435" s="12" t="s">
        <v>2901</v>
      </c>
      <c r="AF1435" s="12">
        <v>3</v>
      </c>
      <c r="AG1435" s="12">
        <v>500</v>
      </c>
    </row>
    <row r="1436" spans="1:35" s="12" customFormat="1" x14ac:dyDescent="0.25">
      <c r="A1436" s="12" t="s">
        <v>1895</v>
      </c>
      <c r="B1436" s="12">
        <v>2012</v>
      </c>
      <c r="C1436" t="str">
        <f>A1436&amp;" "&amp;B1436</f>
        <v>Drewe et al. 2012</v>
      </c>
      <c r="D1436" s="12" t="s">
        <v>35</v>
      </c>
      <c r="E1436" s="12" t="s">
        <v>226</v>
      </c>
      <c r="F1436" s="12" t="s">
        <v>1896</v>
      </c>
      <c r="G1436" s="12" t="s">
        <v>2901</v>
      </c>
      <c r="H1436" s="12" t="s">
        <v>3502</v>
      </c>
      <c r="I1436" s="12" t="s">
        <v>1897</v>
      </c>
      <c r="J1436" s="12" t="s">
        <v>2117</v>
      </c>
      <c r="K1436" s="12" t="s">
        <v>28</v>
      </c>
      <c r="L1436" s="12" t="s">
        <v>28</v>
      </c>
      <c r="N1436" s="12" t="s">
        <v>28</v>
      </c>
      <c r="O1436" s="12" t="s">
        <v>744</v>
      </c>
      <c r="P1436" s="12" t="s">
        <v>96</v>
      </c>
      <c r="Q1436" t="s">
        <v>3959</v>
      </c>
      <c r="R1436" t="s">
        <v>4135</v>
      </c>
      <c r="S1436" t="s">
        <v>4261</v>
      </c>
      <c r="T1436" s="12" t="s">
        <v>3412</v>
      </c>
      <c r="U1436" s="12" t="s">
        <v>1898</v>
      </c>
      <c r="W1436" s="12" t="s">
        <v>40</v>
      </c>
      <c r="X1436" s="12" t="s">
        <v>1826</v>
      </c>
      <c r="Y1436" s="12" t="s">
        <v>1033</v>
      </c>
      <c r="Z1436" s="12" t="s">
        <v>1033</v>
      </c>
      <c r="AA1436" s="12" t="s">
        <v>80</v>
      </c>
      <c r="AB1436" s="12" t="s">
        <v>35</v>
      </c>
      <c r="AC1436" s="12" t="s">
        <v>2901</v>
      </c>
      <c r="AF1436" s="12" t="s">
        <v>119</v>
      </c>
      <c r="AG1436" s="12">
        <v>27</v>
      </c>
      <c r="AH1436" s="15"/>
      <c r="AI1436" s="15"/>
    </row>
    <row r="1437" spans="1:35" s="12" customFormat="1" x14ac:dyDescent="0.25">
      <c r="A1437" s="12" t="s">
        <v>495</v>
      </c>
      <c r="B1437" s="12">
        <v>2014</v>
      </c>
      <c r="C1437" t="str">
        <f>A1437&amp;" "&amp;B1437</f>
        <v>Firth et al.  2014</v>
      </c>
      <c r="D1437" s="12" t="s">
        <v>35</v>
      </c>
      <c r="E1437" s="12" t="s">
        <v>226</v>
      </c>
      <c r="F1437" s="12" t="s">
        <v>496</v>
      </c>
      <c r="G1437" s="12" t="s">
        <v>35</v>
      </c>
      <c r="H1437" s="12" t="s">
        <v>3503</v>
      </c>
      <c r="I1437" s="12" t="s">
        <v>497</v>
      </c>
      <c r="J1437" s="12" t="s">
        <v>3625</v>
      </c>
      <c r="K1437" s="12" t="s">
        <v>498</v>
      </c>
      <c r="L1437" s="12" t="s">
        <v>28</v>
      </c>
      <c r="N1437" s="12" t="s">
        <v>28</v>
      </c>
      <c r="O1437" s="12" t="s">
        <v>744</v>
      </c>
      <c r="P1437" s="12" t="s">
        <v>96</v>
      </c>
      <c r="Q1437" t="s">
        <v>3912</v>
      </c>
      <c r="R1437" t="s">
        <v>3914</v>
      </c>
      <c r="S1437" t="s">
        <v>3988</v>
      </c>
      <c r="T1437" s="12" t="s">
        <v>2596</v>
      </c>
      <c r="U1437" s="12" t="s">
        <v>229</v>
      </c>
      <c r="W1437" s="12" t="s">
        <v>40</v>
      </c>
      <c r="X1437" s="12" t="s">
        <v>1652</v>
      </c>
      <c r="Y1437" s="12" t="s">
        <v>1652</v>
      </c>
      <c r="Z1437" s="12" t="s">
        <v>3517</v>
      </c>
      <c r="AA1437" s="12" t="s">
        <v>499</v>
      </c>
      <c r="AB1437" s="12" t="s">
        <v>35</v>
      </c>
      <c r="AC1437" s="12" t="s">
        <v>2901</v>
      </c>
      <c r="AF1437" s="12">
        <v>2</v>
      </c>
      <c r="AG1437" s="12">
        <v>133</v>
      </c>
    </row>
    <row r="1438" spans="1:35" s="12" customFormat="1" x14ac:dyDescent="0.25">
      <c r="A1438" s="12" t="s">
        <v>440</v>
      </c>
      <c r="B1438" s="12">
        <v>2015</v>
      </c>
      <c r="C1438" t="str">
        <f>A1438&amp;" "&amp;B1438</f>
        <v>Franklin et al. 2015</v>
      </c>
      <c r="D1438" s="12" t="s">
        <v>24</v>
      </c>
      <c r="E1438" s="12" t="s">
        <v>226</v>
      </c>
      <c r="F1438" s="12" t="s">
        <v>441</v>
      </c>
      <c r="G1438" s="12" t="s">
        <v>35</v>
      </c>
      <c r="H1438" s="12" t="s">
        <v>3503</v>
      </c>
      <c r="I1438" s="12" t="s">
        <v>1657</v>
      </c>
      <c r="J1438" s="12" t="s">
        <v>2117</v>
      </c>
      <c r="K1438" s="12" t="s">
        <v>28</v>
      </c>
      <c r="L1438" s="12" t="s">
        <v>28</v>
      </c>
      <c r="N1438" s="12" t="s">
        <v>277</v>
      </c>
      <c r="O1438" s="12" t="s">
        <v>744</v>
      </c>
      <c r="P1438" s="12" t="s">
        <v>96</v>
      </c>
      <c r="Q1438" t="s">
        <v>3912</v>
      </c>
      <c r="R1438" t="s">
        <v>3913</v>
      </c>
      <c r="S1438" t="s">
        <v>3971</v>
      </c>
      <c r="T1438" s="12" t="s">
        <v>2297</v>
      </c>
      <c r="U1438" s="12" t="s">
        <v>457</v>
      </c>
      <c r="W1438" s="12" t="s">
        <v>40</v>
      </c>
      <c r="X1438" s="12" t="s">
        <v>1652</v>
      </c>
      <c r="Y1438" s="12" t="s">
        <v>1652</v>
      </c>
      <c r="Z1438" s="12" t="s">
        <v>3517</v>
      </c>
      <c r="AA1438" s="12" t="s">
        <v>80</v>
      </c>
      <c r="AB1438" s="12" t="s">
        <v>35</v>
      </c>
      <c r="AC1438" s="12" t="s">
        <v>2901</v>
      </c>
      <c r="AF1438" s="12" t="s">
        <v>119</v>
      </c>
      <c r="AG1438" s="12">
        <v>9</v>
      </c>
    </row>
    <row r="1439" spans="1:35" s="12" customFormat="1" x14ac:dyDescent="0.25">
      <c r="A1439" s="12" t="s">
        <v>440</v>
      </c>
      <c r="B1439" s="12">
        <v>2015</v>
      </c>
      <c r="C1439" t="str">
        <f>A1439&amp;" "&amp;B1439</f>
        <v>Franklin et al. 2015</v>
      </c>
      <c r="D1439" s="12" t="s">
        <v>24</v>
      </c>
      <c r="E1439" s="12" t="s">
        <v>226</v>
      </c>
      <c r="F1439" s="12" t="s">
        <v>441</v>
      </c>
      <c r="G1439" s="12" t="s">
        <v>35</v>
      </c>
      <c r="H1439" s="12" t="s">
        <v>3503</v>
      </c>
      <c r="I1439" s="12" t="s">
        <v>1657</v>
      </c>
      <c r="J1439" s="12" t="s">
        <v>2117</v>
      </c>
      <c r="K1439" s="12" t="s">
        <v>28</v>
      </c>
      <c r="L1439" s="12" t="s">
        <v>28</v>
      </c>
      <c r="N1439" s="12" t="s">
        <v>277</v>
      </c>
      <c r="O1439" s="12" t="s">
        <v>744</v>
      </c>
      <c r="P1439" s="12" t="s">
        <v>96</v>
      </c>
      <c r="Q1439" t="s">
        <v>3912</v>
      </c>
      <c r="R1439" t="s">
        <v>3914</v>
      </c>
      <c r="S1439" t="s">
        <v>4118</v>
      </c>
      <c r="T1439" s="12" t="s">
        <v>794</v>
      </c>
      <c r="U1439" s="12" t="s">
        <v>458</v>
      </c>
      <c r="W1439" s="12" t="s">
        <v>40</v>
      </c>
      <c r="X1439" s="12" t="s">
        <v>1652</v>
      </c>
      <c r="Y1439" s="12" t="s">
        <v>1652</v>
      </c>
      <c r="Z1439" s="12" t="s">
        <v>3517</v>
      </c>
      <c r="AA1439" s="12" t="s">
        <v>80</v>
      </c>
      <c r="AB1439" s="12" t="s">
        <v>35</v>
      </c>
      <c r="AC1439" s="12" t="s">
        <v>2901</v>
      </c>
      <c r="AF1439" s="12" t="s">
        <v>119</v>
      </c>
      <c r="AG1439" s="12">
        <v>9</v>
      </c>
    </row>
    <row r="1440" spans="1:35" s="12" customFormat="1" x14ac:dyDescent="0.25">
      <c r="A1440" s="12" t="s">
        <v>440</v>
      </c>
      <c r="B1440" s="12">
        <v>2015</v>
      </c>
      <c r="C1440" t="str">
        <f>A1440&amp;" "&amp;B1440</f>
        <v>Franklin et al. 2015</v>
      </c>
      <c r="D1440" s="12" t="s">
        <v>24</v>
      </c>
      <c r="E1440" s="12" t="s">
        <v>226</v>
      </c>
      <c r="F1440" s="12" t="s">
        <v>441</v>
      </c>
      <c r="G1440" s="12" t="s">
        <v>35</v>
      </c>
      <c r="H1440" s="12" t="s">
        <v>3503</v>
      </c>
      <c r="I1440" s="12" t="s">
        <v>1657</v>
      </c>
      <c r="J1440" s="12" t="s">
        <v>2117</v>
      </c>
      <c r="K1440" s="12" t="s">
        <v>28</v>
      </c>
      <c r="L1440" s="12" t="s">
        <v>28</v>
      </c>
      <c r="N1440" s="12" t="s">
        <v>277</v>
      </c>
      <c r="O1440" s="12" t="s">
        <v>744</v>
      </c>
      <c r="P1440" s="12" t="s">
        <v>96</v>
      </c>
      <c r="Q1440" t="s">
        <v>3912</v>
      </c>
      <c r="R1440" t="s">
        <v>3913</v>
      </c>
      <c r="S1440" t="s">
        <v>4142</v>
      </c>
      <c r="T1440" s="12" t="s">
        <v>3770</v>
      </c>
      <c r="U1440" s="12" t="s">
        <v>459</v>
      </c>
      <c r="W1440" s="12" t="s">
        <v>40</v>
      </c>
      <c r="X1440" s="12" t="s">
        <v>1652</v>
      </c>
      <c r="Y1440" s="12" t="s">
        <v>1652</v>
      </c>
      <c r="Z1440" s="12" t="s">
        <v>3517</v>
      </c>
      <c r="AA1440" s="12" t="s">
        <v>80</v>
      </c>
      <c r="AB1440" s="12" t="s">
        <v>35</v>
      </c>
      <c r="AC1440" s="12" t="s">
        <v>2901</v>
      </c>
      <c r="AF1440" s="12" t="s">
        <v>119</v>
      </c>
      <c r="AG1440" s="12">
        <v>9</v>
      </c>
    </row>
    <row r="1441" spans="1:33" s="12" customFormat="1" x14ac:dyDescent="0.25">
      <c r="A1441" s="12" t="s">
        <v>440</v>
      </c>
      <c r="B1441" s="12">
        <v>2015</v>
      </c>
      <c r="C1441" t="str">
        <f>A1441&amp;" "&amp;B1441</f>
        <v>Franklin et al. 2015</v>
      </c>
      <c r="D1441" s="12" t="s">
        <v>24</v>
      </c>
      <c r="E1441" s="12" t="s">
        <v>226</v>
      </c>
      <c r="F1441" s="12" t="s">
        <v>441</v>
      </c>
      <c r="G1441" s="12" t="s">
        <v>35</v>
      </c>
      <c r="H1441" s="12" t="s">
        <v>3503</v>
      </c>
      <c r="I1441" s="12" t="s">
        <v>1657</v>
      </c>
      <c r="J1441" s="12" t="s">
        <v>2117</v>
      </c>
      <c r="K1441" s="12" t="s">
        <v>28</v>
      </c>
      <c r="L1441" s="12" t="s">
        <v>28</v>
      </c>
      <c r="N1441" s="12" t="s">
        <v>277</v>
      </c>
      <c r="O1441" s="12" t="s">
        <v>744</v>
      </c>
      <c r="P1441" s="12" t="s">
        <v>96</v>
      </c>
      <c r="Q1441" t="s">
        <v>3912</v>
      </c>
      <c r="R1441" t="s">
        <v>3916</v>
      </c>
      <c r="S1441" t="s">
        <v>4112</v>
      </c>
      <c r="T1441" s="12" t="s">
        <v>3658</v>
      </c>
      <c r="U1441" s="12" t="s">
        <v>460</v>
      </c>
      <c r="W1441" s="12" t="s">
        <v>40</v>
      </c>
      <c r="X1441" s="12" t="s">
        <v>1652</v>
      </c>
      <c r="Y1441" s="12" t="s">
        <v>1652</v>
      </c>
      <c r="Z1441" s="12" t="s">
        <v>3517</v>
      </c>
      <c r="AA1441" s="12" t="s">
        <v>80</v>
      </c>
      <c r="AB1441" s="12" t="s">
        <v>35</v>
      </c>
      <c r="AC1441" s="12" t="s">
        <v>2901</v>
      </c>
      <c r="AF1441" s="12" t="s">
        <v>119</v>
      </c>
      <c r="AG1441" s="12">
        <v>26</v>
      </c>
    </row>
    <row r="1442" spans="1:33" s="12" customFormat="1" x14ac:dyDescent="0.25">
      <c r="A1442" s="12" t="s">
        <v>1143</v>
      </c>
      <c r="B1442" s="12">
        <v>2011</v>
      </c>
      <c r="C1442" t="str">
        <f>A1442&amp;" "&amp;B1442</f>
        <v>Gorski et al. 2011</v>
      </c>
      <c r="D1442" s="12" t="s">
        <v>35</v>
      </c>
      <c r="E1442" s="12" t="s">
        <v>226</v>
      </c>
      <c r="F1442" s="12" t="s">
        <v>1144</v>
      </c>
      <c r="G1442" s="12" t="s">
        <v>35</v>
      </c>
      <c r="H1442" s="12" t="s">
        <v>3503</v>
      </c>
      <c r="I1442" s="12" t="s">
        <v>1145</v>
      </c>
      <c r="J1442" s="12" t="s">
        <v>3625</v>
      </c>
      <c r="K1442" s="12" t="s">
        <v>28</v>
      </c>
      <c r="L1442" s="12" t="s">
        <v>28</v>
      </c>
      <c r="N1442" s="12" t="s">
        <v>28</v>
      </c>
      <c r="O1442" s="12" t="s">
        <v>744</v>
      </c>
      <c r="P1442" s="12" t="s">
        <v>96</v>
      </c>
      <c r="Q1442" t="s">
        <v>3978</v>
      </c>
      <c r="R1442" t="s">
        <v>4150</v>
      </c>
      <c r="S1442" t="s">
        <v>4149</v>
      </c>
      <c r="T1442" s="12" t="s">
        <v>758</v>
      </c>
      <c r="W1442" s="12" t="s">
        <v>40</v>
      </c>
      <c r="X1442" s="12" t="s">
        <v>1033</v>
      </c>
      <c r="Y1442" s="12" t="s">
        <v>1033</v>
      </c>
      <c r="Z1442" s="12" t="s">
        <v>1033</v>
      </c>
      <c r="AA1442" s="12" t="s">
        <v>1146</v>
      </c>
      <c r="AB1442" s="12" t="s">
        <v>35</v>
      </c>
      <c r="AC1442" s="12" t="s">
        <v>2901</v>
      </c>
      <c r="AF1442" s="12" t="s">
        <v>119</v>
      </c>
      <c r="AG1442" s="12">
        <v>2</v>
      </c>
    </row>
    <row r="1443" spans="1:33" s="12" customFormat="1" x14ac:dyDescent="0.25">
      <c r="A1443" s="12" t="s">
        <v>1143</v>
      </c>
      <c r="B1443" s="12">
        <v>2011</v>
      </c>
      <c r="C1443" t="str">
        <f>A1443&amp;" "&amp;B1443</f>
        <v>Gorski et al. 2011</v>
      </c>
      <c r="D1443" s="12" t="s">
        <v>35</v>
      </c>
      <c r="E1443" s="12" t="s">
        <v>226</v>
      </c>
      <c r="F1443" s="12" t="s">
        <v>1144</v>
      </c>
      <c r="G1443" s="12" t="s">
        <v>35</v>
      </c>
      <c r="H1443" s="12" t="s">
        <v>3503</v>
      </c>
      <c r="I1443" s="12" t="s">
        <v>1145</v>
      </c>
      <c r="J1443" s="12" t="s">
        <v>3625</v>
      </c>
      <c r="K1443" s="12" t="s">
        <v>28</v>
      </c>
      <c r="L1443" s="12" t="s">
        <v>28</v>
      </c>
      <c r="N1443" s="12" t="s">
        <v>28</v>
      </c>
      <c r="O1443" s="12" t="s">
        <v>744</v>
      </c>
      <c r="P1443" s="12" t="s">
        <v>96</v>
      </c>
      <c r="Q1443" t="s">
        <v>3912</v>
      </c>
      <c r="R1443" t="s">
        <v>4056</v>
      </c>
      <c r="S1443"/>
      <c r="V1443" s="12" t="s">
        <v>2635</v>
      </c>
      <c r="W1443" s="12" t="s">
        <v>40</v>
      </c>
      <c r="X1443" s="12" t="s">
        <v>1033</v>
      </c>
      <c r="Y1443" s="12" t="s">
        <v>1033</v>
      </c>
      <c r="Z1443" s="12" t="s">
        <v>1033</v>
      </c>
      <c r="AA1443" s="12" t="s">
        <v>1146</v>
      </c>
      <c r="AB1443" s="12" t="s">
        <v>35</v>
      </c>
      <c r="AC1443" s="12" t="s">
        <v>2901</v>
      </c>
      <c r="AF1443" s="12" t="s">
        <v>119</v>
      </c>
      <c r="AG1443" s="12">
        <v>28</v>
      </c>
    </row>
    <row r="1444" spans="1:33" s="12" customFormat="1" x14ac:dyDescent="0.25">
      <c r="A1444" s="12" t="s">
        <v>1234</v>
      </c>
      <c r="B1444" s="12">
        <v>2018</v>
      </c>
      <c r="C1444" t="str">
        <f>A1444&amp;" "&amp;B1444</f>
        <v>Hazeleger et al. 2018</v>
      </c>
      <c r="D1444" s="12" t="s">
        <v>35</v>
      </c>
      <c r="E1444" s="12" t="s">
        <v>226</v>
      </c>
      <c r="F1444" s="12" t="s">
        <v>1235</v>
      </c>
      <c r="G1444" s="12" t="s">
        <v>2901</v>
      </c>
      <c r="H1444" s="12" t="s">
        <v>3504</v>
      </c>
      <c r="I1444" s="12" t="s">
        <v>251</v>
      </c>
      <c r="J1444" s="12" t="s">
        <v>2117</v>
      </c>
      <c r="K1444" s="12" t="s">
        <v>28</v>
      </c>
      <c r="L1444" s="12" t="s">
        <v>28</v>
      </c>
      <c r="N1444" s="12" t="s">
        <v>1236</v>
      </c>
      <c r="O1444" s="12" t="s">
        <v>744</v>
      </c>
      <c r="P1444" s="12" t="s">
        <v>96</v>
      </c>
      <c r="Q1444" t="s">
        <v>4101</v>
      </c>
      <c r="R1444" t="s">
        <v>4229</v>
      </c>
      <c r="S1444" t="s">
        <v>4228</v>
      </c>
      <c r="T1444" s="12" t="s">
        <v>2664</v>
      </c>
      <c r="U1444" s="12" t="s">
        <v>1239</v>
      </c>
      <c r="W1444" s="12" t="s">
        <v>40</v>
      </c>
      <c r="X1444" s="12" t="s">
        <v>1033</v>
      </c>
      <c r="Y1444" s="12" t="s">
        <v>1033</v>
      </c>
      <c r="Z1444" s="12" t="s">
        <v>1033</v>
      </c>
      <c r="AA1444" s="12" t="s">
        <v>1238</v>
      </c>
      <c r="AB1444" s="12" t="s">
        <v>35</v>
      </c>
      <c r="AC1444" s="12" t="s">
        <v>2901</v>
      </c>
      <c r="AF1444" s="12" t="s">
        <v>119</v>
      </c>
      <c r="AG1444" s="12">
        <v>28</v>
      </c>
    </row>
    <row r="1445" spans="1:33" s="12" customFormat="1" x14ac:dyDescent="0.25">
      <c r="A1445" s="12" t="s">
        <v>1234</v>
      </c>
      <c r="B1445" s="12">
        <v>2018</v>
      </c>
      <c r="C1445" t="str">
        <f>A1445&amp;" "&amp;B1445</f>
        <v>Hazeleger et al. 2018</v>
      </c>
      <c r="D1445" s="12" t="s">
        <v>35</v>
      </c>
      <c r="E1445" s="12" t="s">
        <v>226</v>
      </c>
      <c r="F1445" s="12" t="s">
        <v>1235</v>
      </c>
      <c r="G1445" s="12" t="s">
        <v>2901</v>
      </c>
      <c r="H1445" s="12" t="s">
        <v>3504</v>
      </c>
      <c r="I1445" s="12" t="s">
        <v>251</v>
      </c>
      <c r="J1445" s="12" t="s">
        <v>2117</v>
      </c>
      <c r="K1445" s="12" t="s">
        <v>28</v>
      </c>
      <c r="L1445" s="12" t="s">
        <v>28</v>
      </c>
      <c r="N1445" s="12" t="s">
        <v>1236</v>
      </c>
      <c r="O1445" s="12" t="s">
        <v>744</v>
      </c>
      <c r="P1445" s="12" t="s">
        <v>96</v>
      </c>
      <c r="Q1445" t="s">
        <v>4101</v>
      </c>
      <c r="R1445" t="s">
        <v>4229</v>
      </c>
      <c r="S1445" t="s">
        <v>4228</v>
      </c>
      <c r="T1445" s="12" t="s">
        <v>2665</v>
      </c>
      <c r="U1445" s="12" t="s">
        <v>1240</v>
      </c>
      <c r="W1445" s="12" t="s">
        <v>40</v>
      </c>
      <c r="X1445" s="12" t="s">
        <v>1033</v>
      </c>
      <c r="Y1445" s="12" t="s">
        <v>1033</v>
      </c>
      <c r="Z1445" s="12" t="s">
        <v>1033</v>
      </c>
      <c r="AA1445" s="12" t="s">
        <v>1238</v>
      </c>
      <c r="AB1445" s="12" t="s">
        <v>35</v>
      </c>
      <c r="AC1445" s="12" t="s">
        <v>2901</v>
      </c>
      <c r="AF1445" s="12" t="s">
        <v>119</v>
      </c>
      <c r="AG1445" s="12">
        <v>11</v>
      </c>
    </row>
    <row r="1446" spans="1:33" s="12" customFormat="1" x14ac:dyDescent="0.25">
      <c r="A1446" s="12" t="s">
        <v>1234</v>
      </c>
      <c r="B1446" s="12">
        <v>2018</v>
      </c>
      <c r="C1446" t="str">
        <f>A1446&amp;" "&amp;B1446</f>
        <v>Hazeleger et al. 2018</v>
      </c>
      <c r="D1446" s="12" t="s">
        <v>35</v>
      </c>
      <c r="E1446" s="12" t="s">
        <v>226</v>
      </c>
      <c r="F1446" s="12" t="s">
        <v>1235</v>
      </c>
      <c r="G1446" s="12" t="s">
        <v>2901</v>
      </c>
      <c r="H1446" s="12" t="s">
        <v>3504</v>
      </c>
      <c r="I1446" s="12" t="s">
        <v>251</v>
      </c>
      <c r="J1446" s="12" t="s">
        <v>2117</v>
      </c>
      <c r="K1446" s="12" t="s">
        <v>28</v>
      </c>
      <c r="L1446" s="12" t="s">
        <v>28</v>
      </c>
      <c r="N1446" s="12" t="s">
        <v>1236</v>
      </c>
      <c r="O1446" s="12" t="s">
        <v>744</v>
      </c>
      <c r="P1446" s="12" t="s">
        <v>96</v>
      </c>
      <c r="Q1446" t="s">
        <v>4101</v>
      </c>
      <c r="R1446" t="s">
        <v>4229</v>
      </c>
      <c r="S1446" t="s">
        <v>4257</v>
      </c>
      <c r="T1446" s="12" t="s">
        <v>3648</v>
      </c>
      <c r="U1446" s="12" t="s">
        <v>1250</v>
      </c>
      <c r="W1446" s="12" t="s">
        <v>40</v>
      </c>
      <c r="X1446" s="12" t="s">
        <v>1033</v>
      </c>
      <c r="Y1446" s="12" t="s">
        <v>1033</v>
      </c>
      <c r="Z1446" s="12" t="s">
        <v>1033</v>
      </c>
      <c r="AA1446" s="12" t="s">
        <v>1238</v>
      </c>
      <c r="AB1446" s="12" t="s">
        <v>35</v>
      </c>
      <c r="AC1446" s="12" t="s">
        <v>2901</v>
      </c>
      <c r="AF1446" s="12" t="s">
        <v>119</v>
      </c>
      <c r="AG1446" s="12">
        <v>26</v>
      </c>
    </row>
    <row r="1447" spans="1:33" s="12" customFormat="1" x14ac:dyDescent="0.25">
      <c r="A1447" s="12" t="s">
        <v>1234</v>
      </c>
      <c r="B1447" s="12">
        <v>2018</v>
      </c>
      <c r="C1447" t="str">
        <f>A1447&amp;" "&amp;B1447</f>
        <v>Hazeleger et al. 2018</v>
      </c>
      <c r="D1447" s="12" t="s">
        <v>35</v>
      </c>
      <c r="E1447" s="12" t="s">
        <v>226</v>
      </c>
      <c r="F1447" s="12" t="s">
        <v>1235</v>
      </c>
      <c r="G1447" s="12" t="s">
        <v>2901</v>
      </c>
      <c r="H1447" s="12" t="s">
        <v>3504</v>
      </c>
      <c r="I1447" s="12" t="s">
        <v>251</v>
      </c>
      <c r="J1447" s="12" t="s">
        <v>2117</v>
      </c>
      <c r="K1447" s="12" t="s">
        <v>28</v>
      </c>
      <c r="L1447" s="12" t="s">
        <v>28</v>
      </c>
      <c r="N1447" s="12" t="s">
        <v>1236</v>
      </c>
      <c r="O1447" s="12" t="s">
        <v>744</v>
      </c>
      <c r="P1447" s="12" t="s">
        <v>96</v>
      </c>
      <c r="Q1447" t="s">
        <v>4101</v>
      </c>
      <c r="R1447" t="s">
        <v>4229</v>
      </c>
      <c r="S1447" t="s">
        <v>4290</v>
      </c>
      <c r="T1447" s="12" t="s">
        <v>2695</v>
      </c>
      <c r="U1447" s="12" t="s">
        <v>1247</v>
      </c>
      <c r="W1447" s="12" t="s">
        <v>40</v>
      </c>
      <c r="X1447" s="12" t="s">
        <v>1033</v>
      </c>
      <c r="Y1447" s="12" t="s">
        <v>1033</v>
      </c>
      <c r="Z1447" s="12" t="s">
        <v>1033</v>
      </c>
      <c r="AA1447" s="12" t="s">
        <v>1238</v>
      </c>
      <c r="AB1447" s="12" t="s">
        <v>35</v>
      </c>
      <c r="AC1447" s="12" t="s">
        <v>2901</v>
      </c>
      <c r="AF1447" s="12" t="s">
        <v>119</v>
      </c>
      <c r="AG1447" s="12">
        <v>13</v>
      </c>
    </row>
    <row r="1448" spans="1:33" s="12" customFormat="1" x14ac:dyDescent="0.25">
      <c r="A1448" s="12" t="s">
        <v>1234</v>
      </c>
      <c r="B1448" s="12">
        <v>2018</v>
      </c>
      <c r="C1448" t="str">
        <f>A1448&amp;" "&amp;B1448</f>
        <v>Hazeleger et al. 2018</v>
      </c>
      <c r="D1448" s="12" t="s">
        <v>35</v>
      </c>
      <c r="E1448" s="12" t="s">
        <v>226</v>
      </c>
      <c r="F1448" s="12" t="s">
        <v>1235</v>
      </c>
      <c r="G1448" s="12" t="s">
        <v>2901</v>
      </c>
      <c r="H1448" s="12" t="s">
        <v>3504</v>
      </c>
      <c r="I1448" s="12" t="s">
        <v>251</v>
      </c>
      <c r="J1448" s="12" t="s">
        <v>2117</v>
      </c>
      <c r="K1448" s="12" t="s">
        <v>28</v>
      </c>
      <c r="L1448" s="12" t="s">
        <v>28</v>
      </c>
      <c r="N1448" s="12" t="s">
        <v>1236</v>
      </c>
      <c r="O1448" s="12" t="s">
        <v>744</v>
      </c>
      <c r="P1448" s="12" t="s">
        <v>96</v>
      </c>
      <c r="Q1448" t="s">
        <v>4101</v>
      </c>
      <c r="R1448" t="s">
        <v>4229</v>
      </c>
      <c r="S1448" t="s">
        <v>4292</v>
      </c>
      <c r="T1448" s="12" t="s">
        <v>3499</v>
      </c>
      <c r="U1448" s="12" t="s">
        <v>1249</v>
      </c>
      <c r="W1448" s="12" t="s">
        <v>40</v>
      </c>
      <c r="X1448" s="12" t="s">
        <v>1033</v>
      </c>
      <c r="Y1448" s="12" t="s">
        <v>1033</v>
      </c>
      <c r="Z1448" s="12" t="s">
        <v>1033</v>
      </c>
      <c r="AA1448" s="12" t="s">
        <v>1238</v>
      </c>
      <c r="AB1448" s="12" t="s">
        <v>35</v>
      </c>
      <c r="AC1448" s="12" t="s">
        <v>2901</v>
      </c>
      <c r="AF1448" s="12" t="s">
        <v>119</v>
      </c>
      <c r="AG1448" s="12">
        <v>102</v>
      </c>
    </row>
    <row r="1449" spans="1:33" s="12" customFormat="1" x14ac:dyDescent="0.25">
      <c r="A1449" s="12" t="s">
        <v>1234</v>
      </c>
      <c r="B1449" s="12">
        <v>2018</v>
      </c>
      <c r="C1449" t="str">
        <f>A1449&amp;" "&amp;B1449</f>
        <v>Hazeleger et al. 2018</v>
      </c>
      <c r="D1449" s="12" t="s">
        <v>35</v>
      </c>
      <c r="E1449" s="12" t="s">
        <v>226</v>
      </c>
      <c r="F1449" s="12" t="s">
        <v>1235</v>
      </c>
      <c r="G1449" s="12" t="s">
        <v>2901</v>
      </c>
      <c r="H1449" s="12" t="s">
        <v>3504</v>
      </c>
      <c r="I1449" s="12" t="s">
        <v>251</v>
      </c>
      <c r="J1449" s="12" t="s">
        <v>2117</v>
      </c>
      <c r="K1449" s="12" t="s">
        <v>28</v>
      </c>
      <c r="L1449" s="12" t="s">
        <v>28</v>
      </c>
      <c r="N1449" s="12" t="s">
        <v>1236</v>
      </c>
      <c r="O1449" s="12" t="s">
        <v>744</v>
      </c>
      <c r="P1449" s="12" t="s">
        <v>96</v>
      </c>
      <c r="Q1449" t="s">
        <v>4101</v>
      </c>
      <c r="R1449" t="s">
        <v>4229</v>
      </c>
      <c r="S1449" t="s">
        <v>4228</v>
      </c>
      <c r="T1449" s="12" t="s">
        <v>2667</v>
      </c>
      <c r="U1449" s="12" t="s">
        <v>1242</v>
      </c>
      <c r="W1449" s="12" t="s">
        <v>40</v>
      </c>
      <c r="X1449" s="12" t="s">
        <v>1033</v>
      </c>
      <c r="Y1449" s="12" t="s">
        <v>1033</v>
      </c>
      <c r="Z1449" s="12" t="s">
        <v>1033</v>
      </c>
      <c r="AA1449" s="12" t="s">
        <v>1238</v>
      </c>
      <c r="AB1449" s="12" t="s">
        <v>35</v>
      </c>
      <c r="AC1449" s="12" t="s">
        <v>2901</v>
      </c>
      <c r="AF1449" s="12" t="s">
        <v>119</v>
      </c>
      <c r="AG1449" s="12">
        <v>179</v>
      </c>
    </row>
    <row r="1450" spans="1:33" s="12" customFormat="1" x14ac:dyDescent="0.25">
      <c r="A1450" s="12" t="s">
        <v>1234</v>
      </c>
      <c r="B1450" s="12">
        <v>2018</v>
      </c>
      <c r="C1450" t="str">
        <f>A1450&amp;" "&amp;B1450</f>
        <v>Hazeleger et al. 2018</v>
      </c>
      <c r="D1450" s="12" t="s">
        <v>35</v>
      </c>
      <c r="E1450" s="12" t="s">
        <v>226</v>
      </c>
      <c r="F1450" s="12" t="s">
        <v>1235</v>
      </c>
      <c r="G1450" s="12" t="s">
        <v>2901</v>
      </c>
      <c r="H1450" s="12" t="s">
        <v>3504</v>
      </c>
      <c r="I1450" s="12" t="s">
        <v>251</v>
      </c>
      <c r="J1450" s="12" t="s">
        <v>2117</v>
      </c>
      <c r="K1450" s="12" t="s">
        <v>28</v>
      </c>
      <c r="L1450" s="12" t="s">
        <v>28</v>
      </c>
      <c r="N1450" s="12" t="s">
        <v>1236</v>
      </c>
      <c r="O1450" s="12" t="s">
        <v>744</v>
      </c>
      <c r="P1450" s="12" t="s">
        <v>96</v>
      </c>
      <c r="Q1450" t="s">
        <v>4101</v>
      </c>
      <c r="R1450" t="s">
        <v>4229</v>
      </c>
      <c r="S1450" t="s">
        <v>4228</v>
      </c>
      <c r="T1450" s="12" t="s">
        <v>2668</v>
      </c>
      <c r="U1450" s="12" t="s">
        <v>1243</v>
      </c>
      <c r="W1450" s="12" t="s">
        <v>40</v>
      </c>
      <c r="X1450" s="12" t="s">
        <v>1033</v>
      </c>
      <c r="Y1450" s="12" t="s">
        <v>1033</v>
      </c>
      <c r="Z1450" s="12" t="s">
        <v>1033</v>
      </c>
      <c r="AA1450" s="12" t="s">
        <v>1238</v>
      </c>
      <c r="AB1450" s="12" t="s">
        <v>35</v>
      </c>
      <c r="AC1450" s="12" t="s">
        <v>2901</v>
      </c>
      <c r="AF1450" s="12" t="s">
        <v>119</v>
      </c>
      <c r="AG1450" s="12">
        <v>70</v>
      </c>
    </row>
    <row r="1451" spans="1:33" s="12" customFormat="1" x14ac:dyDescent="0.25">
      <c r="A1451" s="12" t="s">
        <v>1234</v>
      </c>
      <c r="B1451" s="12">
        <v>2018</v>
      </c>
      <c r="C1451" t="str">
        <f>A1451&amp;" "&amp;B1451</f>
        <v>Hazeleger et al. 2018</v>
      </c>
      <c r="D1451" s="12" t="s">
        <v>35</v>
      </c>
      <c r="E1451" s="12" t="s">
        <v>226</v>
      </c>
      <c r="F1451" s="12" t="s">
        <v>1235</v>
      </c>
      <c r="G1451" s="12" t="s">
        <v>2901</v>
      </c>
      <c r="H1451" s="12" t="s">
        <v>3504</v>
      </c>
      <c r="I1451" s="12" t="s">
        <v>251</v>
      </c>
      <c r="J1451" s="12" t="s">
        <v>2117</v>
      </c>
      <c r="K1451" s="12" t="s">
        <v>28</v>
      </c>
      <c r="L1451" s="12" t="s">
        <v>28</v>
      </c>
      <c r="N1451" s="12" t="s">
        <v>1236</v>
      </c>
      <c r="O1451" s="12" t="s">
        <v>744</v>
      </c>
      <c r="P1451" s="12" t="s">
        <v>96</v>
      </c>
      <c r="Q1451" t="s">
        <v>4101</v>
      </c>
      <c r="R1451" t="s">
        <v>4229</v>
      </c>
      <c r="S1451" t="s">
        <v>4257</v>
      </c>
      <c r="T1451" s="12" t="s">
        <v>3652</v>
      </c>
      <c r="U1451" s="12" t="s">
        <v>1251</v>
      </c>
      <c r="W1451" s="12" t="s">
        <v>40</v>
      </c>
      <c r="X1451" s="12" t="s">
        <v>1033</v>
      </c>
      <c r="Y1451" s="12" t="s">
        <v>1033</v>
      </c>
      <c r="Z1451" s="12" t="s">
        <v>1033</v>
      </c>
      <c r="AA1451" s="12" t="s">
        <v>1238</v>
      </c>
      <c r="AB1451" s="12" t="s">
        <v>35</v>
      </c>
      <c r="AC1451" s="12" t="s">
        <v>2901</v>
      </c>
      <c r="AF1451" s="12" t="s">
        <v>119</v>
      </c>
      <c r="AG1451" s="12">
        <v>2</v>
      </c>
    </row>
    <row r="1452" spans="1:33" s="12" customFormat="1" x14ac:dyDescent="0.25">
      <c r="A1452" s="12" t="s">
        <v>1234</v>
      </c>
      <c r="B1452" s="12">
        <v>2018</v>
      </c>
      <c r="C1452" t="str">
        <f>A1452&amp;" "&amp;B1452</f>
        <v>Hazeleger et al. 2018</v>
      </c>
      <c r="D1452" s="12" t="s">
        <v>35</v>
      </c>
      <c r="E1452" s="12" t="s">
        <v>226</v>
      </c>
      <c r="F1452" s="12" t="s">
        <v>1235</v>
      </c>
      <c r="G1452" s="12" t="s">
        <v>2901</v>
      </c>
      <c r="H1452" s="12" t="s">
        <v>3504</v>
      </c>
      <c r="I1452" s="12" t="s">
        <v>251</v>
      </c>
      <c r="J1452" s="12" t="s">
        <v>2117</v>
      </c>
      <c r="K1452" s="12" t="s">
        <v>28</v>
      </c>
      <c r="L1452" s="12" t="s">
        <v>28</v>
      </c>
      <c r="N1452" s="12" t="s">
        <v>1236</v>
      </c>
      <c r="O1452" s="12" t="s">
        <v>744</v>
      </c>
      <c r="P1452" s="12" t="s">
        <v>96</v>
      </c>
      <c r="Q1452" t="s">
        <v>4101</v>
      </c>
      <c r="R1452" t="s">
        <v>4229</v>
      </c>
      <c r="S1452" t="s">
        <v>4228</v>
      </c>
      <c r="T1452" s="12" t="s">
        <v>2669</v>
      </c>
      <c r="U1452" s="12" t="s">
        <v>1244</v>
      </c>
      <c r="W1452" s="12" t="s">
        <v>40</v>
      </c>
      <c r="X1452" s="12" t="s">
        <v>1033</v>
      </c>
      <c r="Y1452" s="12" t="s">
        <v>1033</v>
      </c>
      <c r="Z1452" s="12" t="s">
        <v>1033</v>
      </c>
      <c r="AA1452" s="12" t="s">
        <v>1238</v>
      </c>
      <c r="AB1452" s="12" t="s">
        <v>35</v>
      </c>
      <c r="AC1452" s="12" t="s">
        <v>2901</v>
      </c>
      <c r="AF1452" s="12" t="s">
        <v>119</v>
      </c>
      <c r="AG1452" s="12">
        <v>6</v>
      </c>
    </row>
    <row r="1453" spans="1:33" s="12" customFormat="1" x14ac:dyDescent="0.25">
      <c r="A1453" s="12" t="s">
        <v>1234</v>
      </c>
      <c r="B1453" s="12">
        <v>2018</v>
      </c>
      <c r="C1453" t="str">
        <f>A1453&amp;" "&amp;B1453</f>
        <v>Hazeleger et al. 2018</v>
      </c>
      <c r="D1453" s="12" t="s">
        <v>35</v>
      </c>
      <c r="E1453" s="12" t="s">
        <v>226</v>
      </c>
      <c r="F1453" s="12" t="s">
        <v>1235</v>
      </c>
      <c r="G1453" s="12" t="s">
        <v>2901</v>
      </c>
      <c r="H1453" s="12" t="s">
        <v>3504</v>
      </c>
      <c r="I1453" s="12" t="s">
        <v>251</v>
      </c>
      <c r="J1453" s="12" t="s">
        <v>2117</v>
      </c>
      <c r="K1453" s="12" t="s">
        <v>28</v>
      </c>
      <c r="L1453" s="12" t="s">
        <v>28</v>
      </c>
      <c r="N1453" s="12" t="s">
        <v>1236</v>
      </c>
      <c r="O1453" s="12" t="s">
        <v>744</v>
      </c>
      <c r="P1453" s="12" t="s">
        <v>96</v>
      </c>
      <c r="Q1453" t="s">
        <v>4101</v>
      </c>
      <c r="R1453" t="s">
        <v>4229</v>
      </c>
      <c r="S1453" t="s">
        <v>4292</v>
      </c>
      <c r="T1453" s="12" t="s">
        <v>3771</v>
      </c>
      <c r="U1453" s="12" t="s">
        <v>1248</v>
      </c>
      <c r="W1453" s="12" t="s">
        <v>40</v>
      </c>
      <c r="X1453" s="12" t="s">
        <v>1033</v>
      </c>
      <c r="Y1453" s="12" t="s">
        <v>1033</v>
      </c>
      <c r="Z1453" s="12" t="s">
        <v>1033</v>
      </c>
      <c r="AA1453" s="12" t="s">
        <v>1238</v>
      </c>
      <c r="AB1453" s="12" t="s">
        <v>35</v>
      </c>
      <c r="AC1453" s="12" t="s">
        <v>2901</v>
      </c>
      <c r="AF1453" s="12" t="s">
        <v>119</v>
      </c>
      <c r="AG1453" s="12">
        <v>9</v>
      </c>
    </row>
    <row r="1454" spans="1:33" s="12" customFormat="1" x14ac:dyDescent="0.25">
      <c r="A1454" s="12" t="s">
        <v>1234</v>
      </c>
      <c r="B1454" s="12">
        <v>2018</v>
      </c>
      <c r="C1454" t="str">
        <f>A1454&amp;" "&amp;B1454</f>
        <v>Hazeleger et al. 2018</v>
      </c>
      <c r="D1454" s="12" t="s">
        <v>35</v>
      </c>
      <c r="E1454" s="12" t="s">
        <v>226</v>
      </c>
      <c r="F1454" s="12" t="s">
        <v>1235</v>
      </c>
      <c r="G1454" s="12" t="s">
        <v>2901</v>
      </c>
      <c r="H1454" s="12" t="s">
        <v>3504</v>
      </c>
      <c r="I1454" s="12" t="s">
        <v>251</v>
      </c>
      <c r="J1454" s="12" t="s">
        <v>2117</v>
      </c>
      <c r="K1454" s="12" t="s">
        <v>28</v>
      </c>
      <c r="L1454" s="12" t="s">
        <v>28</v>
      </c>
      <c r="N1454" s="12" t="s">
        <v>1236</v>
      </c>
      <c r="O1454" s="12" t="s">
        <v>744</v>
      </c>
      <c r="P1454" s="12" t="s">
        <v>96</v>
      </c>
      <c r="Q1454" t="s">
        <v>4101</v>
      </c>
      <c r="R1454" t="s">
        <v>4229</v>
      </c>
      <c r="S1454" t="s">
        <v>4228</v>
      </c>
      <c r="T1454" s="12" t="s">
        <v>2670</v>
      </c>
      <c r="U1454" s="12" t="s">
        <v>1246</v>
      </c>
      <c r="W1454" s="12" t="s">
        <v>40</v>
      </c>
      <c r="X1454" s="12" t="s">
        <v>1033</v>
      </c>
      <c r="Y1454" s="12" t="s">
        <v>1033</v>
      </c>
      <c r="Z1454" s="12" t="s">
        <v>1033</v>
      </c>
      <c r="AA1454" s="12" t="s">
        <v>1238</v>
      </c>
      <c r="AB1454" s="12" t="s">
        <v>35</v>
      </c>
      <c r="AC1454" s="12" t="s">
        <v>2901</v>
      </c>
      <c r="AF1454" s="12" t="s">
        <v>119</v>
      </c>
      <c r="AG1454" s="12">
        <v>27</v>
      </c>
    </row>
    <row r="1455" spans="1:33" s="12" customFormat="1" x14ac:dyDescent="0.25">
      <c r="A1455" s="12" t="s">
        <v>1234</v>
      </c>
      <c r="B1455" s="12">
        <v>2018</v>
      </c>
      <c r="C1455" t="str">
        <f>A1455&amp;" "&amp;B1455</f>
        <v>Hazeleger et al. 2018</v>
      </c>
      <c r="D1455" s="12" t="s">
        <v>35</v>
      </c>
      <c r="E1455" s="12" t="s">
        <v>226</v>
      </c>
      <c r="F1455" s="12" t="s">
        <v>1235</v>
      </c>
      <c r="G1455" s="12" t="s">
        <v>2901</v>
      </c>
      <c r="H1455" s="12" t="s">
        <v>3504</v>
      </c>
      <c r="I1455" s="12" t="s">
        <v>251</v>
      </c>
      <c r="J1455" s="12" t="s">
        <v>2117</v>
      </c>
      <c r="K1455" s="12" t="s">
        <v>28</v>
      </c>
      <c r="L1455" s="12" t="s">
        <v>28</v>
      </c>
      <c r="N1455" s="12" t="s">
        <v>1236</v>
      </c>
      <c r="O1455" s="12" t="s">
        <v>744</v>
      </c>
      <c r="P1455" s="12" t="s">
        <v>96</v>
      </c>
      <c r="Q1455" t="s">
        <v>4101</v>
      </c>
      <c r="R1455" t="s">
        <v>4229</v>
      </c>
      <c r="S1455" t="s">
        <v>4228</v>
      </c>
      <c r="T1455" s="12" t="s">
        <v>2666</v>
      </c>
      <c r="U1455" s="12" t="s">
        <v>1241</v>
      </c>
      <c r="W1455" s="12" t="s">
        <v>40</v>
      </c>
      <c r="X1455" s="12" t="s">
        <v>1033</v>
      </c>
      <c r="Y1455" s="12" t="s">
        <v>1033</v>
      </c>
      <c r="Z1455" s="12" t="s">
        <v>1033</v>
      </c>
      <c r="AA1455" s="12" t="s">
        <v>1238</v>
      </c>
      <c r="AB1455" s="12" t="s">
        <v>35</v>
      </c>
      <c r="AC1455" s="12" t="s">
        <v>2901</v>
      </c>
      <c r="AF1455" s="12" t="s">
        <v>119</v>
      </c>
      <c r="AG1455" s="12">
        <v>38</v>
      </c>
    </row>
    <row r="1456" spans="1:33" s="12" customFormat="1" x14ac:dyDescent="0.25">
      <c r="A1456" s="12" t="s">
        <v>1234</v>
      </c>
      <c r="B1456" s="12">
        <v>2018</v>
      </c>
      <c r="C1456" t="str">
        <f>A1456&amp;" "&amp;B1456</f>
        <v>Hazeleger et al. 2018</v>
      </c>
      <c r="D1456" s="12" t="s">
        <v>35</v>
      </c>
      <c r="E1456" s="12" t="s">
        <v>226</v>
      </c>
      <c r="F1456" s="12" t="s">
        <v>1235</v>
      </c>
      <c r="G1456" s="12" t="s">
        <v>2901</v>
      </c>
      <c r="H1456" s="12" t="s">
        <v>3504</v>
      </c>
      <c r="I1456" s="12" t="s">
        <v>251</v>
      </c>
      <c r="J1456" s="12" t="s">
        <v>2117</v>
      </c>
      <c r="K1456" s="12" t="s">
        <v>28</v>
      </c>
      <c r="L1456" s="12" t="s">
        <v>28</v>
      </c>
      <c r="N1456" s="12" t="s">
        <v>1236</v>
      </c>
      <c r="O1456" s="12" t="s">
        <v>744</v>
      </c>
      <c r="P1456" s="12" t="s">
        <v>96</v>
      </c>
      <c r="Q1456" t="s">
        <v>4101</v>
      </c>
      <c r="R1456" t="s">
        <v>4229</v>
      </c>
      <c r="S1456" t="s">
        <v>4389</v>
      </c>
      <c r="T1456" s="12" t="s">
        <v>2663</v>
      </c>
      <c r="U1456" s="12" t="s">
        <v>1237</v>
      </c>
      <c r="W1456" s="12" t="s">
        <v>40</v>
      </c>
      <c r="X1456" s="12" t="s">
        <v>1033</v>
      </c>
      <c r="Y1456" s="12" t="s">
        <v>1033</v>
      </c>
      <c r="Z1456" s="12" t="s">
        <v>1033</v>
      </c>
      <c r="AA1456" s="12" t="s">
        <v>1238</v>
      </c>
      <c r="AB1456" s="12" t="s">
        <v>35</v>
      </c>
      <c r="AC1456" s="12" t="s">
        <v>2901</v>
      </c>
      <c r="AF1456" s="12" t="s">
        <v>119</v>
      </c>
      <c r="AG1456" s="12">
        <v>29</v>
      </c>
    </row>
    <row r="1457" spans="1:46" s="12" customFormat="1" x14ac:dyDescent="0.25">
      <c r="A1457" s="12" t="s">
        <v>1234</v>
      </c>
      <c r="B1457" s="12">
        <v>2018</v>
      </c>
      <c r="C1457" t="str">
        <f>A1457&amp;" "&amp;B1457</f>
        <v>Hazeleger et al. 2018</v>
      </c>
      <c r="D1457" s="12" t="s">
        <v>35</v>
      </c>
      <c r="E1457" s="12" t="s">
        <v>226</v>
      </c>
      <c r="F1457" s="12" t="s">
        <v>1235</v>
      </c>
      <c r="G1457" s="12" t="s">
        <v>2901</v>
      </c>
      <c r="H1457" s="12" t="s">
        <v>3504</v>
      </c>
      <c r="I1457" s="12" t="s">
        <v>251</v>
      </c>
      <c r="J1457" s="12" t="s">
        <v>2117</v>
      </c>
      <c r="K1457" s="12" t="s">
        <v>28</v>
      </c>
      <c r="L1457" s="12" t="s">
        <v>28</v>
      </c>
      <c r="N1457" s="12" t="s">
        <v>1236</v>
      </c>
      <c r="O1457" s="12" t="s">
        <v>744</v>
      </c>
      <c r="P1457" s="12" t="s">
        <v>96</v>
      </c>
      <c r="Q1457" t="s">
        <v>4101</v>
      </c>
      <c r="R1457" t="s">
        <v>4229</v>
      </c>
      <c r="S1457" t="s">
        <v>4228</v>
      </c>
      <c r="T1457" s="12" t="s">
        <v>3464</v>
      </c>
      <c r="U1457" s="12" t="s">
        <v>1245</v>
      </c>
      <c r="W1457" s="12" t="s">
        <v>40</v>
      </c>
      <c r="X1457" s="12" t="s">
        <v>1033</v>
      </c>
      <c r="Y1457" s="12" t="s">
        <v>1033</v>
      </c>
      <c r="Z1457" s="12" t="s">
        <v>1033</v>
      </c>
      <c r="AA1457" s="12" t="s">
        <v>1238</v>
      </c>
      <c r="AB1457" s="12" t="s">
        <v>35</v>
      </c>
      <c r="AC1457" s="12" t="s">
        <v>2901</v>
      </c>
      <c r="AF1457" s="12" t="s">
        <v>119</v>
      </c>
      <c r="AG1457" s="12">
        <v>20</v>
      </c>
    </row>
    <row r="1458" spans="1:46" s="12" customFormat="1" x14ac:dyDescent="0.25">
      <c r="A1458" s="12" t="s">
        <v>319</v>
      </c>
      <c r="B1458" s="12">
        <v>2015</v>
      </c>
      <c r="C1458" t="str">
        <f>A1458&amp;" "&amp;B1458</f>
        <v>Himsworth et al. 2015</v>
      </c>
      <c r="D1458" s="12" t="s">
        <v>35</v>
      </c>
      <c r="E1458" s="12" t="s">
        <v>226</v>
      </c>
      <c r="F1458" s="12" t="s">
        <v>320</v>
      </c>
      <c r="G1458" s="12" t="s">
        <v>2901</v>
      </c>
      <c r="H1458" s="12" t="s">
        <v>3503</v>
      </c>
      <c r="I1458" s="12" t="s">
        <v>481</v>
      </c>
      <c r="J1458" s="12" t="s">
        <v>3625</v>
      </c>
      <c r="K1458" s="12" t="s">
        <v>28</v>
      </c>
      <c r="L1458" s="12" t="s">
        <v>28</v>
      </c>
      <c r="N1458" s="12" t="s">
        <v>28</v>
      </c>
      <c r="O1458" s="12" t="s">
        <v>744</v>
      </c>
      <c r="P1458" s="12" t="s">
        <v>96</v>
      </c>
      <c r="Q1458" t="s">
        <v>3912</v>
      </c>
      <c r="R1458" t="s">
        <v>3914</v>
      </c>
      <c r="S1458" t="s">
        <v>3988</v>
      </c>
      <c r="U1458" s="12" t="s">
        <v>321</v>
      </c>
      <c r="V1458" s="12" t="s">
        <v>2624</v>
      </c>
      <c r="W1458" s="12" t="s">
        <v>322</v>
      </c>
      <c r="X1458" s="12" t="s">
        <v>1993</v>
      </c>
      <c r="Y1458" s="12" t="s">
        <v>1033</v>
      </c>
      <c r="Z1458" s="12" t="s">
        <v>1033</v>
      </c>
      <c r="AA1458" s="12" t="s">
        <v>323</v>
      </c>
      <c r="AB1458" s="12" t="s">
        <v>35</v>
      </c>
      <c r="AC1458" s="12" t="s">
        <v>2901</v>
      </c>
      <c r="AF1458" s="12">
        <v>3</v>
      </c>
      <c r="AG1458" s="12">
        <v>633</v>
      </c>
    </row>
    <row r="1459" spans="1:46" s="12" customFormat="1" x14ac:dyDescent="0.25">
      <c r="A1459" s="12" t="s">
        <v>319</v>
      </c>
      <c r="B1459" s="12">
        <v>2015</v>
      </c>
      <c r="C1459" t="str">
        <f>A1459&amp;" "&amp;B1459</f>
        <v>Himsworth et al. 2015</v>
      </c>
      <c r="D1459" s="12" t="s">
        <v>35</v>
      </c>
      <c r="E1459" s="12" t="s">
        <v>226</v>
      </c>
      <c r="F1459" s="12" t="s">
        <v>320</v>
      </c>
      <c r="G1459" s="12" t="s">
        <v>2901</v>
      </c>
      <c r="H1459" s="12" t="s">
        <v>3503</v>
      </c>
      <c r="I1459" s="12" t="s">
        <v>481</v>
      </c>
      <c r="J1459" s="12" t="s">
        <v>3625</v>
      </c>
      <c r="K1459" s="12" t="s">
        <v>28</v>
      </c>
      <c r="L1459" s="12" t="s">
        <v>28</v>
      </c>
      <c r="N1459" s="12" t="s">
        <v>28</v>
      </c>
      <c r="O1459" s="12" t="s">
        <v>744</v>
      </c>
      <c r="P1459" s="12" t="s">
        <v>96</v>
      </c>
      <c r="Q1459" t="s">
        <v>3912</v>
      </c>
      <c r="R1459" t="s">
        <v>3914</v>
      </c>
      <c r="S1459" t="s">
        <v>3988</v>
      </c>
      <c r="U1459" s="12" t="s">
        <v>321</v>
      </c>
      <c r="V1459" s="12" t="s">
        <v>2624</v>
      </c>
      <c r="W1459" s="12" t="s">
        <v>322</v>
      </c>
      <c r="X1459" s="12" t="s">
        <v>3622</v>
      </c>
      <c r="Y1459" s="12" t="s">
        <v>3668</v>
      </c>
      <c r="Z1459" s="12" t="s">
        <v>3517</v>
      </c>
      <c r="AA1459" s="12" t="s">
        <v>323</v>
      </c>
      <c r="AB1459" s="12" t="s">
        <v>35</v>
      </c>
      <c r="AC1459" s="12" t="s">
        <v>2901</v>
      </c>
      <c r="AF1459" s="12">
        <v>1</v>
      </c>
      <c r="AG1459" s="12">
        <v>633</v>
      </c>
    </row>
    <row r="1460" spans="1:46" s="12" customFormat="1" x14ac:dyDescent="0.25">
      <c r="A1460" s="12" t="s">
        <v>319</v>
      </c>
      <c r="B1460" s="12">
        <v>2015</v>
      </c>
      <c r="C1460" t="str">
        <f>A1460&amp;" "&amp;B1460</f>
        <v>Himsworth et al. 2015</v>
      </c>
      <c r="D1460" s="12" t="s">
        <v>35</v>
      </c>
      <c r="E1460" s="12" t="s">
        <v>226</v>
      </c>
      <c r="F1460" s="12" t="s">
        <v>320</v>
      </c>
      <c r="G1460" s="12" t="s">
        <v>2901</v>
      </c>
      <c r="H1460" s="12" t="s">
        <v>3503</v>
      </c>
      <c r="I1460" s="12" t="s">
        <v>481</v>
      </c>
      <c r="J1460" s="12" t="s">
        <v>3625</v>
      </c>
      <c r="K1460" s="12" t="s">
        <v>28</v>
      </c>
      <c r="L1460" s="12" t="s">
        <v>28</v>
      </c>
      <c r="N1460" s="12" t="s">
        <v>28</v>
      </c>
      <c r="O1460" s="12" t="s">
        <v>744</v>
      </c>
      <c r="P1460" s="12" t="s">
        <v>96</v>
      </c>
      <c r="Q1460" t="s">
        <v>3912</v>
      </c>
      <c r="R1460" t="s">
        <v>3914</v>
      </c>
      <c r="S1460" t="s">
        <v>3988</v>
      </c>
      <c r="U1460" s="12" t="s">
        <v>321</v>
      </c>
      <c r="V1460" s="12" t="s">
        <v>2626</v>
      </c>
      <c r="W1460" s="12" t="s">
        <v>322</v>
      </c>
      <c r="X1460" s="12" t="s">
        <v>1749</v>
      </c>
      <c r="Y1460" s="12" t="s">
        <v>3679</v>
      </c>
      <c r="Z1460" s="12" t="s">
        <v>3517</v>
      </c>
      <c r="AA1460" s="12" t="s">
        <v>323</v>
      </c>
      <c r="AB1460" s="12" t="s">
        <v>35</v>
      </c>
      <c r="AC1460" s="12" t="s">
        <v>2901</v>
      </c>
      <c r="AF1460" s="12">
        <v>1</v>
      </c>
      <c r="AG1460" s="12">
        <v>633</v>
      </c>
    </row>
    <row r="1461" spans="1:46" s="12" customFormat="1" x14ac:dyDescent="0.25">
      <c r="A1461" s="12" t="s">
        <v>319</v>
      </c>
      <c r="B1461" s="12">
        <v>2015</v>
      </c>
      <c r="C1461" t="str">
        <f>A1461&amp;" "&amp;B1461</f>
        <v>Himsworth et al. 2015</v>
      </c>
      <c r="D1461" s="12" t="s">
        <v>35</v>
      </c>
      <c r="E1461" s="12" t="s">
        <v>226</v>
      </c>
      <c r="F1461" s="12" t="s">
        <v>320</v>
      </c>
      <c r="G1461" s="12" t="s">
        <v>2901</v>
      </c>
      <c r="H1461" s="12" t="s">
        <v>3503</v>
      </c>
      <c r="I1461" s="12" t="s">
        <v>481</v>
      </c>
      <c r="J1461" s="12" t="s">
        <v>3625</v>
      </c>
      <c r="K1461" s="12" t="s">
        <v>28</v>
      </c>
      <c r="L1461" s="12" t="s">
        <v>28</v>
      </c>
      <c r="N1461" s="12" t="s">
        <v>28</v>
      </c>
      <c r="O1461" s="12" t="s">
        <v>744</v>
      </c>
      <c r="P1461" s="12" t="s">
        <v>96</v>
      </c>
      <c r="Q1461" t="s">
        <v>3912</v>
      </c>
      <c r="R1461" t="s">
        <v>3914</v>
      </c>
      <c r="S1461" t="s">
        <v>3988</v>
      </c>
      <c r="U1461" s="12" t="s">
        <v>321</v>
      </c>
      <c r="V1461" s="12" t="s">
        <v>2625</v>
      </c>
      <c r="W1461" s="12" t="s">
        <v>322</v>
      </c>
      <c r="X1461" s="12" t="s">
        <v>3555</v>
      </c>
      <c r="Y1461" s="12" t="s">
        <v>3702</v>
      </c>
      <c r="Z1461" s="12" t="s">
        <v>3517</v>
      </c>
      <c r="AA1461" s="12" t="s">
        <v>323</v>
      </c>
      <c r="AB1461" s="12" t="s">
        <v>35</v>
      </c>
      <c r="AC1461" s="12" t="s">
        <v>2901</v>
      </c>
      <c r="AF1461" s="12">
        <v>1</v>
      </c>
      <c r="AG1461" s="12">
        <v>633</v>
      </c>
    </row>
    <row r="1462" spans="1:46" s="12" customFormat="1" x14ac:dyDescent="0.25">
      <c r="A1462" s="12" t="s">
        <v>1475</v>
      </c>
      <c r="B1462" s="12">
        <v>2011</v>
      </c>
      <c r="C1462" t="str">
        <f>A1462&amp;" "&amp;B1462</f>
        <v>Jardine et al. 2011</v>
      </c>
      <c r="D1462" s="12" t="s">
        <v>35</v>
      </c>
      <c r="E1462" s="12" t="s">
        <v>226</v>
      </c>
      <c r="F1462" s="12" t="s">
        <v>1476</v>
      </c>
      <c r="G1462" s="12" t="s">
        <v>2901</v>
      </c>
      <c r="H1462" s="12" t="s">
        <v>3513</v>
      </c>
      <c r="I1462" s="12" t="s">
        <v>228</v>
      </c>
      <c r="J1462" s="12" t="s">
        <v>2117</v>
      </c>
      <c r="K1462" s="12" t="s">
        <v>28</v>
      </c>
      <c r="L1462" s="12" t="s">
        <v>28</v>
      </c>
      <c r="N1462" s="12" t="s">
        <v>1477</v>
      </c>
      <c r="O1462" s="12" t="s">
        <v>744</v>
      </c>
      <c r="P1462" s="12" t="s">
        <v>96</v>
      </c>
      <c r="Q1462" t="s">
        <v>3978</v>
      </c>
      <c r="R1462" t="s">
        <v>4150</v>
      </c>
      <c r="S1462" t="s">
        <v>4149</v>
      </c>
      <c r="T1462" s="12" t="s">
        <v>758</v>
      </c>
      <c r="U1462" s="12" t="s">
        <v>1056</v>
      </c>
      <c r="W1462" s="12" t="s">
        <v>40</v>
      </c>
      <c r="X1462" s="12" t="s">
        <v>1470</v>
      </c>
      <c r="Y1462" s="12" t="s">
        <v>1033</v>
      </c>
      <c r="Z1462" s="12" t="s">
        <v>1033</v>
      </c>
      <c r="AA1462" s="12" t="s">
        <v>491</v>
      </c>
      <c r="AB1462" s="12" t="s">
        <v>35</v>
      </c>
      <c r="AC1462" s="12" t="s">
        <v>2901</v>
      </c>
      <c r="AF1462" s="12">
        <v>63</v>
      </c>
      <c r="AG1462" s="12">
        <v>109</v>
      </c>
      <c r="AH1462" s="15">
        <v>0.57615006150899017</v>
      </c>
      <c r="AI1462" s="15"/>
      <c r="AN1462" s="16"/>
      <c r="AO1462" s="16"/>
      <c r="AP1462" s="15"/>
      <c r="AQ1462" s="15"/>
      <c r="AS1462" s="12">
        <v>83</v>
      </c>
      <c r="AT1462" s="12" t="s">
        <v>1478</v>
      </c>
    </row>
    <row r="1463" spans="1:46" s="12" customFormat="1" x14ac:dyDescent="0.25">
      <c r="A1463" s="12" t="s">
        <v>1475</v>
      </c>
      <c r="B1463" s="12">
        <v>2011</v>
      </c>
      <c r="C1463" t="str">
        <f>A1463&amp;" "&amp;B1463</f>
        <v>Jardine et al. 2011</v>
      </c>
      <c r="D1463" s="12" t="s">
        <v>35</v>
      </c>
      <c r="E1463" s="12" t="s">
        <v>226</v>
      </c>
      <c r="F1463" s="12" t="s">
        <v>1476</v>
      </c>
      <c r="G1463" s="12" t="s">
        <v>2901</v>
      </c>
      <c r="H1463" s="12" t="s">
        <v>3513</v>
      </c>
      <c r="I1463" s="12" t="s">
        <v>1611</v>
      </c>
      <c r="J1463" s="12" t="s">
        <v>3626</v>
      </c>
      <c r="K1463" s="12" t="s">
        <v>28</v>
      </c>
      <c r="L1463" s="12" t="s">
        <v>28</v>
      </c>
      <c r="N1463" s="12" t="s">
        <v>1477</v>
      </c>
      <c r="O1463" s="12" t="s">
        <v>744</v>
      </c>
      <c r="P1463" s="12" t="s">
        <v>96</v>
      </c>
      <c r="Q1463" t="s">
        <v>3978</v>
      </c>
      <c r="R1463" t="s">
        <v>4150</v>
      </c>
      <c r="S1463" t="s">
        <v>4149</v>
      </c>
      <c r="T1463" s="12" t="s">
        <v>758</v>
      </c>
      <c r="U1463" s="12" t="s">
        <v>1056</v>
      </c>
      <c r="W1463" s="12" t="s">
        <v>40</v>
      </c>
      <c r="X1463" s="12" t="s">
        <v>1745</v>
      </c>
      <c r="Y1463" s="12" t="s">
        <v>3691</v>
      </c>
      <c r="Z1463" s="12" t="s">
        <v>3517</v>
      </c>
      <c r="AA1463" s="12" t="s">
        <v>491</v>
      </c>
      <c r="AB1463" s="12" t="s">
        <v>35</v>
      </c>
      <c r="AC1463" s="12" t="s">
        <v>2901</v>
      </c>
      <c r="AF1463" s="12">
        <v>6</v>
      </c>
      <c r="AG1463" s="12">
        <v>109</v>
      </c>
      <c r="AH1463" s="15">
        <v>5.6001851493593047E-2</v>
      </c>
      <c r="AI1463" s="15"/>
      <c r="AN1463" s="16"/>
      <c r="AO1463" s="16"/>
      <c r="AP1463" s="15"/>
      <c r="AQ1463" s="15"/>
      <c r="AS1463" s="12">
        <v>10</v>
      </c>
      <c r="AT1463" s="12" t="s">
        <v>1478</v>
      </c>
    </row>
    <row r="1464" spans="1:46" s="12" customFormat="1" x14ac:dyDescent="0.25">
      <c r="A1464" s="12" t="s">
        <v>1475</v>
      </c>
      <c r="B1464" s="12">
        <v>2011</v>
      </c>
      <c r="C1464" t="str">
        <f>A1464&amp;" "&amp;B1464</f>
        <v>Jardine et al. 2011</v>
      </c>
      <c r="D1464" s="12" t="s">
        <v>35</v>
      </c>
      <c r="E1464" s="12" t="s">
        <v>226</v>
      </c>
      <c r="F1464" s="12" t="s">
        <v>1476</v>
      </c>
      <c r="G1464" s="12" t="s">
        <v>2901</v>
      </c>
      <c r="H1464" s="12" t="s">
        <v>3513</v>
      </c>
      <c r="I1464" s="12" t="s">
        <v>1611</v>
      </c>
      <c r="J1464" s="12" t="s">
        <v>3626</v>
      </c>
      <c r="K1464" s="12" t="s">
        <v>28</v>
      </c>
      <c r="L1464" s="12" t="s">
        <v>28</v>
      </c>
      <c r="N1464" s="12" t="s">
        <v>1477</v>
      </c>
      <c r="O1464" s="12" t="s">
        <v>744</v>
      </c>
      <c r="P1464" s="12" t="s">
        <v>96</v>
      </c>
      <c r="Q1464" t="s">
        <v>3978</v>
      </c>
      <c r="R1464" t="s">
        <v>4150</v>
      </c>
      <c r="S1464" t="s">
        <v>4149</v>
      </c>
      <c r="T1464" s="12" t="s">
        <v>758</v>
      </c>
      <c r="U1464" s="12" t="s">
        <v>1056</v>
      </c>
      <c r="W1464" s="12" t="s">
        <v>40</v>
      </c>
      <c r="X1464" s="12" t="s">
        <v>1746</v>
      </c>
      <c r="Y1464" s="12" t="s">
        <v>3705</v>
      </c>
      <c r="Z1464" s="12" t="s">
        <v>3517</v>
      </c>
      <c r="AA1464" s="12" t="s">
        <v>491</v>
      </c>
      <c r="AB1464" s="12" t="s">
        <v>35</v>
      </c>
      <c r="AC1464" s="12" t="s">
        <v>2901</v>
      </c>
      <c r="AF1464" s="12">
        <v>1</v>
      </c>
      <c r="AG1464" s="12">
        <v>109</v>
      </c>
      <c r="AH1464" s="15">
        <v>5.5046584085074457E-3</v>
      </c>
      <c r="AI1464" s="15"/>
      <c r="AN1464" s="16"/>
      <c r="AO1464" s="16"/>
      <c r="AP1464" s="15"/>
      <c r="AQ1464" s="15"/>
      <c r="AS1464" s="12">
        <v>1</v>
      </c>
      <c r="AT1464" s="12" t="s">
        <v>1478</v>
      </c>
    </row>
    <row r="1465" spans="1:46" s="12" customFormat="1" x14ac:dyDescent="0.25">
      <c r="A1465" s="12" t="s">
        <v>1475</v>
      </c>
      <c r="B1465" s="12">
        <v>2011</v>
      </c>
      <c r="C1465" t="str">
        <f>A1465&amp;" "&amp;B1465</f>
        <v>Jardine et al. 2011</v>
      </c>
      <c r="D1465" s="12" t="s">
        <v>35</v>
      </c>
      <c r="E1465" s="12" t="s">
        <v>226</v>
      </c>
      <c r="F1465" s="12" t="s">
        <v>1476</v>
      </c>
      <c r="G1465" s="12" t="s">
        <v>2901</v>
      </c>
      <c r="H1465" s="12" t="s">
        <v>3513</v>
      </c>
      <c r="I1465" s="12" t="s">
        <v>1611</v>
      </c>
      <c r="J1465" s="12" t="s">
        <v>3626</v>
      </c>
      <c r="K1465" s="12" t="s">
        <v>28</v>
      </c>
      <c r="L1465" s="12" t="s">
        <v>28</v>
      </c>
      <c r="N1465" s="12" t="s">
        <v>1477</v>
      </c>
      <c r="O1465" s="12" t="s">
        <v>744</v>
      </c>
      <c r="P1465" s="12" t="s">
        <v>96</v>
      </c>
      <c r="Q1465" t="s">
        <v>3978</v>
      </c>
      <c r="R1465" t="s">
        <v>4150</v>
      </c>
      <c r="S1465" t="s">
        <v>4149</v>
      </c>
      <c r="T1465" s="12" t="s">
        <v>758</v>
      </c>
      <c r="U1465" s="12" t="s">
        <v>1056</v>
      </c>
      <c r="W1465" s="12" t="s">
        <v>40</v>
      </c>
      <c r="X1465" s="12" t="s">
        <v>1607</v>
      </c>
      <c r="Y1465" s="12" t="s">
        <v>3666</v>
      </c>
      <c r="Z1465" s="12" t="s">
        <v>3517</v>
      </c>
      <c r="AA1465" s="12" t="s">
        <v>491</v>
      </c>
      <c r="AB1465" s="12" t="s">
        <v>35</v>
      </c>
      <c r="AC1465" s="12" t="s">
        <v>2901</v>
      </c>
      <c r="AF1465" s="12">
        <v>4</v>
      </c>
      <c r="AG1465" s="12">
        <v>109</v>
      </c>
      <c r="AH1465" s="15">
        <v>3.8972353284167371E-2</v>
      </c>
      <c r="AI1465" s="15"/>
      <c r="AN1465" s="16"/>
      <c r="AO1465" s="16"/>
      <c r="AP1465" s="15"/>
      <c r="AQ1465" s="15"/>
      <c r="AS1465" s="12">
        <v>7</v>
      </c>
      <c r="AT1465" s="12" t="s">
        <v>1478</v>
      </c>
    </row>
    <row r="1466" spans="1:46" s="12" customFormat="1" x14ac:dyDescent="0.25">
      <c r="A1466" s="12" t="s">
        <v>1475</v>
      </c>
      <c r="B1466" s="12">
        <v>2011</v>
      </c>
      <c r="C1466" t="str">
        <f>A1466&amp;" "&amp;B1466</f>
        <v>Jardine et al. 2011</v>
      </c>
      <c r="D1466" s="12" t="s">
        <v>35</v>
      </c>
      <c r="E1466" s="12" t="s">
        <v>226</v>
      </c>
      <c r="F1466" s="12" t="s">
        <v>1476</v>
      </c>
      <c r="G1466" s="12" t="s">
        <v>2901</v>
      </c>
      <c r="H1466" s="12" t="s">
        <v>3513</v>
      </c>
      <c r="I1466" s="12" t="s">
        <v>1611</v>
      </c>
      <c r="J1466" s="12" t="s">
        <v>3626</v>
      </c>
      <c r="K1466" s="12" t="s">
        <v>28</v>
      </c>
      <c r="L1466" s="12" t="s">
        <v>28</v>
      </c>
      <c r="N1466" s="12" t="s">
        <v>1477</v>
      </c>
      <c r="O1466" s="12" t="s">
        <v>744</v>
      </c>
      <c r="P1466" s="12" t="s">
        <v>96</v>
      </c>
      <c r="Q1466" t="s">
        <v>3978</v>
      </c>
      <c r="R1466" t="s">
        <v>4150</v>
      </c>
      <c r="S1466" t="s">
        <v>4149</v>
      </c>
      <c r="T1466" s="12" t="s">
        <v>758</v>
      </c>
      <c r="U1466" s="12" t="s">
        <v>1056</v>
      </c>
      <c r="W1466" s="12" t="s">
        <v>40</v>
      </c>
      <c r="X1466" s="12" t="s">
        <v>1615</v>
      </c>
      <c r="Y1466" s="12" t="s">
        <v>3696</v>
      </c>
      <c r="Z1466" s="12" t="s">
        <v>3517</v>
      </c>
      <c r="AA1466" s="12" t="s">
        <v>491</v>
      </c>
      <c r="AB1466" s="12" t="s">
        <v>35</v>
      </c>
      <c r="AC1466" s="12" t="s">
        <v>2901</v>
      </c>
      <c r="AF1466" s="12">
        <v>3</v>
      </c>
      <c r="AG1466" s="12">
        <v>109</v>
      </c>
      <c r="AH1466" s="15">
        <v>2.7730829788652045E-2</v>
      </c>
      <c r="AI1466" s="15"/>
      <c r="AN1466" s="16"/>
      <c r="AO1466" s="16"/>
      <c r="AP1466" s="15"/>
      <c r="AQ1466" s="15"/>
      <c r="AS1466" s="12">
        <v>5</v>
      </c>
      <c r="AT1466" s="12" t="s">
        <v>1478</v>
      </c>
    </row>
    <row r="1467" spans="1:46" s="12" customFormat="1" x14ac:dyDescent="0.25">
      <c r="A1467" s="12" t="s">
        <v>1475</v>
      </c>
      <c r="B1467" s="12">
        <v>2011</v>
      </c>
      <c r="C1467" t="str">
        <f>A1467&amp;" "&amp;B1467</f>
        <v>Jardine et al. 2011</v>
      </c>
      <c r="D1467" s="12" t="s">
        <v>35</v>
      </c>
      <c r="E1467" s="12" t="s">
        <v>226</v>
      </c>
      <c r="F1467" s="12" t="s">
        <v>1476</v>
      </c>
      <c r="G1467" s="12" t="s">
        <v>2901</v>
      </c>
      <c r="H1467" s="12" t="s">
        <v>3513</v>
      </c>
      <c r="I1467" s="12" t="s">
        <v>1611</v>
      </c>
      <c r="J1467" s="12" t="s">
        <v>3626</v>
      </c>
      <c r="K1467" s="12" t="s">
        <v>28</v>
      </c>
      <c r="L1467" s="12" t="s">
        <v>28</v>
      </c>
      <c r="N1467" s="12" t="s">
        <v>1477</v>
      </c>
      <c r="O1467" s="12" t="s">
        <v>744</v>
      </c>
      <c r="P1467" s="12" t="s">
        <v>96</v>
      </c>
      <c r="Q1467" t="s">
        <v>3978</v>
      </c>
      <c r="R1467" t="s">
        <v>4150</v>
      </c>
      <c r="S1467" t="s">
        <v>4149</v>
      </c>
      <c r="T1467" s="12" t="s">
        <v>758</v>
      </c>
      <c r="U1467" s="12" t="s">
        <v>1056</v>
      </c>
      <c r="W1467" s="12" t="s">
        <v>40</v>
      </c>
      <c r="X1467" s="12" t="s">
        <v>1739</v>
      </c>
      <c r="Y1467" s="12" t="s">
        <v>3677</v>
      </c>
      <c r="Z1467" s="12" t="s">
        <v>3517</v>
      </c>
      <c r="AA1467" s="12" t="s">
        <v>491</v>
      </c>
      <c r="AB1467" s="12" t="s">
        <v>35</v>
      </c>
      <c r="AC1467" s="12" t="s">
        <v>2901</v>
      </c>
      <c r="AF1467" s="12">
        <v>2</v>
      </c>
      <c r="AG1467" s="12">
        <v>109</v>
      </c>
      <c r="AH1467" s="15">
        <v>1.6575689921735082E-2</v>
      </c>
      <c r="AI1467" s="15"/>
      <c r="AN1467" s="16"/>
      <c r="AO1467" s="16"/>
      <c r="AP1467" s="15"/>
      <c r="AQ1467" s="15"/>
      <c r="AS1467" s="12">
        <v>3</v>
      </c>
      <c r="AT1467" s="12" t="s">
        <v>1612</v>
      </c>
    </row>
    <row r="1468" spans="1:46" s="12" customFormat="1" x14ac:dyDescent="0.25">
      <c r="A1468" s="12" t="s">
        <v>1475</v>
      </c>
      <c r="B1468" s="12">
        <v>2011</v>
      </c>
      <c r="C1468" t="str">
        <f>A1468&amp;" "&amp;B1468</f>
        <v>Jardine et al. 2011</v>
      </c>
      <c r="D1468" s="12" t="s">
        <v>35</v>
      </c>
      <c r="E1468" s="12" t="s">
        <v>226</v>
      </c>
      <c r="F1468" s="12" t="s">
        <v>1476</v>
      </c>
      <c r="G1468" s="12" t="s">
        <v>2901</v>
      </c>
      <c r="H1468" s="12" t="s">
        <v>3513</v>
      </c>
      <c r="I1468" s="12" t="s">
        <v>1611</v>
      </c>
      <c r="J1468" s="12" t="s">
        <v>3626</v>
      </c>
      <c r="K1468" s="12" t="s">
        <v>28</v>
      </c>
      <c r="L1468" s="12" t="s">
        <v>28</v>
      </c>
      <c r="N1468" s="12" t="s">
        <v>1477</v>
      </c>
      <c r="O1468" s="12" t="s">
        <v>744</v>
      </c>
      <c r="P1468" s="12" t="s">
        <v>96</v>
      </c>
      <c r="Q1468" t="s">
        <v>3978</v>
      </c>
      <c r="R1468" t="s">
        <v>4150</v>
      </c>
      <c r="S1468" t="s">
        <v>4149</v>
      </c>
      <c r="T1468" s="12" t="s">
        <v>758</v>
      </c>
      <c r="U1468" s="12" t="s">
        <v>1056</v>
      </c>
      <c r="W1468" s="12" t="s">
        <v>40</v>
      </c>
      <c r="X1468" s="12" t="s">
        <v>2965</v>
      </c>
      <c r="Y1468" s="12" t="s">
        <v>3559</v>
      </c>
      <c r="Z1468" s="12" t="s">
        <v>3517</v>
      </c>
      <c r="AA1468" s="12" t="s">
        <v>491</v>
      </c>
      <c r="AB1468" s="12" t="s">
        <v>35</v>
      </c>
      <c r="AC1468" s="12" t="s">
        <v>2901</v>
      </c>
      <c r="AF1468" s="12">
        <v>2</v>
      </c>
      <c r="AG1468" s="12">
        <v>109</v>
      </c>
      <c r="AH1468" s="15">
        <v>1.6575689921735082E-2</v>
      </c>
      <c r="AI1468" s="15"/>
      <c r="AN1468" s="16"/>
      <c r="AO1468" s="16"/>
      <c r="AP1468" s="15"/>
      <c r="AQ1468" s="15"/>
      <c r="AS1468" s="12">
        <v>3</v>
      </c>
      <c r="AT1468" s="12" t="s">
        <v>1614</v>
      </c>
    </row>
    <row r="1469" spans="1:46" s="12" customFormat="1" x14ac:dyDescent="0.25">
      <c r="A1469" s="12" t="s">
        <v>1475</v>
      </c>
      <c r="B1469" s="12">
        <v>2011</v>
      </c>
      <c r="C1469" t="str">
        <f>A1469&amp;" "&amp;B1469</f>
        <v>Jardine et al. 2011</v>
      </c>
      <c r="D1469" s="12" t="s">
        <v>35</v>
      </c>
      <c r="E1469" s="12" t="s">
        <v>226</v>
      </c>
      <c r="F1469" s="12" t="s">
        <v>1476</v>
      </c>
      <c r="G1469" s="12" t="s">
        <v>2901</v>
      </c>
      <c r="H1469" s="12" t="s">
        <v>3513</v>
      </c>
      <c r="I1469" s="12" t="s">
        <v>1611</v>
      </c>
      <c r="J1469" s="12" t="s">
        <v>3626</v>
      </c>
      <c r="K1469" s="12" t="s">
        <v>28</v>
      </c>
      <c r="L1469" s="12" t="s">
        <v>28</v>
      </c>
      <c r="N1469" s="12" t="s">
        <v>1477</v>
      </c>
      <c r="O1469" s="12" t="s">
        <v>744</v>
      </c>
      <c r="P1469" s="12" t="s">
        <v>96</v>
      </c>
      <c r="Q1469" t="s">
        <v>3978</v>
      </c>
      <c r="R1469" t="s">
        <v>4150</v>
      </c>
      <c r="S1469" t="s">
        <v>4149</v>
      </c>
      <c r="T1469" s="12" t="s">
        <v>758</v>
      </c>
      <c r="U1469" s="12" t="s">
        <v>1056</v>
      </c>
      <c r="W1469" s="12" t="s">
        <v>40</v>
      </c>
      <c r="X1469" s="12" t="s">
        <v>1743</v>
      </c>
      <c r="Y1469" s="12" t="s">
        <v>3678</v>
      </c>
      <c r="Z1469" s="12" t="s">
        <v>3517</v>
      </c>
      <c r="AA1469" s="12" t="s">
        <v>491</v>
      </c>
      <c r="AB1469" s="12" t="s">
        <v>35</v>
      </c>
      <c r="AC1469" s="12" t="s">
        <v>2901</v>
      </c>
      <c r="AF1469" s="12">
        <v>1</v>
      </c>
      <c r="AG1469" s="12">
        <v>109</v>
      </c>
      <c r="AH1469" s="15">
        <v>1.1029798812354996E-2</v>
      </c>
      <c r="AI1469" s="15"/>
      <c r="AN1469" s="16"/>
      <c r="AO1469" s="16"/>
      <c r="AP1469" s="15"/>
      <c r="AQ1469" s="15"/>
      <c r="AS1469" s="12">
        <v>2</v>
      </c>
      <c r="AT1469" s="12" t="s">
        <v>1478</v>
      </c>
    </row>
    <row r="1470" spans="1:46" s="12" customFormat="1" x14ac:dyDescent="0.25">
      <c r="A1470" s="12" t="s">
        <v>1475</v>
      </c>
      <c r="B1470" s="12">
        <v>2011</v>
      </c>
      <c r="C1470" t="str">
        <f>A1470&amp;" "&amp;B1470</f>
        <v>Jardine et al. 2011</v>
      </c>
      <c r="D1470" s="12" t="s">
        <v>35</v>
      </c>
      <c r="E1470" s="12" t="s">
        <v>226</v>
      </c>
      <c r="F1470" s="12" t="s">
        <v>1476</v>
      </c>
      <c r="G1470" s="12" t="s">
        <v>2901</v>
      </c>
      <c r="H1470" s="12" t="s">
        <v>3513</v>
      </c>
      <c r="I1470" s="12" t="s">
        <v>1611</v>
      </c>
      <c r="J1470" s="12" t="s">
        <v>3626</v>
      </c>
      <c r="K1470" s="12" t="s">
        <v>28</v>
      </c>
      <c r="L1470" s="12" t="s">
        <v>28</v>
      </c>
      <c r="N1470" s="12" t="s">
        <v>1477</v>
      </c>
      <c r="O1470" s="12" t="s">
        <v>744</v>
      </c>
      <c r="P1470" s="12" t="s">
        <v>96</v>
      </c>
      <c r="Q1470" t="s">
        <v>3978</v>
      </c>
      <c r="R1470" t="s">
        <v>4150</v>
      </c>
      <c r="S1470" t="s">
        <v>4149</v>
      </c>
      <c r="T1470" s="12" t="s">
        <v>758</v>
      </c>
      <c r="U1470" s="12" t="s">
        <v>1056</v>
      </c>
      <c r="W1470" s="12" t="s">
        <v>40</v>
      </c>
      <c r="X1470" s="12" t="s">
        <v>1768</v>
      </c>
      <c r="Y1470" s="12" t="s">
        <v>3572</v>
      </c>
      <c r="Z1470" s="12" t="s">
        <v>3517</v>
      </c>
      <c r="AA1470" s="12" t="s">
        <v>491</v>
      </c>
      <c r="AB1470" s="12" t="s">
        <v>35</v>
      </c>
      <c r="AC1470" s="12" t="s">
        <v>2901</v>
      </c>
      <c r="AF1470" s="12">
        <v>2</v>
      </c>
      <c r="AG1470" s="12">
        <v>109</v>
      </c>
      <c r="AH1470" s="15">
        <v>2.2142606545411891E-2</v>
      </c>
      <c r="AI1470" s="15"/>
      <c r="AN1470" s="16"/>
      <c r="AO1470" s="16"/>
      <c r="AP1470" s="15"/>
      <c r="AQ1470" s="15"/>
      <c r="AS1470" s="12">
        <v>4</v>
      </c>
      <c r="AT1470" s="12" t="s">
        <v>1478</v>
      </c>
    </row>
    <row r="1471" spans="1:46" s="12" customFormat="1" x14ac:dyDescent="0.25">
      <c r="A1471" s="12" t="s">
        <v>1475</v>
      </c>
      <c r="B1471" s="12">
        <v>2011</v>
      </c>
      <c r="C1471" t="str">
        <f>A1471&amp;" "&amp;B1471</f>
        <v>Jardine et al. 2011</v>
      </c>
      <c r="D1471" s="12" t="s">
        <v>35</v>
      </c>
      <c r="E1471" s="12" t="s">
        <v>226</v>
      </c>
      <c r="F1471" s="12" t="s">
        <v>1476</v>
      </c>
      <c r="G1471" s="12" t="s">
        <v>2901</v>
      </c>
      <c r="H1471" s="12" t="s">
        <v>3513</v>
      </c>
      <c r="I1471" s="12" t="s">
        <v>1611</v>
      </c>
      <c r="J1471" s="12" t="s">
        <v>3626</v>
      </c>
      <c r="K1471" s="12" t="s">
        <v>28</v>
      </c>
      <c r="L1471" s="12" t="s">
        <v>28</v>
      </c>
      <c r="N1471" s="12" t="s">
        <v>1477</v>
      </c>
      <c r="O1471" s="12" t="s">
        <v>744</v>
      </c>
      <c r="P1471" s="12" t="s">
        <v>96</v>
      </c>
      <c r="Q1471" t="s">
        <v>3978</v>
      </c>
      <c r="R1471" t="s">
        <v>4150</v>
      </c>
      <c r="S1471" t="s">
        <v>4149</v>
      </c>
      <c r="T1471" s="12" t="s">
        <v>758</v>
      </c>
      <c r="U1471" s="12" t="s">
        <v>1056</v>
      </c>
      <c r="W1471" s="12" t="s">
        <v>40</v>
      </c>
      <c r="X1471" s="12" t="s">
        <v>1771</v>
      </c>
      <c r="Y1471" s="12" t="s">
        <v>3575</v>
      </c>
      <c r="Z1471" s="12" t="s">
        <v>3517</v>
      </c>
      <c r="AA1471" s="12" t="s">
        <v>491</v>
      </c>
      <c r="AB1471" s="12" t="s">
        <v>35</v>
      </c>
      <c r="AC1471" s="12" t="s">
        <v>2901</v>
      </c>
      <c r="AF1471" s="12">
        <v>9</v>
      </c>
      <c r="AG1471" s="12">
        <v>109</v>
      </c>
      <c r="AH1471" s="15">
        <v>7.9033417535802286E-2</v>
      </c>
      <c r="AI1471" s="15"/>
      <c r="AN1471" s="16"/>
      <c r="AO1471" s="16"/>
      <c r="AP1471" s="15"/>
      <c r="AQ1471" s="15"/>
      <c r="AS1471" s="12">
        <v>14</v>
      </c>
      <c r="AT1471" s="12" t="s">
        <v>1478</v>
      </c>
    </row>
    <row r="1472" spans="1:46" s="12" customFormat="1" x14ac:dyDescent="0.25">
      <c r="A1472" s="12" t="s">
        <v>1475</v>
      </c>
      <c r="B1472" s="12">
        <v>2011</v>
      </c>
      <c r="C1472" t="str">
        <f>A1472&amp;" "&amp;B1472</f>
        <v>Jardine et al. 2011</v>
      </c>
      <c r="D1472" s="12" t="s">
        <v>35</v>
      </c>
      <c r="E1472" s="12" t="s">
        <v>226</v>
      </c>
      <c r="F1472" s="12" t="s">
        <v>1476</v>
      </c>
      <c r="G1472" s="12" t="s">
        <v>2901</v>
      </c>
      <c r="H1472" s="12" t="s">
        <v>3513</v>
      </c>
      <c r="I1472" s="12" t="s">
        <v>1611</v>
      </c>
      <c r="J1472" s="12" t="s">
        <v>3626</v>
      </c>
      <c r="K1472" s="12" t="s">
        <v>28</v>
      </c>
      <c r="L1472" s="12" t="s">
        <v>28</v>
      </c>
      <c r="N1472" s="12" t="s">
        <v>1477</v>
      </c>
      <c r="O1472" s="12" t="s">
        <v>744</v>
      </c>
      <c r="P1472" s="12" t="s">
        <v>96</v>
      </c>
      <c r="Q1472" t="s">
        <v>3978</v>
      </c>
      <c r="R1472" t="s">
        <v>4150</v>
      </c>
      <c r="S1472" t="s">
        <v>4149</v>
      </c>
      <c r="T1472" s="12" t="s">
        <v>758</v>
      </c>
      <c r="U1472" s="12" t="s">
        <v>1056</v>
      </c>
      <c r="W1472" s="12" t="s">
        <v>40</v>
      </c>
      <c r="X1472" s="12" t="s">
        <v>2968</v>
      </c>
      <c r="Y1472" s="12" t="s">
        <v>3577</v>
      </c>
      <c r="Z1472" s="12" t="s">
        <v>3517</v>
      </c>
      <c r="AA1472" s="12" t="s">
        <v>491</v>
      </c>
      <c r="AB1472" s="12" t="s">
        <v>35</v>
      </c>
      <c r="AC1472" s="12" t="s">
        <v>2901</v>
      </c>
      <c r="AF1472" s="12">
        <v>1</v>
      </c>
      <c r="AG1472" s="12">
        <v>109</v>
      </c>
      <c r="AH1472" s="15">
        <v>1.1029798812354996E-2</v>
      </c>
      <c r="AI1472" s="15"/>
      <c r="AN1472" s="16"/>
      <c r="AO1472" s="16"/>
      <c r="AP1472" s="15"/>
      <c r="AQ1472" s="15"/>
      <c r="AS1472" s="12">
        <v>2</v>
      </c>
      <c r="AT1472" s="12" t="s">
        <v>1478</v>
      </c>
    </row>
    <row r="1473" spans="1:46" s="12" customFormat="1" x14ac:dyDescent="0.25">
      <c r="A1473" s="12" t="s">
        <v>1475</v>
      </c>
      <c r="B1473" s="12">
        <v>2011</v>
      </c>
      <c r="C1473" t="str">
        <f>A1473&amp;" "&amp;B1473</f>
        <v>Jardine et al. 2011</v>
      </c>
      <c r="D1473" s="12" t="s">
        <v>35</v>
      </c>
      <c r="E1473" s="12" t="s">
        <v>226</v>
      </c>
      <c r="F1473" s="12" t="s">
        <v>1476</v>
      </c>
      <c r="G1473" s="12" t="s">
        <v>2901</v>
      </c>
      <c r="H1473" s="12" t="s">
        <v>3513</v>
      </c>
      <c r="I1473" s="12" t="s">
        <v>1611</v>
      </c>
      <c r="J1473" s="12" t="s">
        <v>3626</v>
      </c>
      <c r="K1473" s="12" t="s">
        <v>28</v>
      </c>
      <c r="L1473" s="12" t="s">
        <v>28</v>
      </c>
      <c r="N1473" s="12" t="s">
        <v>1477</v>
      </c>
      <c r="O1473" s="12" t="s">
        <v>744</v>
      </c>
      <c r="P1473" s="12" t="s">
        <v>96</v>
      </c>
      <c r="Q1473" t="s">
        <v>3978</v>
      </c>
      <c r="R1473" t="s">
        <v>4150</v>
      </c>
      <c r="S1473" t="s">
        <v>4149</v>
      </c>
      <c r="T1473" s="12" t="s">
        <v>758</v>
      </c>
      <c r="U1473" s="12" t="s">
        <v>1056</v>
      </c>
      <c r="W1473" s="12" t="s">
        <v>40</v>
      </c>
      <c r="X1473" s="12" t="s">
        <v>1747</v>
      </c>
      <c r="Y1473" s="12" t="s">
        <v>3709</v>
      </c>
      <c r="Z1473" s="12" t="s">
        <v>3517</v>
      </c>
      <c r="AA1473" s="12" t="s">
        <v>491</v>
      </c>
      <c r="AB1473" s="12" t="s">
        <v>35</v>
      </c>
      <c r="AC1473" s="12" t="s">
        <v>2901</v>
      </c>
      <c r="AF1473" s="12">
        <v>1</v>
      </c>
      <c r="AG1473" s="12">
        <v>109</v>
      </c>
      <c r="AH1473" s="15">
        <v>5.5046584085074457E-3</v>
      </c>
      <c r="AI1473" s="15"/>
      <c r="AN1473" s="16"/>
      <c r="AO1473" s="16"/>
      <c r="AP1473" s="15"/>
      <c r="AQ1473" s="15"/>
      <c r="AS1473" s="12">
        <v>1</v>
      </c>
      <c r="AT1473" s="12" t="s">
        <v>1478</v>
      </c>
    </row>
    <row r="1474" spans="1:46" s="12" customFormat="1" x14ac:dyDescent="0.25">
      <c r="A1474" s="12" t="s">
        <v>1475</v>
      </c>
      <c r="B1474" s="12">
        <v>2011</v>
      </c>
      <c r="C1474" t="str">
        <f>A1474&amp;" "&amp;B1474</f>
        <v>Jardine et al. 2011</v>
      </c>
      <c r="D1474" s="12" t="s">
        <v>35</v>
      </c>
      <c r="E1474" s="12" t="s">
        <v>226</v>
      </c>
      <c r="F1474" s="12" t="s">
        <v>1476</v>
      </c>
      <c r="G1474" s="12" t="s">
        <v>2901</v>
      </c>
      <c r="H1474" s="12" t="s">
        <v>3513</v>
      </c>
      <c r="I1474" s="12" t="s">
        <v>1611</v>
      </c>
      <c r="J1474" s="12" t="s">
        <v>3626</v>
      </c>
      <c r="K1474" s="12" t="s">
        <v>28</v>
      </c>
      <c r="L1474" s="12" t="s">
        <v>28</v>
      </c>
      <c r="N1474" s="12" t="s">
        <v>1477</v>
      </c>
      <c r="O1474" s="12" t="s">
        <v>744</v>
      </c>
      <c r="P1474" s="12" t="s">
        <v>96</v>
      </c>
      <c r="Q1474" t="s">
        <v>3978</v>
      </c>
      <c r="R1474" t="s">
        <v>4150</v>
      </c>
      <c r="S1474" t="s">
        <v>4149</v>
      </c>
      <c r="T1474" s="12" t="s">
        <v>758</v>
      </c>
      <c r="U1474" s="12" t="s">
        <v>1056</v>
      </c>
      <c r="W1474" s="12" t="s">
        <v>40</v>
      </c>
      <c r="X1474" s="12" t="s">
        <v>1748</v>
      </c>
      <c r="Y1474" s="12" t="s">
        <v>3710</v>
      </c>
      <c r="Z1474" s="12" t="s">
        <v>3517</v>
      </c>
      <c r="AA1474" s="12" t="s">
        <v>491</v>
      </c>
      <c r="AB1474" s="12" t="s">
        <v>35</v>
      </c>
      <c r="AC1474" s="12" t="s">
        <v>2901</v>
      </c>
      <c r="AF1474" s="12">
        <v>1</v>
      </c>
      <c r="AG1474" s="12">
        <v>109</v>
      </c>
      <c r="AH1474" s="15">
        <v>1.1029798812354996E-2</v>
      </c>
      <c r="AI1474" s="15"/>
      <c r="AN1474" s="16"/>
      <c r="AO1474" s="16"/>
      <c r="AP1474" s="15"/>
      <c r="AQ1474" s="15"/>
      <c r="AS1474" s="12">
        <v>2</v>
      </c>
      <c r="AT1474" s="12" t="s">
        <v>1478</v>
      </c>
    </row>
    <row r="1475" spans="1:46" s="12" customFormat="1" x14ac:dyDescent="0.25">
      <c r="A1475" s="12" t="s">
        <v>1475</v>
      </c>
      <c r="B1475" s="12">
        <v>2011</v>
      </c>
      <c r="C1475" t="str">
        <f>A1475&amp;" "&amp;B1475</f>
        <v>Jardine et al. 2011</v>
      </c>
      <c r="D1475" s="12" t="s">
        <v>35</v>
      </c>
      <c r="E1475" s="12" t="s">
        <v>226</v>
      </c>
      <c r="F1475" s="12" t="s">
        <v>1476</v>
      </c>
      <c r="G1475" s="12" t="s">
        <v>2901</v>
      </c>
      <c r="H1475" s="12" t="s">
        <v>3513</v>
      </c>
      <c r="I1475" s="12" t="s">
        <v>1611</v>
      </c>
      <c r="J1475" s="12" t="s">
        <v>3626</v>
      </c>
      <c r="K1475" s="12" t="s">
        <v>28</v>
      </c>
      <c r="L1475" s="12" t="s">
        <v>28</v>
      </c>
      <c r="N1475" s="12" t="s">
        <v>1477</v>
      </c>
      <c r="O1475" s="12" t="s">
        <v>744</v>
      </c>
      <c r="P1475" s="12" t="s">
        <v>96</v>
      </c>
      <c r="Q1475" t="s">
        <v>3978</v>
      </c>
      <c r="R1475" t="s">
        <v>4150</v>
      </c>
      <c r="S1475" t="s">
        <v>4149</v>
      </c>
      <c r="T1475" s="12" t="s">
        <v>758</v>
      </c>
      <c r="U1475" s="12" t="s">
        <v>1056</v>
      </c>
      <c r="W1475" s="12" t="s">
        <v>40</v>
      </c>
      <c r="X1475" s="12" t="s">
        <v>1804</v>
      </c>
      <c r="Y1475" s="12" t="s">
        <v>3583</v>
      </c>
      <c r="Z1475" s="12" t="s">
        <v>3517</v>
      </c>
      <c r="AA1475" s="12" t="s">
        <v>491</v>
      </c>
      <c r="AB1475" s="12" t="s">
        <v>35</v>
      </c>
      <c r="AC1475" s="12" t="s">
        <v>2901</v>
      </c>
      <c r="AF1475" s="12">
        <v>1</v>
      </c>
      <c r="AG1475" s="12">
        <v>109</v>
      </c>
      <c r="AH1475" s="15">
        <v>5.5046584085074457E-3</v>
      </c>
      <c r="AI1475" s="15"/>
      <c r="AN1475" s="16"/>
      <c r="AO1475" s="16"/>
      <c r="AP1475" s="15"/>
      <c r="AQ1475" s="15"/>
      <c r="AS1475" s="12">
        <v>1</v>
      </c>
      <c r="AT1475" s="12" t="s">
        <v>1478</v>
      </c>
    </row>
    <row r="1476" spans="1:46" s="12" customFormat="1" x14ac:dyDescent="0.25">
      <c r="A1476" s="12" t="s">
        <v>1475</v>
      </c>
      <c r="B1476" s="12">
        <v>2011</v>
      </c>
      <c r="C1476" t="str">
        <f>A1476&amp;" "&amp;B1476</f>
        <v>Jardine et al. 2011</v>
      </c>
      <c r="D1476" s="12" t="s">
        <v>35</v>
      </c>
      <c r="E1476" s="12" t="s">
        <v>226</v>
      </c>
      <c r="F1476" s="12" t="s">
        <v>1476</v>
      </c>
      <c r="G1476" s="12" t="s">
        <v>2901</v>
      </c>
      <c r="H1476" s="12" t="s">
        <v>3513</v>
      </c>
      <c r="I1476" s="12" t="s">
        <v>1611</v>
      </c>
      <c r="J1476" s="12" t="s">
        <v>3626</v>
      </c>
      <c r="K1476" s="12" t="s">
        <v>28</v>
      </c>
      <c r="L1476" s="12" t="s">
        <v>28</v>
      </c>
      <c r="N1476" s="12" t="s">
        <v>1477</v>
      </c>
      <c r="O1476" s="12" t="s">
        <v>744</v>
      </c>
      <c r="P1476" s="12" t="s">
        <v>96</v>
      </c>
      <c r="Q1476" t="s">
        <v>3978</v>
      </c>
      <c r="R1476" t="s">
        <v>4150</v>
      </c>
      <c r="S1476" t="s">
        <v>4149</v>
      </c>
      <c r="T1476" s="12" t="s">
        <v>758</v>
      </c>
      <c r="U1476" s="12" t="s">
        <v>1056</v>
      </c>
      <c r="W1476" s="12" t="s">
        <v>40</v>
      </c>
      <c r="X1476" s="12" t="s">
        <v>2028</v>
      </c>
      <c r="Y1476" s="12" t="s">
        <v>3587</v>
      </c>
      <c r="Z1476" s="12" t="s">
        <v>3517</v>
      </c>
      <c r="AA1476" s="12" t="s">
        <v>491</v>
      </c>
      <c r="AB1476" s="12" t="s">
        <v>35</v>
      </c>
      <c r="AC1476" s="12" t="s">
        <v>2901</v>
      </c>
      <c r="AF1476" s="12">
        <v>4</v>
      </c>
      <c r="AG1476" s="12">
        <v>109</v>
      </c>
      <c r="AH1476" s="15">
        <v>3.3340647259546663E-2</v>
      </c>
      <c r="AI1476" s="15"/>
      <c r="AN1476" s="16"/>
      <c r="AO1476" s="16"/>
      <c r="AP1476" s="15"/>
      <c r="AQ1476" s="15"/>
      <c r="AS1476" s="12">
        <v>6</v>
      </c>
      <c r="AT1476" s="12" t="s">
        <v>1478</v>
      </c>
    </row>
    <row r="1477" spans="1:46" s="12" customFormat="1" x14ac:dyDescent="0.25">
      <c r="A1477" s="12" t="s">
        <v>1475</v>
      </c>
      <c r="B1477" s="12">
        <v>2011</v>
      </c>
      <c r="C1477" t="str">
        <f>A1477&amp;" "&amp;B1477</f>
        <v>Jardine et al. 2011</v>
      </c>
      <c r="D1477" s="12" t="s">
        <v>35</v>
      </c>
      <c r="E1477" s="12" t="s">
        <v>226</v>
      </c>
      <c r="F1477" s="12" t="s">
        <v>1476</v>
      </c>
      <c r="G1477" s="12" t="s">
        <v>2901</v>
      </c>
      <c r="H1477" s="12" t="s">
        <v>3513</v>
      </c>
      <c r="I1477" s="12" t="s">
        <v>1611</v>
      </c>
      <c r="J1477" s="12" t="s">
        <v>3626</v>
      </c>
      <c r="K1477" s="12" t="s">
        <v>28</v>
      </c>
      <c r="L1477" s="12" t="s">
        <v>28</v>
      </c>
      <c r="N1477" s="12" t="s">
        <v>1477</v>
      </c>
      <c r="O1477" s="12" t="s">
        <v>744</v>
      </c>
      <c r="P1477" s="12" t="s">
        <v>96</v>
      </c>
      <c r="Q1477" t="s">
        <v>3978</v>
      </c>
      <c r="R1477" t="s">
        <v>4150</v>
      </c>
      <c r="S1477" t="s">
        <v>4149</v>
      </c>
      <c r="T1477" s="12" t="s">
        <v>758</v>
      </c>
      <c r="U1477" s="12" t="s">
        <v>1056</v>
      </c>
      <c r="W1477" s="12" t="s">
        <v>40</v>
      </c>
      <c r="X1477" s="12" t="s">
        <v>2031</v>
      </c>
      <c r="Y1477" s="12" t="s">
        <v>3518</v>
      </c>
      <c r="Z1477" s="12" t="s">
        <v>3608</v>
      </c>
      <c r="AA1477" s="12" t="s">
        <v>491</v>
      </c>
      <c r="AB1477" s="12" t="s">
        <v>35</v>
      </c>
      <c r="AC1477" s="12" t="s">
        <v>2901</v>
      </c>
      <c r="AF1477" s="12">
        <v>12</v>
      </c>
      <c r="AG1477" s="12">
        <v>109</v>
      </c>
      <c r="AH1477" s="15">
        <v>0.11432405654986022</v>
      </c>
      <c r="AI1477" s="15"/>
      <c r="AN1477" s="16"/>
      <c r="AO1477" s="16"/>
      <c r="AP1477" s="15"/>
      <c r="AQ1477" s="15"/>
      <c r="AS1477" s="12">
        <v>20</v>
      </c>
      <c r="AT1477" s="12" t="s">
        <v>1478</v>
      </c>
    </row>
    <row r="1478" spans="1:46" s="12" customFormat="1" x14ac:dyDescent="0.25">
      <c r="A1478" s="12" t="s">
        <v>1475</v>
      </c>
      <c r="B1478" s="12">
        <v>2011</v>
      </c>
      <c r="C1478" t="str">
        <f>A1478&amp;" "&amp;B1478</f>
        <v>Jardine et al. 2011</v>
      </c>
      <c r="D1478" s="12" t="s">
        <v>35</v>
      </c>
      <c r="E1478" s="12" t="s">
        <v>226</v>
      </c>
      <c r="F1478" s="12" t="s">
        <v>1476</v>
      </c>
      <c r="G1478" s="12" t="s">
        <v>2901</v>
      </c>
      <c r="H1478" s="12" t="s">
        <v>3513</v>
      </c>
      <c r="I1478" s="12" t="s">
        <v>1611</v>
      </c>
      <c r="J1478" s="12" t="s">
        <v>3626</v>
      </c>
      <c r="K1478" s="12" t="s">
        <v>28</v>
      </c>
      <c r="L1478" s="12" t="s">
        <v>28</v>
      </c>
      <c r="N1478" s="12" t="s">
        <v>1477</v>
      </c>
      <c r="O1478" s="12" t="s">
        <v>744</v>
      </c>
      <c r="P1478" s="12" t="s">
        <v>96</v>
      </c>
      <c r="Q1478" t="s">
        <v>3978</v>
      </c>
      <c r="R1478" t="s">
        <v>4150</v>
      </c>
      <c r="S1478" t="s">
        <v>4149</v>
      </c>
      <c r="T1478" s="12" t="s">
        <v>758</v>
      </c>
      <c r="U1478" s="12" t="s">
        <v>1056</v>
      </c>
      <c r="W1478" s="12" t="s">
        <v>40</v>
      </c>
      <c r="X1478" s="12" t="s">
        <v>2977</v>
      </c>
      <c r="Y1478" s="12" t="s">
        <v>3588</v>
      </c>
      <c r="Z1478" s="12" t="s">
        <v>3608</v>
      </c>
      <c r="AA1478" s="12" t="s">
        <v>491</v>
      </c>
      <c r="AB1478" s="12" t="s">
        <v>35</v>
      </c>
      <c r="AC1478" s="12" t="s">
        <v>2901</v>
      </c>
      <c r="AF1478" s="12">
        <v>1</v>
      </c>
      <c r="AG1478" s="12">
        <v>109</v>
      </c>
      <c r="AH1478" s="15">
        <v>1.1029798812354996E-2</v>
      </c>
      <c r="AI1478" s="15"/>
      <c r="AN1478" s="16"/>
      <c r="AO1478" s="16"/>
      <c r="AP1478" s="15"/>
      <c r="AQ1478" s="15"/>
      <c r="AS1478" s="12">
        <v>2</v>
      </c>
      <c r="AT1478" s="12" t="s">
        <v>1478</v>
      </c>
    </row>
    <row r="1479" spans="1:46" s="12" customFormat="1" x14ac:dyDescent="0.25">
      <c r="A1479" s="12" t="s">
        <v>1646</v>
      </c>
      <c r="B1479" s="12">
        <v>1983</v>
      </c>
      <c r="C1479" t="str">
        <f>A1479&amp;" "&amp;B1479</f>
        <v>Kapperud and Rosef 1983</v>
      </c>
      <c r="D1479" s="12" t="s">
        <v>35</v>
      </c>
      <c r="E1479" s="12" t="s">
        <v>25</v>
      </c>
      <c r="F1479" s="12" t="s">
        <v>1914</v>
      </c>
      <c r="G1479" s="12" t="s">
        <v>2901</v>
      </c>
      <c r="H1479" s="12" t="s">
        <v>3504</v>
      </c>
      <c r="I1479" s="12" t="s">
        <v>1648</v>
      </c>
      <c r="J1479" s="12" t="s">
        <v>2117</v>
      </c>
      <c r="K1479" s="12" t="s">
        <v>28</v>
      </c>
      <c r="L1479" s="12" t="s">
        <v>28</v>
      </c>
      <c r="N1479" s="12" t="s">
        <v>485</v>
      </c>
      <c r="O1479" s="12" t="s">
        <v>744</v>
      </c>
      <c r="P1479" s="12" t="s">
        <v>96</v>
      </c>
      <c r="Q1479" t="s">
        <v>4009</v>
      </c>
      <c r="R1479" t="s">
        <v>4008</v>
      </c>
      <c r="S1479" t="s">
        <v>3931</v>
      </c>
      <c r="T1479" s="60" t="s">
        <v>508</v>
      </c>
      <c r="U1479" s="12" t="s">
        <v>718</v>
      </c>
      <c r="W1479" s="12" t="s">
        <v>40</v>
      </c>
      <c r="X1479" s="12" t="s">
        <v>1826</v>
      </c>
      <c r="Y1479" s="12" t="s">
        <v>1033</v>
      </c>
      <c r="Z1479" s="12" t="s">
        <v>1033</v>
      </c>
      <c r="AA1479" s="12" t="s">
        <v>403</v>
      </c>
      <c r="AB1479" s="12" t="s">
        <v>35</v>
      </c>
      <c r="AC1479" s="12" t="s">
        <v>2901</v>
      </c>
      <c r="AF1479" s="12">
        <v>0</v>
      </c>
      <c r="AG1479" s="12">
        <v>1</v>
      </c>
      <c r="AJ1479" s="16"/>
      <c r="AK1479" s="16"/>
    </row>
    <row r="1480" spans="1:46" s="12" customFormat="1" x14ac:dyDescent="0.25">
      <c r="A1480" s="12" t="s">
        <v>800</v>
      </c>
      <c r="B1480" s="12">
        <v>2013</v>
      </c>
      <c r="C1480" t="str">
        <f>A1480&amp;" "&amp;B1480</f>
        <v>Kilonzo et al. 2013</v>
      </c>
      <c r="D1480" s="12" t="s">
        <v>35</v>
      </c>
      <c r="E1480" s="12" t="s">
        <v>158</v>
      </c>
      <c r="F1480" s="12" t="s">
        <v>801</v>
      </c>
      <c r="G1480" s="12" t="s">
        <v>35</v>
      </c>
      <c r="H1480" s="12" t="s">
        <v>3503</v>
      </c>
      <c r="I1480" s="12" t="s">
        <v>366</v>
      </c>
      <c r="J1480" s="12" t="s">
        <v>2117</v>
      </c>
      <c r="K1480" s="12" t="s">
        <v>28</v>
      </c>
      <c r="L1480" s="12" t="s">
        <v>28</v>
      </c>
      <c r="N1480" s="12" t="s">
        <v>802</v>
      </c>
      <c r="O1480" s="12" t="s">
        <v>744</v>
      </c>
      <c r="P1480" s="12" t="s">
        <v>96</v>
      </c>
      <c r="Q1480" t="s">
        <v>3912</v>
      </c>
      <c r="R1480" t="s">
        <v>3913</v>
      </c>
      <c r="S1480" t="s">
        <v>3971</v>
      </c>
      <c r="T1480" s="12" t="s">
        <v>803</v>
      </c>
      <c r="U1480" s="12" t="s">
        <v>804</v>
      </c>
      <c r="W1480" s="12" t="s">
        <v>40</v>
      </c>
      <c r="X1480" s="12" t="s">
        <v>1033</v>
      </c>
      <c r="Y1480" s="12" t="s">
        <v>1033</v>
      </c>
      <c r="Z1480" s="12" t="s">
        <v>1033</v>
      </c>
      <c r="AA1480" s="12" t="s">
        <v>80</v>
      </c>
      <c r="AB1480" s="12" t="s">
        <v>35</v>
      </c>
      <c r="AC1480" s="12" t="s">
        <v>2901</v>
      </c>
      <c r="AF1480" s="12">
        <v>2</v>
      </c>
      <c r="AG1480" s="17">
        <v>85</v>
      </c>
      <c r="AH1480" s="17"/>
      <c r="AI1480" s="17"/>
    </row>
    <row r="1481" spans="1:46" s="12" customFormat="1" x14ac:dyDescent="0.25">
      <c r="A1481" s="12" t="s">
        <v>800</v>
      </c>
      <c r="B1481" s="12">
        <v>2013</v>
      </c>
      <c r="C1481" t="str">
        <f>A1481&amp;" "&amp;B1481</f>
        <v>Kilonzo et al. 2013</v>
      </c>
      <c r="D1481" s="12" t="s">
        <v>35</v>
      </c>
      <c r="E1481" s="12" t="s">
        <v>158</v>
      </c>
      <c r="F1481" s="12" t="s">
        <v>801</v>
      </c>
      <c r="G1481" s="12" t="s">
        <v>35</v>
      </c>
      <c r="H1481" s="12" t="s">
        <v>3503</v>
      </c>
      <c r="I1481" s="12" t="s">
        <v>366</v>
      </c>
      <c r="J1481" s="12" t="s">
        <v>2117</v>
      </c>
      <c r="K1481" s="12" t="s">
        <v>28</v>
      </c>
      <c r="L1481" s="12" t="s">
        <v>28</v>
      </c>
      <c r="N1481" s="12" t="s">
        <v>802</v>
      </c>
      <c r="O1481" s="12" t="s">
        <v>744</v>
      </c>
      <c r="P1481" s="12" t="s">
        <v>96</v>
      </c>
      <c r="Q1481" t="s">
        <v>3912</v>
      </c>
      <c r="R1481" t="s">
        <v>4056</v>
      </c>
      <c r="S1481" t="s">
        <v>4055</v>
      </c>
      <c r="T1481" s="12" t="s">
        <v>805</v>
      </c>
      <c r="U1481" s="12" t="s">
        <v>806</v>
      </c>
      <c r="W1481" s="12" t="s">
        <v>40</v>
      </c>
      <c r="X1481" s="12" t="s">
        <v>1033</v>
      </c>
      <c r="Y1481" s="12" t="s">
        <v>1033</v>
      </c>
      <c r="Z1481" s="12" t="s">
        <v>1033</v>
      </c>
      <c r="AA1481" s="12" t="s">
        <v>80</v>
      </c>
      <c r="AB1481" s="12" t="s">
        <v>35</v>
      </c>
      <c r="AC1481" s="12" t="s">
        <v>2901</v>
      </c>
      <c r="AF1481" s="12">
        <v>0</v>
      </c>
      <c r="AG1481" s="17">
        <v>21</v>
      </c>
      <c r="AH1481" s="17"/>
      <c r="AI1481" s="17"/>
    </row>
    <row r="1482" spans="1:46" s="12" customFormat="1" x14ac:dyDescent="0.25">
      <c r="A1482" s="12" t="s">
        <v>800</v>
      </c>
      <c r="B1482" s="12">
        <v>2013</v>
      </c>
      <c r="C1482" t="str">
        <f>A1482&amp;" "&amp;B1482</f>
        <v>Kilonzo et al. 2013</v>
      </c>
      <c r="D1482" s="12" t="s">
        <v>35</v>
      </c>
      <c r="E1482" s="12" t="s">
        <v>158</v>
      </c>
      <c r="F1482" s="12" t="s">
        <v>801</v>
      </c>
      <c r="G1482" s="12" t="s">
        <v>35</v>
      </c>
      <c r="H1482" s="12" t="s">
        <v>3503</v>
      </c>
      <c r="I1482" s="12" t="s">
        <v>366</v>
      </c>
      <c r="J1482" s="12" t="s">
        <v>2117</v>
      </c>
      <c r="K1482" s="12" t="s">
        <v>28</v>
      </c>
      <c r="L1482" s="12" t="s">
        <v>28</v>
      </c>
      <c r="N1482" s="12" t="s">
        <v>802</v>
      </c>
      <c r="O1482" s="12" t="s">
        <v>744</v>
      </c>
      <c r="P1482" s="12" t="s">
        <v>96</v>
      </c>
      <c r="Q1482" t="s">
        <v>3912</v>
      </c>
      <c r="R1482" t="s">
        <v>3913</v>
      </c>
      <c r="S1482"/>
      <c r="U1482" s="12" t="s">
        <v>813</v>
      </c>
      <c r="V1482" s="12" t="s">
        <v>2640</v>
      </c>
      <c r="W1482" s="12" t="s">
        <v>40</v>
      </c>
      <c r="X1482" s="12" t="s">
        <v>1033</v>
      </c>
      <c r="Y1482" s="12" t="s">
        <v>1033</v>
      </c>
      <c r="Z1482" s="12" t="s">
        <v>1033</v>
      </c>
      <c r="AA1482" s="12" t="s">
        <v>80</v>
      </c>
      <c r="AB1482" s="12" t="s">
        <v>35</v>
      </c>
      <c r="AC1482" s="12" t="s">
        <v>2901</v>
      </c>
      <c r="AF1482" s="12">
        <v>28</v>
      </c>
      <c r="AG1482" s="17">
        <v>890</v>
      </c>
      <c r="AH1482" s="17"/>
      <c r="AI1482" s="17"/>
    </row>
    <row r="1483" spans="1:46" s="12" customFormat="1" x14ac:dyDescent="0.25">
      <c r="A1483" s="12" t="s">
        <v>800</v>
      </c>
      <c r="B1483" s="12">
        <v>2013</v>
      </c>
      <c r="C1483" t="str">
        <f>A1483&amp;" "&amp;B1483</f>
        <v>Kilonzo et al. 2013</v>
      </c>
      <c r="D1483" s="12" t="s">
        <v>35</v>
      </c>
      <c r="E1483" s="12" t="s">
        <v>158</v>
      </c>
      <c r="F1483" s="12" t="s">
        <v>801</v>
      </c>
      <c r="G1483" s="12" t="s">
        <v>35</v>
      </c>
      <c r="H1483" s="12" t="s">
        <v>3503</v>
      </c>
      <c r="I1483" s="12" t="s">
        <v>366</v>
      </c>
      <c r="J1483" s="12" t="s">
        <v>2117</v>
      </c>
      <c r="K1483" s="12" t="s">
        <v>28</v>
      </c>
      <c r="L1483" s="12" t="s">
        <v>28</v>
      </c>
      <c r="N1483" s="12" t="s">
        <v>802</v>
      </c>
      <c r="O1483" s="12" t="s">
        <v>744</v>
      </c>
      <c r="P1483" s="12" t="s">
        <v>96</v>
      </c>
      <c r="Q1483" t="s">
        <v>3912</v>
      </c>
      <c r="R1483" t="s">
        <v>3913</v>
      </c>
      <c r="S1483" t="s">
        <v>3971</v>
      </c>
      <c r="T1483" s="12" t="s">
        <v>2297</v>
      </c>
      <c r="U1483" s="12" t="s">
        <v>807</v>
      </c>
      <c r="W1483" s="12" t="s">
        <v>40</v>
      </c>
      <c r="X1483" s="12" t="s">
        <v>1033</v>
      </c>
      <c r="Y1483" s="12" t="s">
        <v>1033</v>
      </c>
      <c r="Z1483" s="12" t="s">
        <v>1033</v>
      </c>
      <c r="AA1483" s="12" t="s">
        <v>80</v>
      </c>
      <c r="AB1483" s="12" t="s">
        <v>35</v>
      </c>
      <c r="AC1483" s="12" t="s">
        <v>2901</v>
      </c>
      <c r="AF1483" s="12">
        <v>25</v>
      </c>
      <c r="AG1483" s="17">
        <v>747</v>
      </c>
      <c r="AH1483" s="17"/>
      <c r="AI1483" s="17"/>
    </row>
    <row r="1484" spans="1:46" s="12" customFormat="1" x14ac:dyDescent="0.25">
      <c r="A1484" s="12" t="s">
        <v>800</v>
      </c>
      <c r="B1484" s="12">
        <v>2013</v>
      </c>
      <c r="C1484" t="str">
        <f>A1484&amp;" "&amp;B1484</f>
        <v>Kilonzo et al. 2013</v>
      </c>
      <c r="D1484" s="12" t="s">
        <v>35</v>
      </c>
      <c r="E1484" s="12" t="s">
        <v>158</v>
      </c>
      <c r="F1484" s="12" t="s">
        <v>801</v>
      </c>
      <c r="G1484" s="12" t="s">
        <v>35</v>
      </c>
      <c r="H1484" s="12" t="s">
        <v>3503</v>
      </c>
      <c r="I1484" s="12" t="s">
        <v>366</v>
      </c>
      <c r="J1484" s="12" t="s">
        <v>2117</v>
      </c>
      <c r="K1484" s="12" t="s">
        <v>28</v>
      </c>
      <c r="L1484" s="12" t="s">
        <v>28</v>
      </c>
      <c r="N1484" s="12" t="s">
        <v>802</v>
      </c>
      <c r="O1484" s="12" t="s">
        <v>744</v>
      </c>
      <c r="P1484" s="12" t="s">
        <v>96</v>
      </c>
      <c r="Q1484" t="s">
        <v>3912</v>
      </c>
      <c r="R1484" t="s">
        <v>3916</v>
      </c>
      <c r="S1484" t="s">
        <v>4112</v>
      </c>
      <c r="T1484" s="12" t="s">
        <v>3773</v>
      </c>
      <c r="U1484" s="12" t="s">
        <v>808</v>
      </c>
      <c r="W1484" s="12" t="s">
        <v>40</v>
      </c>
      <c r="X1484" s="12" t="s">
        <v>1033</v>
      </c>
      <c r="Y1484" s="12" t="s">
        <v>1033</v>
      </c>
      <c r="Z1484" s="12" t="s">
        <v>1033</v>
      </c>
      <c r="AA1484" s="12" t="s">
        <v>80</v>
      </c>
      <c r="AB1484" s="12" t="s">
        <v>35</v>
      </c>
      <c r="AC1484" s="12" t="s">
        <v>2901</v>
      </c>
      <c r="AF1484" s="12">
        <v>0</v>
      </c>
      <c r="AG1484" s="17">
        <v>43</v>
      </c>
      <c r="AH1484" s="17"/>
      <c r="AI1484" s="17"/>
    </row>
    <row r="1485" spans="1:46" s="12" customFormat="1" x14ac:dyDescent="0.25">
      <c r="A1485" s="12" t="s">
        <v>800</v>
      </c>
      <c r="B1485" s="12">
        <v>2013</v>
      </c>
      <c r="C1485" t="str">
        <f>A1485&amp;" "&amp;B1485</f>
        <v>Kilonzo et al. 2013</v>
      </c>
      <c r="D1485" s="12" t="s">
        <v>35</v>
      </c>
      <c r="E1485" s="12" t="s">
        <v>158</v>
      </c>
      <c r="F1485" s="12" t="s">
        <v>801</v>
      </c>
      <c r="G1485" s="12" t="s">
        <v>35</v>
      </c>
      <c r="H1485" s="12" t="s">
        <v>3503</v>
      </c>
      <c r="I1485" s="12" t="s">
        <v>366</v>
      </c>
      <c r="J1485" s="12" t="s">
        <v>2117</v>
      </c>
      <c r="K1485" s="12" t="s">
        <v>28</v>
      </c>
      <c r="L1485" s="12" t="s">
        <v>28</v>
      </c>
      <c r="N1485" s="12" t="s">
        <v>802</v>
      </c>
      <c r="O1485" s="12" t="s">
        <v>744</v>
      </c>
      <c r="P1485" s="12" t="s">
        <v>96</v>
      </c>
      <c r="Q1485" t="s">
        <v>3912</v>
      </c>
      <c r="R1485" s="61" t="s">
        <v>4114</v>
      </c>
      <c r="S1485"/>
      <c r="U1485" s="12" t="s">
        <v>814</v>
      </c>
      <c r="V1485" s="12" t="s">
        <v>2641</v>
      </c>
      <c r="W1485" s="12" t="s">
        <v>40</v>
      </c>
      <c r="X1485" s="12" t="s">
        <v>1033</v>
      </c>
      <c r="Y1485" s="12" t="s">
        <v>1033</v>
      </c>
      <c r="Z1485" s="12" t="s">
        <v>1033</v>
      </c>
      <c r="AA1485" s="12" t="s">
        <v>80</v>
      </c>
      <c r="AB1485" s="12" t="s">
        <v>35</v>
      </c>
      <c r="AC1485" s="12" t="s">
        <v>2901</v>
      </c>
      <c r="AF1485" s="17">
        <v>0</v>
      </c>
      <c r="AG1485" s="17">
        <v>53</v>
      </c>
    </row>
    <row r="1486" spans="1:46" s="12" customFormat="1" x14ac:dyDescent="0.25">
      <c r="A1486" s="12" t="s">
        <v>800</v>
      </c>
      <c r="B1486" s="12">
        <v>2013</v>
      </c>
      <c r="C1486" t="str">
        <f>A1486&amp;" "&amp;B1486</f>
        <v>Kilonzo et al. 2013</v>
      </c>
      <c r="D1486" s="12" t="s">
        <v>35</v>
      </c>
      <c r="E1486" s="12" t="s">
        <v>158</v>
      </c>
      <c r="F1486" s="12" t="s">
        <v>801</v>
      </c>
      <c r="G1486" s="12" t="s">
        <v>35</v>
      </c>
      <c r="H1486" s="12" t="s">
        <v>3503</v>
      </c>
      <c r="I1486" s="12" t="s">
        <v>366</v>
      </c>
      <c r="J1486" s="12" t="s">
        <v>2117</v>
      </c>
      <c r="K1486" s="12" t="s">
        <v>28</v>
      </c>
      <c r="L1486" s="12" t="s">
        <v>28</v>
      </c>
      <c r="N1486" s="12" t="s">
        <v>802</v>
      </c>
      <c r="O1486" s="12" t="s">
        <v>744</v>
      </c>
      <c r="P1486" s="12" t="s">
        <v>96</v>
      </c>
      <c r="Q1486" t="s">
        <v>3912</v>
      </c>
      <c r="R1486" t="s">
        <v>4138</v>
      </c>
      <c r="S1486"/>
      <c r="U1486" s="12" t="s">
        <v>815</v>
      </c>
      <c r="V1486" s="12" t="s">
        <v>2642</v>
      </c>
      <c r="W1486" s="12" t="s">
        <v>40</v>
      </c>
      <c r="X1486" s="12" t="s">
        <v>1033</v>
      </c>
      <c r="Y1486" s="12" t="s">
        <v>1033</v>
      </c>
      <c r="Z1486" s="12" t="s">
        <v>1033</v>
      </c>
      <c r="AA1486" s="12" t="s">
        <v>80</v>
      </c>
      <c r="AB1486" s="12" t="s">
        <v>35</v>
      </c>
      <c r="AC1486" s="12" t="s">
        <v>2901</v>
      </c>
      <c r="AF1486" s="12">
        <v>0</v>
      </c>
      <c r="AG1486" s="17">
        <v>36</v>
      </c>
      <c r="AH1486" s="17"/>
      <c r="AI1486" s="17"/>
    </row>
    <row r="1487" spans="1:46" s="12" customFormat="1" x14ac:dyDescent="0.25">
      <c r="A1487" s="12" t="s">
        <v>800</v>
      </c>
      <c r="B1487" s="12">
        <v>2013</v>
      </c>
      <c r="C1487" t="str">
        <f>A1487&amp;" "&amp;B1487</f>
        <v>Kilonzo et al. 2013</v>
      </c>
      <c r="D1487" s="12" t="s">
        <v>35</v>
      </c>
      <c r="E1487" s="12" t="s">
        <v>158</v>
      </c>
      <c r="F1487" s="12" t="s">
        <v>801</v>
      </c>
      <c r="G1487" s="12" t="s">
        <v>35</v>
      </c>
      <c r="H1487" s="12" t="s">
        <v>3503</v>
      </c>
      <c r="I1487" s="12" t="s">
        <v>366</v>
      </c>
      <c r="J1487" s="12" t="s">
        <v>2117</v>
      </c>
      <c r="K1487" s="12" t="s">
        <v>28</v>
      </c>
      <c r="L1487" s="12" t="s">
        <v>28</v>
      </c>
      <c r="N1487" s="12" t="s">
        <v>802</v>
      </c>
      <c r="O1487" s="12" t="s">
        <v>744</v>
      </c>
      <c r="P1487" s="12" t="s">
        <v>96</v>
      </c>
      <c r="Q1487" t="s">
        <v>3912</v>
      </c>
      <c r="R1487"/>
      <c r="S1487"/>
      <c r="V1487" s="12" t="s">
        <v>2801</v>
      </c>
      <c r="W1487" s="12" t="s">
        <v>40</v>
      </c>
      <c r="X1487" s="12" t="s">
        <v>1033</v>
      </c>
      <c r="Y1487" s="12" t="s">
        <v>1033</v>
      </c>
      <c r="Z1487" s="12" t="s">
        <v>1033</v>
      </c>
      <c r="AA1487" s="12" t="s">
        <v>80</v>
      </c>
      <c r="AB1487" s="12" t="s">
        <v>35</v>
      </c>
      <c r="AC1487" s="12" t="s">
        <v>2901</v>
      </c>
      <c r="AF1487" s="12">
        <v>2</v>
      </c>
      <c r="AG1487" s="17">
        <v>43</v>
      </c>
      <c r="AH1487" s="17"/>
      <c r="AI1487" s="17"/>
    </row>
    <row r="1488" spans="1:46" s="12" customFormat="1" x14ac:dyDescent="0.25">
      <c r="A1488" s="12" t="s">
        <v>800</v>
      </c>
      <c r="B1488" s="12">
        <v>2013</v>
      </c>
      <c r="C1488" t="str">
        <f>A1488&amp;" "&amp;B1488</f>
        <v>Kilonzo et al. 2013</v>
      </c>
      <c r="D1488" s="12" t="s">
        <v>35</v>
      </c>
      <c r="E1488" s="12" t="s">
        <v>158</v>
      </c>
      <c r="F1488" s="12" t="s">
        <v>801</v>
      </c>
      <c r="G1488" s="12" t="s">
        <v>35</v>
      </c>
      <c r="H1488" s="12" t="s">
        <v>3503</v>
      </c>
      <c r="I1488" s="12" t="s">
        <v>366</v>
      </c>
      <c r="J1488" s="12" t="s">
        <v>2117</v>
      </c>
      <c r="K1488" s="12" t="s">
        <v>28</v>
      </c>
      <c r="L1488" s="12" t="s">
        <v>28</v>
      </c>
      <c r="N1488" s="12" t="s">
        <v>802</v>
      </c>
      <c r="O1488" s="12" t="s">
        <v>744</v>
      </c>
      <c r="P1488" s="12" t="s">
        <v>96</v>
      </c>
      <c r="Q1488" t="s">
        <v>3912</v>
      </c>
      <c r="R1488" t="s">
        <v>4056</v>
      </c>
      <c r="S1488"/>
      <c r="U1488" s="12" t="s">
        <v>811</v>
      </c>
      <c r="V1488" s="12" t="s">
        <v>2635</v>
      </c>
      <c r="W1488" s="12" t="s">
        <v>40</v>
      </c>
      <c r="X1488" s="12" t="s">
        <v>1033</v>
      </c>
      <c r="Y1488" s="12" t="s">
        <v>1033</v>
      </c>
      <c r="Z1488" s="12" t="s">
        <v>1033</v>
      </c>
      <c r="AA1488" s="12" t="s">
        <v>80</v>
      </c>
      <c r="AB1488" s="12" t="s">
        <v>35</v>
      </c>
      <c r="AC1488" s="12" t="s">
        <v>2901</v>
      </c>
      <c r="AF1488" s="12">
        <v>0</v>
      </c>
      <c r="AG1488" s="17">
        <v>21</v>
      </c>
      <c r="AH1488" s="17"/>
      <c r="AI1488" s="17"/>
    </row>
    <row r="1489" spans="1:43" s="12" customFormat="1" x14ac:dyDescent="0.25">
      <c r="A1489" s="12" t="s">
        <v>788</v>
      </c>
      <c r="B1489" s="12">
        <v>2013</v>
      </c>
      <c r="C1489" t="str">
        <f>A1489&amp;" "&amp;B1489</f>
        <v>Lohmus et al. 2013</v>
      </c>
      <c r="D1489" s="12" t="s">
        <v>35</v>
      </c>
      <c r="E1489" s="12" t="s">
        <v>226</v>
      </c>
      <c r="F1489" s="12" t="s">
        <v>789</v>
      </c>
      <c r="G1489" s="12" t="s">
        <v>2901</v>
      </c>
      <c r="H1489" s="12" t="s">
        <v>3504</v>
      </c>
      <c r="I1489" s="12" t="s">
        <v>1817</v>
      </c>
      <c r="J1489" s="12" t="s">
        <v>2117</v>
      </c>
      <c r="K1489" s="12" t="s">
        <v>28</v>
      </c>
      <c r="L1489" s="12" t="s">
        <v>28</v>
      </c>
      <c r="N1489" s="12" t="s">
        <v>248</v>
      </c>
      <c r="O1489" s="12" t="s">
        <v>744</v>
      </c>
      <c r="P1489" s="12" t="s">
        <v>96</v>
      </c>
      <c r="Q1489" t="s">
        <v>3912</v>
      </c>
      <c r="R1489" t="s">
        <v>3913</v>
      </c>
      <c r="S1489" t="s">
        <v>4024</v>
      </c>
      <c r="T1489" s="12" t="s">
        <v>791</v>
      </c>
      <c r="U1489" s="12" t="s">
        <v>2560</v>
      </c>
      <c r="W1489" s="12" t="s">
        <v>40</v>
      </c>
      <c r="X1489" s="12" t="s">
        <v>1826</v>
      </c>
      <c r="Y1489" s="12" t="s">
        <v>1033</v>
      </c>
      <c r="Z1489" s="12" t="s">
        <v>1033</v>
      </c>
      <c r="AA1489" s="12" t="s">
        <v>69</v>
      </c>
      <c r="AB1489" s="12" t="s">
        <v>35</v>
      </c>
      <c r="AC1489" s="12" t="s">
        <v>2901</v>
      </c>
      <c r="AF1489" s="12" t="s">
        <v>119</v>
      </c>
      <c r="AG1489" s="12">
        <v>7</v>
      </c>
    </row>
    <row r="1490" spans="1:43" s="12" customFormat="1" x14ac:dyDescent="0.25">
      <c r="A1490" s="12" t="s">
        <v>788</v>
      </c>
      <c r="B1490" s="12">
        <v>2013</v>
      </c>
      <c r="C1490" t="str">
        <f>A1490&amp;" "&amp;B1490</f>
        <v>Lohmus et al. 2013</v>
      </c>
      <c r="D1490" s="12" t="s">
        <v>35</v>
      </c>
      <c r="E1490" s="12" t="s">
        <v>226</v>
      </c>
      <c r="F1490" s="12" t="s">
        <v>789</v>
      </c>
      <c r="G1490" s="12" t="s">
        <v>2901</v>
      </c>
      <c r="H1490" s="12" t="s">
        <v>3504</v>
      </c>
      <c r="I1490" s="12" t="s">
        <v>1817</v>
      </c>
      <c r="J1490" s="12" t="s">
        <v>2117</v>
      </c>
      <c r="K1490" s="12" t="s">
        <v>28</v>
      </c>
      <c r="L1490" s="12" t="s">
        <v>28</v>
      </c>
      <c r="N1490" s="12" t="s">
        <v>248</v>
      </c>
      <c r="O1490" s="12" t="s">
        <v>744</v>
      </c>
      <c r="P1490" s="12" t="s">
        <v>96</v>
      </c>
      <c r="Q1490" t="s">
        <v>3912</v>
      </c>
      <c r="R1490" t="s">
        <v>3914</v>
      </c>
      <c r="S1490" t="s">
        <v>4118</v>
      </c>
      <c r="T1490" s="12" t="s">
        <v>794</v>
      </c>
      <c r="U1490" s="12" t="s">
        <v>458</v>
      </c>
      <c r="W1490" s="12" t="s">
        <v>40</v>
      </c>
      <c r="X1490" s="12" t="s">
        <v>1826</v>
      </c>
      <c r="Y1490" s="12" t="s">
        <v>1033</v>
      </c>
      <c r="Z1490" s="12" t="s">
        <v>1033</v>
      </c>
      <c r="AA1490" s="12" t="s">
        <v>69</v>
      </c>
      <c r="AB1490" s="12" t="s">
        <v>35</v>
      </c>
      <c r="AC1490" s="12" t="s">
        <v>2901</v>
      </c>
      <c r="AF1490" s="12" t="s">
        <v>119</v>
      </c>
      <c r="AG1490" s="12">
        <v>2</v>
      </c>
    </row>
    <row r="1491" spans="1:43" s="12" customFormat="1" x14ac:dyDescent="0.25">
      <c r="A1491" s="12" t="s">
        <v>788</v>
      </c>
      <c r="B1491" s="12">
        <v>2013</v>
      </c>
      <c r="C1491" t="str">
        <f>A1491&amp;" "&amp;B1491</f>
        <v>Lohmus et al. 2013</v>
      </c>
      <c r="D1491" s="12" t="s">
        <v>35</v>
      </c>
      <c r="E1491" s="12" t="s">
        <v>226</v>
      </c>
      <c r="F1491" s="12" t="s">
        <v>789</v>
      </c>
      <c r="G1491" s="12" t="s">
        <v>2901</v>
      </c>
      <c r="H1491" s="12" t="s">
        <v>3504</v>
      </c>
      <c r="I1491" s="12" t="s">
        <v>1817</v>
      </c>
      <c r="J1491" s="12" t="s">
        <v>2117</v>
      </c>
      <c r="K1491" s="12" t="s">
        <v>28</v>
      </c>
      <c r="L1491" s="12" t="s">
        <v>28</v>
      </c>
      <c r="N1491" s="12" t="s">
        <v>248</v>
      </c>
      <c r="O1491" s="12" t="s">
        <v>744</v>
      </c>
      <c r="P1491" s="12" t="s">
        <v>96</v>
      </c>
      <c r="Q1491" t="s">
        <v>3912</v>
      </c>
      <c r="R1491" t="s">
        <v>3914</v>
      </c>
      <c r="S1491" t="s">
        <v>4209</v>
      </c>
      <c r="T1491" s="12" t="s">
        <v>795</v>
      </c>
      <c r="U1491" s="12" t="s">
        <v>737</v>
      </c>
      <c r="W1491" s="12" t="s">
        <v>40</v>
      </c>
      <c r="X1491" s="12" t="s">
        <v>1826</v>
      </c>
      <c r="Y1491" s="12" t="s">
        <v>1033</v>
      </c>
      <c r="Z1491" s="12" t="s">
        <v>1033</v>
      </c>
      <c r="AA1491" s="12" t="s">
        <v>69</v>
      </c>
      <c r="AB1491" s="12" t="s">
        <v>35</v>
      </c>
      <c r="AC1491" s="12" t="s">
        <v>2901</v>
      </c>
      <c r="AF1491" s="12" t="s">
        <v>119</v>
      </c>
      <c r="AG1491" s="12">
        <v>12</v>
      </c>
    </row>
    <row r="1492" spans="1:43" s="12" customFormat="1" x14ac:dyDescent="0.25">
      <c r="A1492" s="12" t="s">
        <v>788</v>
      </c>
      <c r="B1492" s="12">
        <v>2013</v>
      </c>
      <c r="C1492" t="str">
        <f>A1492&amp;" "&amp;B1492</f>
        <v>Lohmus et al. 2013</v>
      </c>
      <c r="D1492" s="12" t="s">
        <v>35</v>
      </c>
      <c r="E1492" s="12" t="s">
        <v>226</v>
      </c>
      <c r="F1492" s="12" t="s">
        <v>789</v>
      </c>
      <c r="G1492" s="12" t="s">
        <v>2901</v>
      </c>
      <c r="H1492" s="12" t="s">
        <v>3504</v>
      </c>
      <c r="I1492" s="12" t="s">
        <v>1817</v>
      </c>
      <c r="J1492" s="12" t="s">
        <v>2117</v>
      </c>
      <c r="K1492" s="12" t="s">
        <v>28</v>
      </c>
      <c r="L1492" s="12" t="s">
        <v>28</v>
      </c>
      <c r="N1492" s="12" t="s">
        <v>248</v>
      </c>
      <c r="O1492" s="12" t="s">
        <v>744</v>
      </c>
      <c r="P1492" s="12" t="s">
        <v>96</v>
      </c>
      <c r="Q1492" t="s">
        <v>3912</v>
      </c>
      <c r="R1492" t="s">
        <v>3914</v>
      </c>
      <c r="S1492" t="s">
        <v>4209</v>
      </c>
      <c r="T1492" s="12" t="s">
        <v>796</v>
      </c>
      <c r="U1492" s="12" t="s">
        <v>797</v>
      </c>
      <c r="W1492" s="12" t="s">
        <v>40</v>
      </c>
      <c r="X1492" s="12" t="s">
        <v>1826</v>
      </c>
      <c r="Y1492" s="12" t="s">
        <v>1033</v>
      </c>
      <c r="Z1492" s="12" t="s">
        <v>1033</v>
      </c>
      <c r="AA1492" s="12" t="s">
        <v>69</v>
      </c>
      <c r="AB1492" s="12" t="s">
        <v>35</v>
      </c>
      <c r="AC1492" s="12" t="s">
        <v>2901</v>
      </c>
      <c r="AF1492" s="12" t="s">
        <v>119</v>
      </c>
      <c r="AG1492" s="12">
        <v>45</v>
      </c>
    </row>
    <row r="1493" spans="1:43" s="12" customFormat="1" x14ac:dyDescent="0.25">
      <c r="A1493" s="12" t="s">
        <v>199</v>
      </c>
      <c r="B1493" s="12">
        <v>2020</v>
      </c>
      <c r="C1493" t="str">
        <f>A1493&amp;" "&amp;B1493</f>
        <v>Lowenstein et al. 2020</v>
      </c>
      <c r="D1493" s="12" t="s">
        <v>35</v>
      </c>
      <c r="E1493" s="12" t="s">
        <v>158</v>
      </c>
      <c r="F1493" s="12" t="s">
        <v>200</v>
      </c>
      <c r="G1493" s="12" t="s">
        <v>2901</v>
      </c>
      <c r="H1493" s="12" t="s">
        <v>3506</v>
      </c>
      <c r="I1493" s="12" t="s">
        <v>1954</v>
      </c>
      <c r="J1493" s="12" t="s">
        <v>3625</v>
      </c>
      <c r="K1493" s="12" t="s">
        <v>28</v>
      </c>
      <c r="L1493" s="12" t="s">
        <v>28</v>
      </c>
      <c r="N1493" s="12" t="s">
        <v>28</v>
      </c>
      <c r="O1493" s="12" t="s">
        <v>744</v>
      </c>
      <c r="P1493" s="12" t="s">
        <v>96</v>
      </c>
      <c r="Q1493" t="s">
        <v>3978</v>
      </c>
      <c r="R1493" t="s">
        <v>3935</v>
      </c>
      <c r="S1493" t="s">
        <v>3979</v>
      </c>
      <c r="T1493" s="12" t="s">
        <v>165</v>
      </c>
      <c r="W1493" s="12" t="s">
        <v>202</v>
      </c>
      <c r="X1493" s="12" t="s">
        <v>1826</v>
      </c>
      <c r="Y1493" s="12" t="s">
        <v>1033</v>
      </c>
      <c r="Z1493" s="12" t="s">
        <v>1033</v>
      </c>
      <c r="AA1493" s="12" t="s">
        <v>204</v>
      </c>
      <c r="AB1493" s="12" t="s">
        <v>35</v>
      </c>
      <c r="AC1493" s="12" t="s">
        <v>2901</v>
      </c>
      <c r="AF1493" s="12">
        <v>0</v>
      </c>
      <c r="AG1493" s="12">
        <v>21</v>
      </c>
    </row>
    <row r="1494" spans="1:43" s="12" customFormat="1" x14ac:dyDescent="0.25">
      <c r="A1494" s="12" t="s">
        <v>1955</v>
      </c>
      <c r="B1494" s="12">
        <v>2021</v>
      </c>
      <c r="C1494" t="str">
        <f>A1494&amp;" "&amp;B1494</f>
        <v>Medkour et al. 2021</v>
      </c>
      <c r="D1494" s="12" t="s">
        <v>35</v>
      </c>
      <c r="E1494" s="12" t="s">
        <v>158</v>
      </c>
      <c r="F1494" s="12" t="s">
        <v>1961</v>
      </c>
      <c r="G1494" s="12" t="s">
        <v>2901</v>
      </c>
      <c r="H1494" s="12" t="s">
        <v>3502</v>
      </c>
      <c r="I1494" s="12" t="s">
        <v>219</v>
      </c>
      <c r="J1494" s="12" t="s">
        <v>3625</v>
      </c>
      <c r="K1494" s="12" t="s">
        <v>28</v>
      </c>
      <c r="L1494" s="12" t="s">
        <v>28</v>
      </c>
      <c r="N1494" s="12" t="s">
        <v>28</v>
      </c>
      <c r="O1494" s="12" t="s">
        <v>744</v>
      </c>
      <c r="P1494" s="12" t="s">
        <v>96</v>
      </c>
      <c r="Q1494" t="s">
        <v>3959</v>
      </c>
      <c r="R1494" t="s">
        <v>4135</v>
      </c>
      <c r="S1494" t="s">
        <v>4225</v>
      </c>
      <c r="T1494" s="12" t="s">
        <v>2792</v>
      </c>
      <c r="U1494" s="12" t="s">
        <v>1962</v>
      </c>
      <c r="W1494" s="12" t="s">
        <v>40</v>
      </c>
      <c r="X1494" s="12" t="s">
        <v>1826</v>
      </c>
      <c r="Y1494" s="12" t="s">
        <v>1033</v>
      </c>
      <c r="Z1494" s="12" t="s">
        <v>1033</v>
      </c>
      <c r="AA1494" s="12" t="s">
        <v>80</v>
      </c>
      <c r="AB1494" s="12" t="s">
        <v>35</v>
      </c>
      <c r="AC1494" s="12" t="s">
        <v>2901</v>
      </c>
      <c r="AF1494" s="12" t="s">
        <v>119</v>
      </c>
      <c r="AG1494" s="12">
        <v>69</v>
      </c>
      <c r="AH1494" s="18">
        <v>0</v>
      </c>
      <c r="AI1494" s="18"/>
    </row>
    <row r="1495" spans="1:43" s="12" customFormat="1" x14ac:dyDescent="0.25">
      <c r="A1495" s="12" t="s">
        <v>1955</v>
      </c>
      <c r="B1495" s="12">
        <v>2021</v>
      </c>
      <c r="C1495" t="str">
        <f>A1495&amp;" "&amp;B1495</f>
        <v>Medkour et al. 2021</v>
      </c>
      <c r="D1495" s="12" t="s">
        <v>35</v>
      </c>
      <c r="E1495" s="12" t="s">
        <v>158</v>
      </c>
      <c r="F1495" s="12" t="s">
        <v>1958</v>
      </c>
      <c r="G1495" s="12" t="s">
        <v>2901</v>
      </c>
      <c r="H1495" s="12" t="s">
        <v>3502</v>
      </c>
      <c r="I1495" s="12" t="s">
        <v>219</v>
      </c>
      <c r="J1495" s="12" t="s">
        <v>3625</v>
      </c>
      <c r="K1495" s="12" t="s">
        <v>28</v>
      </c>
      <c r="L1495" s="12" t="s">
        <v>28</v>
      </c>
      <c r="N1495" s="12" t="s">
        <v>28</v>
      </c>
      <c r="O1495" s="12" t="s">
        <v>744</v>
      </c>
      <c r="P1495" s="12" t="s">
        <v>96</v>
      </c>
      <c r="Q1495" t="s">
        <v>3959</v>
      </c>
      <c r="R1495" t="s">
        <v>4135</v>
      </c>
      <c r="S1495" t="s">
        <v>4139</v>
      </c>
      <c r="T1495" s="12" t="s">
        <v>3653</v>
      </c>
      <c r="U1495" s="12" t="s">
        <v>1960</v>
      </c>
      <c r="W1495" s="12" t="s">
        <v>40</v>
      </c>
      <c r="X1495" s="12" t="s">
        <v>1826</v>
      </c>
      <c r="Y1495" s="12" t="s">
        <v>1033</v>
      </c>
      <c r="Z1495" s="12" t="s">
        <v>1033</v>
      </c>
      <c r="AA1495" s="12" t="s">
        <v>80</v>
      </c>
      <c r="AB1495" s="12" t="s">
        <v>35</v>
      </c>
      <c r="AC1495" s="12" t="s">
        <v>2901</v>
      </c>
      <c r="AF1495" s="12" t="s">
        <v>119</v>
      </c>
      <c r="AG1495" s="12">
        <v>4</v>
      </c>
      <c r="AH1495" s="18">
        <v>0</v>
      </c>
      <c r="AI1495" s="18"/>
    </row>
    <row r="1496" spans="1:43" s="12" customFormat="1" x14ac:dyDescent="0.25">
      <c r="A1496" s="12" t="s">
        <v>1955</v>
      </c>
      <c r="B1496" s="12">
        <v>2021</v>
      </c>
      <c r="C1496" t="str">
        <f>A1496&amp;" "&amp;B1496</f>
        <v>Medkour et al. 2021</v>
      </c>
      <c r="D1496" s="12" t="s">
        <v>35</v>
      </c>
      <c r="E1496" s="12" t="s">
        <v>158</v>
      </c>
      <c r="F1496" s="12" t="s">
        <v>1956</v>
      </c>
      <c r="G1496" s="12" t="s">
        <v>2901</v>
      </c>
      <c r="H1496" s="12" t="s">
        <v>3502</v>
      </c>
      <c r="I1496" s="12" t="s">
        <v>219</v>
      </c>
      <c r="J1496" s="12" t="s">
        <v>3625</v>
      </c>
      <c r="K1496" s="12" t="s">
        <v>28</v>
      </c>
      <c r="L1496" s="12" t="s">
        <v>28</v>
      </c>
      <c r="N1496" s="12" t="s">
        <v>28</v>
      </c>
      <c r="O1496" s="12" t="s">
        <v>744</v>
      </c>
      <c r="P1496" s="12" t="s">
        <v>96</v>
      </c>
      <c r="Q1496" t="s">
        <v>3959</v>
      </c>
      <c r="R1496" t="s">
        <v>4135</v>
      </c>
      <c r="S1496" t="s">
        <v>4261</v>
      </c>
      <c r="T1496" s="12" t="s">
        <v>2661</v>
      </c>
      <c r="U1496" s="12" t="s">
        <v>1957</v>
      </c>
      <c r="W1496" s="12" t="s">
        <v>40</v>
      </c>
      <c r="X1496" s="12" t="s">
        <v>1826</v>
      </c>
      <c r="Y1496" s="12" t="s">
        <v>1033</v>
      </c>
      <c r="Z1496" s="12" t="s">
        <v>1033</v>
      </c>
      <c r="AA1496" s="12" t="s">
        <v>80</v>
      </c>
      <c r="AB1496" s="12" t="s">
        <v>35</v>
      </c>
      <c r="AC1496" s="12" t="s">
        <v>2901</v>
      </c>
      <c r="AF1496" s="12" t="s">
        <v>119</v>
      </c>
      <c r="AG1496" s="12">
        <v>13</v>
      </c>
      <c r="AH1496" s="18">
        <v>0</v>
      </c>
      <c r="AI1496" s="18"/>
    </row>
    <row r="1497" spans="1:43" s="12" customFormat="1" x14ac:dyDescent="0.25">
      <c r="A1497" s="12" t="s">
        <v>1955</v>
      </c>
      <c r="B1497" s="12">
        <v>2021</v>
      </c>
      <c r="C1497" t="str">
        <f>A1497&amp;" "&amp;B1497</f>
        <v>Medkour et al. 2021</v>
      </c>
      <c r="D1497" s="12" t="s">
        <v>35</v>
      </c>
      <c r="E1497" s="12" t="s">
        <v>158</v>
      </c>
      <c r="F1497" s="12" t="s">
        <v>1958</v>
      </c>
      <c r="G1497" s="12" t="s">
        <v>2901</v>
      </c>
      <c r="H1497" s="12" t="s">
        <v>3502</v>
      </c>
      <c r="I1497" s="12" t="s">
        <v>219</v>
      </c>
      <c r="J1497" s="12" t="s">
        <v>3625</v>
      </c>
      <c r="K1497" s="12" t="s">
        <v>28</v>
      </c>
      <c r="L1497" s="12" t="s">
        <v>28</v>
      </c>
      <c r="N1497" s="12" t="s">
        <v>28</v>
      </c>
      <c r="O1497" s="12" t="s">
        <v>744</v>
      </c>
      <c r="P1497" s="12" t="s">
        <v>96</v>
      </c>
      <c r="Q1497" t="s">
        <v>3959</v>
      </c>
      <c r="R1497" t="s">
        <v>4405</v>
      </c>
      <c r="S1497" t="s">
        <v>4404</v>
      </c>
      <c r="T1497" s="12" t="s">
        <v>2691</v>
      </c>
      <c r="U1497" s="12" t="s">
        <v>1959</v>
      </c>
      <c r="W1497" s="12" t="s">
        <v>40</v>
      </c>
      <c r="X1497" s="12" t="s">
        <v>1826</v>
      </c>
      <c r="Y1497" s="12" t="s">
        <v>1033</v>
      </c>
      <c r="Z1497" s="12" t="s">
        <v>1033</v>
      </c>
      <c r="AA1497" s="12" t="s">
        <v>80</v>
      </c>
      <c r="AB1497" s="12" t="s">
        <v>35</v>
      </c>
      <c r="AC1497" s="12" t="s">
        <v>2901</v>
      </c>
      <c r="AF1497" s="12" t="s">
        <v>119</v>
      </c>
      <c r="AG1497" s="12">
        <v>49</v>
      </c>
      <c r="AH1497" s="18">
        <v>0</v>
      </c>
      <c r="AI1497" s="18"/>
    </row>
    <row r="1498" spans="1:43" s="12" customFormat="1" x14ac:dyDescent="0.25">
      <c r="A1498" s="12" t="s">
        <v>1292</v>
      </c>
      <c r="B1498" s="12">
        <v>2012</v>
      </c>
      <c r="C1498" t="str">
        <f>A1498&amp;" "&amp;B1498</f>
        <v>Oates et al. 2012</v>
      </c>
      <c r="D1498" s="12" t="s">
        <v>35</v>
      </c>
      <c r="E1498" s="12" t="s">
        <v>158</v>
      </c>
      <c r="F1498" s="12" t="s">
        <v>1293</v>
      </c>
      <c r="G1498" s="12" t="s">
        <v>35</v>
      </c>
      <c r="H1498" s="12" t="s">
        <v>3503</v>
      </c>
      <c r="I1498" s="12" t="s">
        <v>2078</v>
      </c>
      <c r="J1498" s="12" t="s">
        <v>2117</v>
      </c>
      <c r="K1498" s="12" t="s">
        <v>28</v>
      </c>
      <c r="L1498" s="12" t="s">
        <v>28</v>
      </c>
      <c r="N1498" s="12" t="s">
        <v>28</v>
      </c>
      <c r="O1498" s="12" t="s">
        <v>744</v>
      </c>
      <c r="P1498" s="12" t="s">
        <v>96</v>
      </c>
      <c r="Q1498" t="s">
        <v>3978</v>
      </c>
      <c r="R1498" t="s">
        <v>3935</v>
      </c>
      <c r="S1498" t="s">
        <v>3979</v>
      </c>
      <c r="T1498" s="12" t="s">
        <v>165</v>
      </c>
      <c r="U1498" s="12" t="s">
        <v>1296</v>
      </c>
      <c r="W1498" s="12" t="s">
        <v>40</v>
      </c>
      <c r="X1498" s="12" t="s">
        <v>1033</v>
      </c>
      <c r="Y1498" s="12" t="s">
        <v>1033</v>
      </c>
      <c r="Z1498" s="12" t="s">
        <v>1033</v>
      </c>
      <c r="AA1498" s="12" t="s">
        <v>80</v>
      </c>
      <c r="AB1498" s="12" t="s">
        <v>35</v>
      </c>
      <c r="AC1498" s="12" t="s">
        <v>2901</v>
      </c>
      <c r="AF1498" s="12">
        <v>0</v>
      </c>
      <c r="AG1498" s="12">
        <v>75</v>
      </c>
      <c r="AH1498" s="15">
        <v>0</v>
      </c>
      <c r="AI1498" s="15"/>
      <c r="AP1498" s="15"/>
      <c r="AQ1498" s="15"/>
    </row>
    <row r="1499" spans="1:43" s="12" customFormat="1" x14ac:dyDescent="0.25">
      <c r="A1499" s="12" t="s">
        <v>1292</v>
      </c>
      <c r="B1499" s="12">
        <v>2012</v>
      </c>
      <c r="C1499" t="str">
        <f>A1499&amp;" "&amp;B1499</f>
        <v>Oates et al. 2012</v>
      </c>
      <c r="D1499" s="12" t="s">
        <v>35</v>
      </c>
      <c r="E1499" s="12" t="s">
        <v>158</v>
      </c>
      <c r="F1499" s="12" t="s">
        <v>1293</v>
      </c>
      <c r="G1499" s="12" t="s">
        <v>35</v>
      </c>
      <c r="H1499" s="12" t="s">
        <v>3503</v>
      </c>
      <c r="I1499" s="12" t="s">
        <v>2078</v>
      </c>
      <c r="J1499" s="12" t="s">
        <v>2117</v>
      </c>
      <c r="K1499" s="12" t="s">
        <v>28</v>
      </c>
      <c r="L1499" s="12" t="s">
        <v>28</v>
      </c>
      <c r="N1499" s="12" t="s">
        <v>28</v>
      </c>
      <c r="O1499" s="12" t="s">
        <v>744</v>
      </c>
      <c r="P1499" s="12" t="s">
        <v>96</v>
      </c>
      <c r="Q1499" t="s">
        <v>3978</v>
      </c>
      <c r="R1499" t="s">
        <v>3935</v>
      </c>
      <c r="S1499"/>
      <c r="U1499" s="12" t="s">
        <v>1295</v>
      </c>
      <c r="V1499" s="12" t="s">
        <v>1294</v>
      </c>
      <c r="W1499" s="12" t="s">
        <v>40</v>
      </c>
      <c r="X1499" s="12" t="s">
        <v>1033</v>
      </c>
      <c r="Y1499" s="12" t="s">
        <v>1033</v>
      </c>
      <c r="Z1499" s="12" t="s">
        <v>1033</v>
      </c>
      <c r="AA1499" s="12" t="s">
        <v>80</v>
      </c>
      <c r="AB1499" s="12" t="s">
        <v>35</v>
      </c>
      <c r="AC1499" s="12" t="s">
        <v>2901</v>
      </c>
      <c r="AF1499" s="12" t="s">
        <v>119</v>
      </c>
      <c r="AG1499" s="12">
        <v>12</v>
      </c>
      <c r="AH1499" s="15">
        <v>0</v>
      </c>
      <c r="AI1499" s="15"/>
      <c r="AP1499" s="15"/>
      <c r="AQ1499" s="15"/>
    </row>
    <row r="1500" spans="1:43" s="12" customFormat="1" x14ac:dyDescent="0.25">
      <c r="A1500" s="12" t="s">
        <v>1292</v>
      </c>
      <c r="B1500" s="12">
        <v>2012</v>
      </c>
      <c r="C1500" t="str">
        <f>A1500&amp;" "&amp;B1500</f>
        <v>Oates et al. 2012</v>
      </c>
      <c r="D1500" s="12" t="s">
        <v>35</v>
      </c>
      <c r="E1500" s="12" t="s">
        <v>158</v>
      </c>
      <c r="F1500" s="12" t="s">
        <v>1293</v>
      </c>
      <c r="G1500" s="12" t="s">
        <v>35</v>
      </c>
      <c r="H1500" s="12" t="s">
        <v>3503</v>
      </c>
      <c r="I1500" s="12" t="s">
        <v>2078</v>
      </c>
      <c r="J1500" s="12" t="s">
        <v>2117</v>
      </c>
      <c r="K1500" s="12" t="s">
        <v>28</v>
      </c>
      <c r="L1500" s="12" t="s">
        <v>28</v>
      </c>
      <c r="N1500" s="12" t="s">
        <v>28</v>
      </c>
      <c r="O1500" s="12" t="s">
        <v>744</v>
      </c>
      <c r="P1500" s="12" t="s">
        <v>96</v>
      </c>
      <c r="Q1500" t="s">
        <v>4193</v>
      </c>
      <c r="R1500" t="s">
        <v>4192</v>
      </c>
      <c r="S1500" t="s">
        <v>4191</v>
      </c>
      <c r="T1500" s="12" t="s">
        <v>1297</v>
      </c>
      <c r="U1500" s="12" t="s">
        <v>1298</v>
      </c>
      <c r="W1500" s="12" t="s">
        <v>40</v>
      </c>
      <c r="X1500" s="12" t="s">
        <v>1033</v>
      </c>
      <c r="Y1500" s="12" t="s">
        <v>1033</v>
      </c>
      <c r="Z1500" s="12" t="s">
        <v>1033</v>
      </c>
      <c r="AA1500" s="12" t="s">
        <v>80</v>
      </c>
      <c r="AB1500" s="12" t="s">
        <v>35</v>
      </c>
      <c r="AC1500" s="12" t="s">
        <v>2901</v>
      </c>
      <c r="AF1500" s="12">
        <v>27</v>
      </c>
      <c r="AG1500" s="12">
        <v>70</v>
      </c>
      <c r="AH1500" s="15">
        <v>0.38600000000000001</v>
      </c>
      <c r="AI1500" s="15"/>
      <c r="AP1500" s="15"/>
      <c r="AQ1500" s="15"/>
    </row>
    <row r="1501" spans="1:43" s="12" customFormat="1" x14ac:dyDescent="0.25">
      <c r="A1501" s="12" t="s">
        <v>1299</v>
      </c>
      <c r="B1501" s="12">
        <v>2019</v>
      </c>
      <c r="C1501" t="str">
        <f>A1501&amp;" "&amp;B1501</f>
        <v>Ojo et al. 2019</v>
      </c>
      <c r="D1501" s="12" t="s">
        <v>35</v>
      </c>
      <c r="E1501" s="12" t="s">
        <v>226</v>
      </c>
      <c r="F1501" s="12" t="s">
        <v>1300</v>
      </c>
      <c r="G1501" s="12" t="s">
        <v>2901</v>
      </c>
      <c r="H1501" s="12" t="s">
        <v>3502</v>
      </c>
      <c r="I1501" s="12" t="s">
        <v>251</v>
      </c>
      <c r="J1501" s="12" t="s">
        <v>2117</v>
      </c>
      <c r="K1501" s="12" t="s">
        <v>28</v>
      </c>
      <c r="L1501" s="12" t="s">
        <v>28</v>
      </c>
      <c r="N1501" s="12" t="s">
        <v>1301</v>
      </c>
      <c r="O1501" s="12" t="s">
        <v>744</v>
      </c>
      <c r="P1501" s="12" t="s">
        <v>96</v>
      </c>
      <c r="Q1501" t="s">
        <v>3912</v>
      </c>
      <c r="R1501" t="s">
        <v>4218</v>
      </c>
      <c r="S1501" t="s">
        <v>4217</v>
      </c>
      <c r="T1501" s="12" t="s">
        <v>1302</v>
      </c>
      <c r="U1501" s="12" t="s">
        <v>1303</v>
      </c>
      <c r="W1501" s="12" t="s">
        <v>40</v>
      </c>
      <c r="X1501" s="12" t="s">
        <v>1033</v>
      </c>
      <c r="Y1501" s="12" t="s">
        <v>1033</v>
      </c>
      <c r="Z1501" s="12" t="s">
        <v>1033</v>
      </c>
      <c r="AA1501" s="12" t="s">
        <v>1304</v>
      </c>
      <c r="AB1501" s="12" t="s">
        <v>35</v>
      </c>
      <c r="AC1501" s="12" t="s">
        <v>2901</v>
      </c>
      <c r="AF1501" s="12">
        <v>1</v>
      </c>
      <c r="AG1501" s="12">
        <v>3</v>
      </c>
    </row>
    <row r="1502" spans="1:43" s="12" customFormat="1" x14ac:dyDescent="0.25">
      <c r="A1502" s="12" t="s">
        <v>1299</v>
      </c>
      <c r="B1502" s="12">
        <v>2019</v>
      </c>
      <c r="C1502" t="str">
        <f>A1502&amp;" "&amp;B1502</f>
        <v>Ojo et al. 2019</v>
      </c>
      <c r="D1502" s="12" t="s">
        <v>35</v>
      </c>
      <c r="E1502" s="12" t="s">
        <v>226</v>
      </c>
      <c r="F1502" s="12" t="s">
        <v>1300</v>
      </c>
      <c r="G1502" s="12" t="s">
        <v>2901</v>
      </c>
      <c r="H1502" s="12" t="s">
        <v>3502</v>
      </c>
      <c r="I1502" s="12" t="s">
        <v>251</v>
      </c>
      <c r="J1502" s="12" t="s">
        <v>2117</v>
      </c>
      <c r="K1502" s="12" t="s">
        <v>28</v>
      </c>
      <c r="L1502" s="12" t="s">
        <v>28</v>
      </c>
      <c r="N1502" s="12" t="s">
        <v>1301</v>
      </c>
      <c r="O1502" s="12" t="s">
        <v>744</v>
      </c>
      <c r="P1502" s="12" t="s">
        <v>96</v>
      </c>
      <c r="Q1502" t="s">
        <v>3912</v>
      </c>
      <c r="R1502" t="s">
        <v>3913</v>
      </c>
      <c r="S1502" t="s">
        <v>4260</v>
      </c>
      <c r="T1502" s="12" t="s">
        <v>1305</v>
      </c>
      <c r="U1502" s="12" t="s">
        <v>1306</v>
      </c>
      <c r="W1502" s="12" t="s">
        <v>40</v>
      </c>
      <c r="X1502" s="12" t="s">
        <v>1033</v>
      </c>
      <c r="Y1502" s="12" t="s">
        <v>1033</v>
      </c>
      <c r="Z1502" s="12" t="s">
        <v>1033</v>
      </c>
      <c r="AA1502" s="12" t="s">
        <v>1304</v>
      </c>
      <c r="AB1502" s="12" t="s">
        <v>35</v>
      </c>
      <c r="AC1502" s="12" t="s">
        <v>2901</v>
      </c>
      <c r="AF1502" s="12">
        <v>9</v>
      </c>
      <c r="AG1502" s="12">
        <v>108</v>
      </c>
      <c r="AM1502" s="17"/>
    </row>
    <row r="1503" spans="1:43" s="12" customFormat="1" x14ac:dyDescent="0.25">
      <c r="A1503" s="12" t="s">
        <v>1337</v>
      </c>
      <c r="B1503" s="12">
        <v>1978</v>
      </c>
      <c r="C1503" t="str">
        <f>A1503&amp;" "&amp;B1503</f>
        <v>Plant, C. W. 1978</v>
      </c>
      <c r="D1503" s="12" t="s">
        <v>1338</v>
      </c>
      <c r="E1503" s="12" t="s">
        <v>25</v>
      </c>
      <c r="F1503" s="12" t="s">
        <v>1339</v>
      </c>
      <c r="G1503" s="12" t="s">
        <v>2901</v>
      </c>
      <c r="H1503" s="12" t="s">
        <v>3504</v>
      </c>
      <c r="I1503" s="12" t="s">
        <v>1340</v>
      </c>
      <c r="J1503" s="12" t="s">
        <v>2117</v>
      </c>
      <c r="K1503" s="12" t="s">
        <v>28</v>
      </c>
      <c r="L1503" s="12" t="s">
        <v>28</v>
      </c>
      <c r="N1503" s="12" t="s">
        <v>28</v>
      </c>
      <c r="O1503" s="12" t="s">
        <v>744</v>
      </c>
      <c r="P1503" s="12" t="s">
        <v>96</v>
      </c>
      <c r="Q1503" t="s">
        <v>4009</v>
      </c>
      <c r="R1503" t="s">
        <v>4028</v>
      </c>
      <c r="S1503" t="s">
        <v>4384</v>
      </c>
      <c r="T1503" s="12" t="s">
        <v>1372</v>
      </c>
      <c r="U1503" s="12" t="s">
        <v>1373</v>
      </c>
      <c r="W1503" s="12" t="s">
        <v>40</v>
      </c>
      <c r="X1503" s="12" t="s">
        <v>1033</v>
      </c>
      <c r="Y1503" s="12" t="s">
        <v>1033</v>
      </c>
      <c r="Z1503" s="12" t="s">
        <v>1033</v>
      </c>
      <c r="AA1503" s="12" t="s">
        <v>80</v>
      </c>
      <c r="AB1503" s="12" t="s">
        <v>35</v>
      </c>
      <c r="AC1503" s="12" t="s">
        <v>2901</v>
      </c>
      <c r="AF1503" s="12">
        <v>0</v>
      </c>
      <c r="AG1503" s="12">
        <v>2</v>
      </c>
    </row>
    <row r="1504" spans="1:43" s="12" customFormat="1" x14ac:dyDescent="0.25">
      <c r="A1504" s="12" t="s">
        <v>1374</v>
      </c>
      <c r="B1504" s="12">
        <v>2012</v>
      </c>
      <c r="C1504" t="str">
        <f>A1504&amp;" "&amp;B1504</f>
        <v>Queen et al. 2012</v>
      </c>
      <c r="D1504" s="12" t="s">
        <v>35</v>
      </c>
      <c r="E1504" s="12" t="s">
        <v>25</v>
      </c>
      <c r="F1504" s="12" t="s">
        <v>1375</v>
      </c>
      <c r="G1504" s="12" t="s">
        <v>35</v>
      </c>
      <c r="H1504" s="12" t="s">
        <v>3503</v>
      </c>
      <c r="I1504" s="12" t="s">
        <v>1376</v>
      </c>
      <c r="J1504" s="12" t="s">
        <v>2117</v>
      </c>
      <c r="K1504" s="12" t="s">
        <v>28</v>
      </c>
      <c r="L1504" s="12" t="s">
        <v>28</v>
      </c>
      <c r="N1504" s="12" t="s">
        <v>485</v>
      </c>
      <c r="O1504" s="12" t="s">
        <v>744</v>
      </c>
      <c r="P1504" s="12" t="s">
        <v>96</v>
      </c>
      <c r="Q1504" t="s">
        <v>3978</v>
      </c>
      <c r="R1504" t="s">
        <v>3935</v>
      </c>
      <c r="S1504" t="s">
        <v>3979</v>
      </c>
      <c r="T1504" s="12" t="s">
        <v>165</v>
      </c>
      <c r="W1504" s="12" t="s">
        <v>202</v>
      </c>
      <c r="X1504" s="12" t="s">
        <v>1033</v>
      </c>
      <c r="Y1504" s="12" t="s">
        <v>1033</v>
      </c>
      <c r="Z1504" s="12" t="s">
        <v>1033</v>
      </c>
      <c r="AA1504" s="12" t="s">
        <v>2190</v>
      </c>
      <c r="AB1504" s="12" t="s">
        <v>35</v>
      </c>
      <c r="AC1504" s="12" t="s">
        <v>2901</v>
      </c>
      <c r="AF1504" s="12">
        <v>0</v>
      </c>
      <c r="AG1504" s="12">
        <v>54</v>
      </c>
    </row>
    <row r="1505" spans="1:46" s="12" customFormat="1" x14ac:dyDescent="0.25">
      <c r="A1505" s="12" t="s">
        <v>1374</v>
      </c>
      <c r="B1505" s="12">
        <v>2012</v>
      </c>
      <c r="C1505" t="str">
        <f>A1505&amp;" "&amp;B1505</f>
        <v>Queen et al. 2012</v>
      </c>
      <c r="D1505" s="12" t="s">
        <v>35</v>
      </c>
      <c r="E1505" s="12" t="s">
        <v>25</v>
      </c>
      <c r="F1505" s="12" t="s">
        <v>1375</v>
      </c>
      <c r="G1505" s="12" t="s">
        <v>35</v>
      </c>
      <c r="H1505" s="12" t="s">
        <v>3503</v>
      </c>
      <c r="I1505" s="12" t="s">
        <v>1376</v>
      </c>
      <c r="J1505" s="12" t="s">
        <v>2117</v>
      </c>
      <c r="K1505" s="12" t="s">
        <v>28</v>
      </c>
      <c r="L1505" s="12" t="s">
        <v>28</v>
      </c>
      <c r="N1505" s="12" t="s">
        <v>485</v>
      </c>
      <c r="O1505" s="12" t="s">
        <v>744</v>
      </c>
      <c r="P1505" s="12" t="s">
        <v>96</v>
      </c>
      <c r="Q1505" t="s">
        <v>3978</v>
      </c>
      <c r="R1505" t="s">
        <v>3935</v>
      </c>
      <c r="S1505" t="s">
        <v>3979</v>
      </c>
      <c r="T1505" s="12" t="s">
        <v>165</v>
      </c>
      <c r="W1505" s="12" t="s">
        <v>202</v>
      </c>
      <c r="X1505" s="12" t="s">
        <v>1033</v>
      </c>
      <c r="Y1505" s="12" t="s">
        <v>1033</v>
      </c>
      <c r="Z1505" s="12" t="s">
        <v>1033</v>
      </c>
      <c r="AA1505" s="12" t="s">
        <v>2189</v>
      </c>
      <c r="AB1505" s="12" t="s">
        <v>35</v>
      </c>
      <c r="AC1505" s="12" t="s">
        <v>2901</v>
      </c>
      <c r="AF1505" s="12">
        <v>0</v>
      </c>
      <c r="AG1505" s="12">
        <v>219</v>
      </c>
    </row>
    <row r="1506" spans="1:46" s="12" customFormat="1" x14ac:dyDescent="0.25">
      <c r="A1506" s="12" t="s">
        <v>1666</v>
      </c>
      <c r="B1506" s="12">
        <v>2002</v>
      </c>
      <c r="C1506" t="str">
        <f>A1506&amp;" "&amp;B1506</f>
        <v>Refsum, et al. 2002</v>
      </c>
      <c r="D1506" s="12" t="s">
        <v>35</v>
      </c>
      <c r="E1506" s="12" t="s">
        <v>25</v>
      </c>
      <c r="F1506" s="12" t="s">
        <v>1691</v>
      </c>
      <c r="G1506" s="12" t="s">
        <v>2901</v>
      </c>
      <c r="H1506" s="12" t="s">
        <v>3504</v>
      </c>
      <c r="I1506" s="12" t="s">
        <v>1668</v>
      </c>
      <c r="J1506" s="12" t="s">
        <v>3625</v>
      </c>
      <c r="K1506" s="12" t="s">
        <v>28</v>
      </c>
      <c r="L1506" s="12" t="s">
        <v>28</v>
      </c>
      <c r="N1506" s="12" t="s">
        <v>28</v>
      </c>
      <c r="O1506" s="12" t="s">
        <v>744</v>
      </c>
      <c r="P1506" s="12" t="s">
        <v>96</v>
      </c>
      <c r="Q1506" t="s">
        <v>3978</v>
      </c>
      <c r="R1506" t="s">
        <v>3935</v>
      </c>
      <c r="S1506" t="s">
        <v>3979</v>
      </c>
      <c r="T1506" s="12" t="s">
        <v>165</v>
      </c>
      <c r="W1506" s="12" t="s">
        <v>40</v>
      </c>
      <c r="X1506" s="12" t="s">
        <v>2940</v>
      </c>
      <c r="Y1506" s="12" t="s">
        <v>3549</v>
      </c>
      <c r="Z1506" s="12" t="s">
        <v>3608</v>
      </c>
      <c r="AA1506" s="12" t="s">
        <v>1670</v>
      </c>
      <c r="AB1506" s="12" t="s">
        <v>35</v>
      </c>
      <c r="AC1506" s="12" t="s">
        <v>2901</v>
      </c>
      <c r="AF1506" s="12">
        <v>4</v>
      </c>
      <c r="AG1506" s="12">
        <v>4</v>
      </c>
    </row>
    <row r="1507" spans="1:46" s="12" customFormat="1" x14ac:dyDescent="0.25">
      <c r="A1507" s="12" t="s">
        <v>1818</v>
      </c>
      <c r="B1507" s="12">
        <v>2012</v>
      </c>
      <c r="C1507" t="str">
        <f>A1507&amp;" "&amp;B1507</f>
        <v>Sabshin et al.  2012</v>
      </c>
      <c r="D1507" s="12" t="s">
        <v>35</v>
      </c>
      <c r="E1507" s="12" t="s">
        <v>25</v>
      </c>
      <c r="F1507" s="12" t="s">
        <v>1819</v>
      </c>
      <c r="G1507" s="12" t="s">
        <v>35</v>
      </c>
      <c r="H1507" s="12" t="s">
        <v>3503</v>
      </c>
      <c r="I1507" s="12" t="s">
        <v>1820</v>
      </c>
      <c r="J1507" s="12" t="s">
        <v>3625</v>
      </c>
      <c r="K1507" s="12" t="s">
        <v>28</v>
      </c>
      <c r="L1507" s="12" t="s">
        <v>28</v>
      </c>
      <c r="N1507" s="12" t="s">
        <v>28</v>
      </c>
      <c r="O1507" s="12" t="s">
        <v>744</v>
      </c>
      <c r="P1507" s="12" t="s">
        <v>96</v>
      </c>
      <c r="Q1507" t="s">
        <v>3978</v>
      </c>
      <c r="R1507" t="s">
        <v>3935</v>
      </c>
      <c r="S1507" t="s">
        <v>3979</v>
      </c>
      <c r="T1507" s="12" t="s">
        <v>165</v>
      </c>
      <c r="W1507" s="12" t="s">
        <v>40</v>
      </c>
      <c r="X1507" s="12" t="s">
        <v>1826</v>
      </c>
      <c r="Y1507" s="12" t="s">
        <v>1033</v>
      </c>
      <c r="Z1507" s="12" t="s">
        <v>1033</v>
      </c>
      <c r="AA1507" s="12" t="s">
        <v>1377</v>
      </c>
      <c r="AB1507" s="12" t="s">
        <v>35</v>
      </c>
      <c r="AC1507" s="12" t="s">
        <v>2901</v>
      </c>
      <c r="AF1507" s="12">
        <v>6</v>
      </c>
      <c r="AG1507" s="12">
        <v>50</v>
      </c>
      <c r="AS1507" s="12" t="s">
        <v>1821</v>
      </c>
    </row>
    <row r="1508" spans="1:46" s="12" customFormat="1" x14ac:dyDescent="0.25">
      <c r="A1508" s="12" t="s">
        <v>1818</v>
      </c>
      <c r="B1508" s="12">
        <v>2012</v>
      </c>
      <c r="C1508" t="str">
        <f>A1508&amp;" "&amp;B1508</f>
        <v>Sabshin et al.  2012</v>
      </c>
      <c r="D1508" s="12" t="s">
        <v>35</v>
      </c>
      <c r="E1508" s="12" t="s">
        <v>25</v>
      </c>
      <c r="F1508" s="12" t="s">
        <v>1819</v>
      </c>
      <c r="G1508" s="12" t="s">
        <v>35</v>
      </c>
      <c r="H1508" s="12" t="s">
        <v>3503</v>
      </c>
      <c r="I1508" s="12" t="s">
        <v>1820</v>
      </c>
      <c r="J1508" s="12" t="s">
        <v>3625</v>
      </c>
      <c r="K1508" s="12" t="s">
        <v>28</v>
      </c>
      <c r="L1508" s="12" t="s">
        <v>28</v>
      </c>
      <c r="N1508" s="12" t="s">
        <v>28</v>
      </c>
      <c r="O1508" s="12" t="s">
        <v>744</v>
      </c>
      <c r="P1508" s="12" t="s">
        <v>96</v>
      </c>
      <c r="Q1508" t="s">
        <v>3978</v>
      </c>
      <c r="R1508" t="s">
        <v>3935</v>
      </c>
      <c r="S1508" t="s">
        <v>3979</v>
      </c>
      <c r="T1508" s="12" t="s">
        <v>165</v>
      </c>
      <c r="W1508" s="12" t="s">
        <v>40</v>
      </c>
      <c r="X1508" s="12" t="s">
        <v>1826</v>
      </c>
      <c r="Y1508" s="12" t="s">
        <v>1033</v>
      </c>
      <c r="Z1508" s="12" t="s">
        <v>1033</v>
      </c>
      <c r="AA1508" s="12" t="s">
        <v>1378</v>
      </c>
      <c r="AB1508" s="12" t="s">
        <v>35</v>
      </c>
      <c r="AC1508" s="12" t="s">
        <v>2901</v>
      </c>
      <c r="AF1508" s="12">
        <v>2</v>
      </c>
      <c r="AG1508" s="12">
        <v>50</v>
      </c>
      <c r="AS1508" s="12" t="s">
        <v>1821</v>
      </c>
    </row>
    <row r="1509" spans="1:46" s="12" customFormat="1" x14ac:dyDescent="0.25">
      <c r="A1509" s="12" t="s">
        <v>859</v>
      </c>
      <c r="B1509" s="12">
        <v>2011</v>
      </c>
      <c r="C1509" t="str">
        <f>A1509&amp;" "&amp;B1509</f>
        <v>Siembieda et al. 2011</v>
      </c>
      <c r="D1509" s="12" t="s">
        <v>35</v>
      </c>
      <c r="E1509" s="12" t="s">
        <v>226</v>
      </c>
      <c r="F1509" s="12" t="s">
        <v>860</v>
      </c>
      <c r="G1509" s="12" t="s">
        <v>35</v>
      </c>
      <c r="H1509" s="12" t="s">
        <v>3503</v>
      </c>
      <c r="I1509" s="12" t="s">
        <v>861</v>
      </c>
      <c r="J1509" s="12" t="s">
        <v>2117</v>
      </c>
      <c r="K1509" s="12" t="s">
        <v>28</v>
      </c>
      <c r="L1509" s="12" t="s">
        <v>28</v>
      </c>
      <c r="N1509" s="12" t="s">
        <v>862</v>
      </c>
      <c r="O1509" s="12" t="s">
        <v>744</v>
      </c>
      <c r="P1509" s="12" t="s">
        <v>96</v>
      </c>
      <c r="Q1509" t="s">
        <v>4193</v>
      </c>
      <c r="R1509" t="s">
        <v>4192</v>
      </c>
      <c r="S1509" t="s">
        <v>4191</v>
      </c>
      <c r="T1509" s="12" t="s">
        <v>4359</v>
      </c>
      <c r="W1509" s="12" t="s">
        <v>40</v>
      </c>
      <c r="X1509" s="12" t="s">
        <v>1826</v>
      </c>
      <c r="Y1509" s="12" t="s">
        <v>1033</v>
      </c>
      <c r="Z1509" s="12" t="s">
        <v>1033</v>
      </c>
      <c r="AA1509" s="12" t="s">
        <v>80</v>
      </c>
      <c r="AB1509" s="12" t="s">
        <v>35</v>
      </c>
      <c r="AC1509" s="12" t="s">
        <v>2901</v>
      </c>
      <c r="AF1509" s="12" t="s">
        <v>119</v>
      </c>
      <c r="AG1509" s="12">
        <v>12</v>
      </c>
      <c r="AS1509" s="12" t="s">
        <v>865</v>
      </c>
      <c r="AT1509" s="12" t="s">
        <v>2925</v>
      </c>
    </row>
    <row r="1510" spans="1:46" s="12" customFormat="1" x14ac:dyDescent="0.25">
      <c r="A1510" s="12" t="s">
        <v>859</v>
      </c>
      <c r="B1510" s="12">
        <v>2011</v>
      </c>
      <c r="C1510" t="str">
        <f>A1510&amp;" "&amp;B1510</f>
        <v>Siembieda et al. 2011</v>
      </c>
      <c r="D1510" s="12" t="s">
        <v>35</v>
      </c>
      <c r="E1510" s="12" t="s">
        <v>226</v>
      </c>
      <c r="F1510" s="12" t="s">
        <v>860</v>
      </c>
      <c r="G1510" s="12" t="s">
        <v>35</v>
      </c>
      <c r="H1510" s="12" t="s">
        <v>3503</v>
      </c>
      <c r="I1510" s="12" t="s">
        <v>861</v>
      </c>
      <c r="J1510" s="12" t="s">
        <v>2117</v>
      </c>
      <c r="K1510" s="12" t="s">
        <v>28</v>
      </c>
      <c r="L1510" s="12" t="s">
        <v>28</v>
      </c>
      <c r="N1510" s="12" t="s">
        <v>862</v>
      </c>
      <c r="O1510" s="12" t="s">
        <v>744</v>
      </c>
      <c r="P1510" s="12" t="s">
        <v>96</v>
      </c>
      <c r="Q1510" t="s">
        <v>3978</v>
      </c>
      <c r="R1510" t="s">
        <v>4150</v>
      </c>
      <c r="S1510" t="s">
        <v>4149</v>
      </c>
      <c r="T1510" s="12" t="s">
        <v>758</v>
      </c>
      <c r="W1510" s="12" t="s">
        <v>40</v>
      </c>
      <c r="X1510" s="12" t="s">
        <v>1826</v>
      </c>
      <c r="Y1510" s="12" t="s">
        <v>1033</v>
      </c>
      <c r="Z1510" s="12" t="s">
        <v>1033</v>
      </c>
      <c r="AA1510" s="12" t="s">
        <v>80</v>
      </c>
      <c r="AB1510" s="12" t="s">
        <v>35</v>
      </c>
      <c r="AC1510" s="12" t="s">
        <v>2901</v>
      </c>
      <c r="AF1510" s="12" t="s">
        <v>119</v>
      </c>
      <c r="AG1510" s="12">
        <v>10</v>
      </c>
      <c r="AS1510" s="12" t="s">
        <v>865</v>
      </c>
      <c r="AT1510" s="12" t="s">
        <v>2925</v>
      </c>
    </row>
    <row r="1511" spans="1:46" s="12" customFormat="1" x14ac:dyDescent="0.25">
      <c r="A1511" s="12" t="s">
        <v>1811</v>
      </c>
      <c r="B1511" s="12">
        <v>2001</v>
      </c>
      <c r="C1511" t="str">
        <f>A1511&amp;" "&amp;B1511</f>
        <v>Spain et al. 2001</v>
      </c>
      <c r="D1511" s="12" t="s">
        <v>35</v>
      </c>
      <c r="E1511" s="12" t="s">
        <v>25</v>
      </c>
      <c r="F1511" s="12" t="s">
        <v>1812</v>
      </c>
      <c r="G1511" s="12" t="s">
        <v>35</v>
      </c>
      <c r="H1511" s="12" t="s">
        <v>3503</v>
      </c>
      <c r="I1511" s="12" t="s">
        <v>1813</v>
      </c>
      <c r="J1511" s="12" t="s">
        <v>2117</v>
      </c>
      <c r="K1511" s="12" t="s">
        <v>28</v>
      </c>
      <c r="L1511" s="12" t="s">
        <v>28</v>
      </c>
      <c r="N1511" s="12" t="s">
        <v>28</v>
      </c>
      <c r="O1511" s="12" t="s">
        <v>744</v>
      </c>
      <c r="P1511" s="12" t="s">
        <v>96</v>
      </c>
      <c r="Q1511" t="s">
        <v>3978</v>
      </c>
      <c r="R1511" t="s">
        <v>3935</v>
      </c>
      <c r="S1511" t="s">
        <v>3979</v>
      </c>
      <c r="T1511" s="12" t="s">
        <v>165</v>
      </c>
      <c r="W1511" s="12" t="s">
        <v>202</v>
      </c>
      <c r="X1511" s="12" t="s">
        <v>1814</v>
      </c>
      <c r="Y1511" s="12" t="s">
        <v>1033</v>
      </c>
      <c r="Z1511" s="12" t="s">
        <v>1033</v>
      </c>
      <c r="AA1511" s="12" t="s">
        <v>294</v>
      </c>
      <c r="AB1511" s="12" t="s">
        <v>35</v>
      </c>
      <c r="AC1511" s="12" t="s">
        <v>2901</v>
      </c>
      <c r="AF1511" s="12">
        <v>1</v>
      </c>
      <c r="AG1511" s="12">
        <v>114</v>
      </c>
      <c r="AH1511" s="15"/>
      <c r="AI1511" s="15"/>
      <c r="AP1511" s="15"/>
      <c r="AQ1511" s="15"/>
    </row>
    <row r="1512" spans="1:46" s="12" customFormat="1" x14ac:dyDescent="0.25">
      <c r="A1512" s="12" t="s">
        <v>1811</v>
      </c>
      <c r="B1512" s="12">
        <v>2001</v>
      </c>
      <c r="C1512" t="str">
        <f>A1512&amp;" "&amp;B1512</f>
        <v>Spain et al. 2001</v>
      </c>
      <c r="D1512" s="12" t="s">
        <v>35</v>
      </c>
      <c r="E1512" s="12" t="s">
        <v>25</v>
      </c>
      <c r="F1512" s="12" t="s">
        <v>1812</v>
      </c>
      <c r="G1512" s="12" t="s">
        <v>35</v>
      </c>
      <c r="H1512" s="12" t="s">
        <v>3503</v>
      </c>
      <c r="I1512" s="12" t="s">
        <v>1813</v>
      </c>
      <c r="J1512" s="12" t="s">
        <v>2117</v>
      </c>
      <c r="K1512" s="12" t="s">
        <v>28</v>
      </c>
      <c r="L1512" s="12" t="s">
        <v>28</v>
      </c>
      <c r="N1512" s="12" t="s">
        <v>28</v>
      </c>
      <c r="O1512" s="12" t="s">
        <v>744</v>
      </c>
      <c r="P1512" s="12" t="s">
        <v>96</v>
      </c>
      <c r="Q1512" t="s">
        <v>3978</v>
      </c>
      <c r="R1512" t="s">
        <v>3935</v>
      </c>
      <c r="S1512" t="s">
        <v>3979</v>
      </c>
      <c r="T1512" s="12" t="s">
        <v>165</v>
      </c>
      <c r="W1512" s="12" t="s">
        <v>1815</v>
      </c>
      <c r="X1512" s="12" t="s">
        <v>1814</v>
      </c>
      <c r="Y1512" s="12" t="s">
        <v>1033</v>
      </c>
      <c r="Z1512" s="12" t="s">
        <v>1033</v>
      </c>
      <c r="AA1512" s="12" t="s">
        <v>294</v>
      </c>
      <c r="AB1512" s="12" t="s">
        <v>35</v>
      </c>
      <c r="AC1512" s="12" t="s">
        <v>2901</v>
      </c>
      <c r="AF1512" s="12">
        <v>1</v>
      </c>
      <c r="AG1512" s="12">
        <v>149</v>
      </c>
      <c r="AH1512" s="15"/>
      <c r="AI1512" s="15"/>
      <c r="AP1512" s="15"/>
      <c r="AQ1512" s="15"/>
    </row>
    <row r="1513" spans="1:46" s="12" customFormat="1" x14ac:dyDescent="0.25">
      <c r="A1513" s="12" t="s">
        <v>1811</v>
      </c>
      <c r="B1513" s="12">
        <v>2001</v>
      </c>
      <c r="C1513" t="str">
        <f>A1513&amp;" "&amp;B1513</f>
        <v>Spain et al. 2001</v>
      </c>
      <c r="D1513" s="12" t="s">
        <v>35</v>
      </c>
      <c r="E1513" s="12" t="s">
        <v>25</v>
      </c>
      <c r="F1513" s="12" t="s">
        <v>1812</v>
      </c>
      <c r="G1513" s="12" t="s">
        <v>35</v>
      </c>
      <c r="H1513" s="12" t="s">
        <v>3503</v>
      </c>
      <c r="I1513" s="12" t="s">
        <v>1813</v>
      </c>
      <c r="J1513" s="12" t="s">
        <v>2117</v>
      </c>
      <c r="K1513" s="12" t="s">
        <v>28</v>
      </c>
      <c r="L1513" s="12" t="s">
        <v>28</v>
      </c>
      <c r="N1513" s="12" t="s">
        <v>28</v>
      </c>
      <c r="O1513" s="12" t="s">
        <v>744</v>
      </c>
      <c r="P1513" s="12" t="s">
        <v>96</v>
      </c>
      <c r="Q1513" t="s">
        <v>3978</v>
      </c>
      <c r="R1513" t="s">
        <v>3935</v>
      </c>
      <c r="S1513" t="s">
        <v>3979</v>
      </c>
      <c r="T1513" s="12" t="s">
        <v>165</v>
      </c>
      <c r="W1513" s="12" t="s">
        <v>1816</v>
      </c>
      <c r="X1513" s="12" t="s">
        <v>1814</v>
      </c>
      <c r="Y1513" s="12" t="s">
        <v>1033</v>
      </c>
      <c r="Z1513" s="12" t="s">
        <v>1033</v>
      </c>
      <c r="AA1513" s="12" t="s">
        <v>294</v>
      </c>
      <c r="AB1513" s="12" t="s">
        <v>35</v>
      </c>
      <c r="AC1513" s="12" t="s">
        <v>2901</v>
      </c>
      <c r="AF1513" s="12">
        <v>2</v>
      </c>
      <c r="AG1513" s="12">
        <v>263</v>
      </c>
      <c r="AH1513" s="15">
        <v>8.0000000000000002E-3</v>
      </c>
      <c r="AI1513" s="15"/>
      <c r="AP1513" s="15"/>
      <c r="AQ1513" s="15"/>
    </row>
    <row r="1514" spans="1:46" s="12" customFormat="1" x14ac:dyDescent="0.25">
      <c r="A1514" s="12" t="s">
        <v>1822</v>
      </c>
      <c r="B1514" s="12">
        <v>1998</v>
      </c>
      <c r="C1514" t="str">
        <f>A1514&amp;" "&amp;B1514</f>
        <v>Adesiyun et al. 1998</v>
      </c>
      <c r="D1514" s="12" t="s">
        <v>35</v>
      </c>
      <c r="E1514" s="12" t="s">
        <v>25</v>
      </c>
      <c r="F1514" s="12" t="s">
        <v>1823</v>
      </c>
      <c r="G1514" s="12" t="s">
        <v>2901</v>
      </c>
      <c r="H1514" s="12" t="s">
        <v>3503</v>
      </c>
      <c r="I1514" s="12" t="s">
        <v>1824</v>
      </c>
      <c r="J1514" s="12" t="s">
        <v>2117</v>
      </c>
      <c r="K1514" s="12" t="s">
        <v>119</v>
      </c>
      <c r="L1514" s="12" t="s">
        <v>119</v>
      </c>
      <c r="N1514" s="12" t="s">
        <v>248</v>
      </c>
      <c r="O1514" s="12" t="s">
        <v>744</v>
      </c>
      <c r="P1514" s="12" t="s">
        <v>471</v>
      </c>
      <c r="Q1514" t="s">
        <v>4093</v>
      </c>
      <c r="R1514" t="s">
        <v>4374</v>
      </c>
      <c r="S1514" t="s">
        <v>4373</v>
      </c>
      <c r="T1514" s="12" t="s">
        <v>2811</v>
      </c>
      <c r="U1514" s="12" t="s">
        <v>1839</v>
      </c>
      <c r="W1514" s="12" t="s">
        <v>1831</v>
      </c>
      <c r="X1514" s="12" t="s">
        <v>1826</v>
      </c>
      <c r="Y1514" s="12" t="s">
        <v>1033</v>
      </c>
      <c r="Z1514" s="12" t="s">
        <v>1033</v>
      </c>
      <c r="AA1514" s="12" t="s">
        <v>1827</v>
      </c>
      <c r="AB1514" s="12" t="s">
        <v>35</v>
      </c>
      <c r="AC1514" s="12" t="s">
        <v>2901</v>
      </c>
      <c r="AF1514" s="12">
        <v>4</v>
      </c>
      <c r="AG1514" s="12">
        <v>23</v>
      </c>
    </row>
    <row r="1515" spans="1:46" s="12" customFormat="1" x14ac:dyDescent="0.25">
      <c r="A1515" s="12" t="s">
        <v>1660</v>
      </c>
      <c r="B1515" s="12">
        <v>2018</v>
      </c>
      <c r="C1515" t="str">
        <f>A1515&amp;" "&amp;B1515</f>
        <v>Prud’homme et al. 2018</v>
      </c>
      <c r="D1515" s="12" t="s">
        <v>35</v>
      </c>
      <c r="E1515" s="12" t="s">
        <v>226</v>
      </c>
      <c r="F1515" s="12" t="s">
        <v>1661</v>
      </c>
      <c r="G1515" s="12" t="s">
        <v>2901</v>
      </c>
      <c r="H1515" s="12" t="s">
        <v>3513</v>
      </c>
      <c r="I1515" s="12" t="s">
        <v>1662</v>
      </c>
      <c r="J1515" s="12" t="s">
        <v>3626</v>
      </c>
      <c r="K1515" s="12" t="s">
        <v>28</v>
      </c>
      <c r="L1515" s="12" t="s">
        <v>28</v>
      </c>
      <c r="N1515" s="12" t="s">
        <v>28</v>
      </c>
      <c r="O1515" s="12" t="s">
        <v>744</v>
      </c>
      <c r="P1515" s="12" t="s">
        <v>471</v>
      </c>
      <c r="Q1515" t="s">
        <v>4093</v>
      </c>
      <c r="R1515" t="s">
        <v>4328</v>
      </c>
      <c r="S1515" t="s">
        <v>4327</v>
      </c>
      <c r="T1515" s="12" t="s">
        <v>3767</v>
      </c>
      <c r="U1515" s="12" t="s">
        <v>1663</v>
      </c>
      <c r="W1515" s="12" t="s">
        <v>40</v>
      </c>
      <c r="X1515" s="12" t="s">
        <v>1652</v>
      </c>
      <c r="Y1515" s="12" t="s">
        <v>1652</v>
      </c>
      <c r="Z1515" s="12" t="s">
        <v>3517</v>
      </c>
      <c r="AA1515" s="12" t="s">
        <v>80</v>
      </c>
      <c r="AB1515" s="12" t="s">
        <v>35</v>
      </c>
      <c r="AC1515" s="12" t="s">
        <v>2901</v>
      </c>
      <c r="AF1515" s="12">
        <v>2</v>
      </c>
      <c r="AG1515" s="12">
        <v>38</v>
      </c>
      <c r="AH1515" s="15">
        <v>6.0600000000000001E-2</v>
      </c>
      <c r="AI1515" s="15"/>
      <c r="AN1515" s="16"/>
      <c r="AO1515" s="16"/>
      <c r="AP1515" s="15"/>
      <c r="AQ1515" s="15"/>
      <c r="AT1515" s="12" t="s">
        <v>2924</v>
      </c>
    </row>
    <row r="1516" spans="1:46" s="12" customFormat="1" x14ac:dyDescent="0.25">
      <c r="A1516" s="12" t="s">
        <v>1491</v>
      </c>
      <c r="B1516" s="12">
        <v>2011</v>
      </c>
      <c r="C1516" t="str">
        <f>A1516&amp;" "&amp;B1516</f>
        <v>Scheelings et al.  2011</v>
      </c>
      <c r="D1516" s="12" t="s">
        <v>35</v>
      </c>
      <c r="E1516" s="12" t="s">
        <v>226</v>
      </c>
      <c r="F1516" s="12" t="s">
        <v>1492</v>
      </c>
      <c r="G1516" s="12" t="s">
        <v>2901</v>
      </c>
      <c r="H1516" s="12" t="s">
        <v>3501</v>
      </c>
      <c r="I1516" s="12" t="s">
        <v>251</v>
      </c>
      <c r="J1516" s="12" t="s">
        <v>2117</v>
      </c>
      <c r="K1516" s="12" t="s">
        <v>28</v>
      </c>
      <c r="L1516" s="12" t="s">
        <v>28</v>
      </c>
      <c r="N1516" s="12" t="s">
        <v>277</v>
      </c>
      <c r="O1516" s="12" t="s">
        <v>744</v>
      </c>
      <c r="P1516" s="12" t="s">
        <v>471</v>
      </c>
      <c r="Q1516" t="s">
        <v>4093</v>
      </c>
      <c r="R1516" t="s">
        <v>4238</v>
      </c>
      <c r="S1516" t="s">
        <v>4237</v>
      </c>
      <c r="T1516" s="12" t="s">
        <v>2684</v>
      </c>
      <c r="U1516" s="12" t="s">
        <v>1495</v>
      </c>
      <c r="W1516" s="12" t="s">
        <v>40</v>
      </c>
      <c r="X1516" s="12" t="s">
        <v>1470</v>
      </c>
      <c r="Y1516" s="12" t="s">
        <v>1033</v>
      </c>
      <c r="Z1516" s="12" t="s">
        <v>1033</v>
      </c>
      <c r="AA1516" s="12" t="s">
        <v>304</v>
      </c>
      <c r="AB1516" s="12" t="s">
        <v>35</v>
      </c>
      <c r="AC1516" s="12" t="s">
        <v>2901</v>
      </c>
      <c r="AF1516" s="12" t="s">
        <v>119</v>
      </c>
      <c r="AG1516" s="12">
        <v>8</v>
      </c>
      <c r="AH1516" s="15"/>
      <c r="AI1516" s="15"/>
      <c r="AS1516" s="12" t="s">
        <v>1494</v>
      </c>
    </row>
    <row r="1517" spans="1:46" s="12" customFormat="1" x14ac:dyDescent="0.25">
      <c r="A1517" s="12" t="s">
        <v>1491</v>
      </c>
      <c r="B1517" s="12">
        <v>2011</v>
      </c>
      <c r="C1517" t="str">
        <f>A1517&amp;" "&amp;B1517</f>
        <v>Scheelings et al.  2011</v>
      </c>
      <c r="D1517" s="12" t="s">
        <v>35</v>
      </c>
      <c r="E1517" s="12" t="s">
        <v>226</v>
      </c>
      <c r="F1517" s="12" t="s">
        <v>1492</v>
      </c>
      <c r="G1517" s="12" t="s">
        <v>2901</v>
      </c>
      <c r="H1517" s="12" t="s">
        <v>3501</v>
      </c>
      <c r="I1517" s="12" t="s">
        <v>251</v>
      </c>
      <c r="J1517" s="12" t="s">
        <v>2117</v>
      </c>
      <c r="K1517" s="12" t="s">
        <v>28</v>
      </c>
      <c r="L1517" s="12" t="s">
        <v>28</v>
      </c>
      <c r="N1517" s="12" t="s">
        <v>277</v>
      </c>
      <c r="O1517" s="12" t="s">
        <v>744</v>
      </c>
      <c r="P1517" s="12" t="s">
        <v>471</v>
      </c>
      <c r="Q1517" t="s">
        <v>4093</v>
      </c>
      <c r="R1517" t="s">
        <v>4241</v>
      </c>
      <c r="S1517" t="s">
        <v>4240</v>
      </c>
      <c r="T1517" s="12" t="s">
        <v>2796</v>
      </c>
      <c r="U1517" s="12" t="s">
        <v>1513</v>
      </c>
      <c r="W1517" s="12" t="s">
        <v>40</v>
      </c>
      <c r="X1517" s="12" t="s">
        <v>1470</v>
      </c>
      <c r="Y1517" s="12" t="s">
        <v>1033</v>
      </c>
      <c r="Z1517" s="12" t="s">
        <v>1033</v>
      </c>
      <c r="AA1517" s="12" t="s">
        <v>304</v>
      </c>
      <c r="AB1517" s="12" t="s">
        <v>35</v>
      </c>
      <c r="AC1517" s="12" t="s">
        <v>2901</v>
      </c>
      <c r="AF1517" s="12">
        <v>1</v>
      </c>
      <c r="AG1517" s="12">
        <v>2</v>
      </c>
      <c r="AH1517" s="15"/>
      <c r="AI1517" s="15"/>
      <c r="AS1517" s="12" t="s">
        <v>1494</v>
      </c>
    </row>
    <row r="1518" spans="1:46" s="12" customFormat="1" x14ac:dyDescent="0.25">
      <c r="A1518" s="12" t="s">
        <v>1491</v>
      </c>
      <c r="B1518" s="12">
        <v>2011</v>
      </c>
      <c r="C1518" t="str">
        <f>A1518&amp;" "&amp;B1518</f>
        <v>Scheelings et al.  2011</v>
      </c>
      <c r="D1518" s="12" t="s">
        <v>35</v>
      </c>
      <c r="E1518" s="12" t="s">
        <v>226</v>
      </c>
      <c r="F1518" s="12" t="s">
        <v>1492</v>
      </c>
      <c r="G1518" s="12" t="s">
        <v>2901</v>
      </c>
      <c r="H1518" s="12" t="s">
        <v>3501</v>
      </c>
      <c r="I1518" s="12" t="s">
        <v>251</v>
      </c>
      <c r="J1518" s="12" t="s">
        <v>2117</v>
      </c>
      <c r="K1518" s="12" t="s">
        <v>28</v>
      </c>
      <c r="L1518" s="12" t="s">
        <v>28</v>
      </c>
      <c r="N1518" s="12" t="s">
        <v>277</v>
      </c>
      <c r="O1518" s="12" t="s">
        <v>744</v>
      </c>
      <c r="P1518" s="12" t="s">
        <v>471</v>
      </c>
      <c r="Q1518" t="s">
        <v>4093</v>
      </c>
      <c r="R1518" t="s">
        <v>4246</v>
      </c>
      <c r="S1518" t="s">
        <v>4245</v>
      </c>
      <c r="U1518" s="12" t="s">
        <v>1496</v>
      </c>
      <c r="V1518" s="12" t="s">
        <v>2685</v>
      </c>
      <c r="W1518" s="12" t="s">
        <v>40</v>
      </c>
      <c r="X1518" s="12" t="s">
        <v>1470</v>
      </c>
      <c r="Y1518" s="12" t="s">
        <v>1033</v>
      </c>
      <c r="Z1518" s="12" t="s">
        <v>1033</v>
      </c>
      <c r="AA1518" s="12" t="s">
        <v>304</v>
      </c>
      <c r="AB1518" s="12" t="s">
        <v>35</v>
      </c>
      <c r="AC1518" s="12" t="s">
        <v>2901</v>
      </c>
      <c r="AF1518" s="12" t="s">
        <v>119</v>
      </c>
      <c r="AG1518" s="12">
        <v>1</v>
      </c>
      <c r="AH1518" s="15"/>
      <c r="AI1518" s="15"/>
      <c r="AS1518" s="12" t="s">
        <v>1494</v>
      </c>
    </row>
    <row r="1519" spans="1:46" s="12" customFormat="1" x14ac:dyDescent="0.25">
      <c r="A1519" s="12" t="s">
        <v>1491</v>
      </c>
      <c r="B1519" s="12">
        <v>2011</v>
      </c>
      <c r="C1519" t="str">
        <f>A1519&amp;" "&amp;B1519</f>
        <v>Scheelings et al.  2011</v>
      </c>
      <c r="D1519" s="12" t="s">
        <v>35</v>
      </c>
      <c r="E1519" s="12" t="s">
        <v>226</v>
      </c>
      <c r="F1519" s="12" t="s">
        <v>1492</v>
      </c>
      <c r="G1519" s="12" t="s">
        <v>2901</v>
      </c>
      <c r="H1519" s="12" t="s">
        <v>3501</v>
      </c>
      <c r="I1519" s="12" t="s">
        <v>251</v>
      </c>
      <c r="J1519" s="12" t="s">
        <v>2117</v>
      </c>
      <c r="K1519" s="12" t="s">
        <v>28</v>
      </c>
      <c r="L1519" s="12" t="s">
        <v>28</v>
      </c>
      <c r="N1519" s="12" t="s">
        <v>277</v>
      </c>
      <c r="O1519" s="12" t="s">
        <v>744</v>
      </c>
      <c r="P1519" s="12" t="s">
        <v>471</v>
      </c>
      <c r="Q1519" s="12" t="s">
        <v>4093</v>
      </c>
      <c r="R1519" s="12" t="s">
        <v>4238</v>
      </c>
      <c r="S1519" s="12" t="s">
        <v>4247</v>
      </c>
      <c r="T1519" s="12" t="s">
        <v>1497</v>
      </c>
      <c r="U1519" s="12" t="s">
        <v>1498</v>
      </c>
      <c r="W1519" s="12" t="s">
        <v>40</v>
      </c>
      <c r="X1519" s="12" t="s">
        <v>1470</v>
      </c>
      <c r="Y1519" s="12" t="s">
        <v>1033</v>
      </c>
      <c r="Z1519" s="12" t="s">
        <v>1033</v>
      </c>
      <c r="AA1519" s="12" t="s">
        <v>304</v>
      </c>
      <c r="AB1519" s="12" t="s">
        <v>35</v>
      </c>
      <c r="AC1519" s="12" t="s">
        <v>2901</v>
      </c>
      <c r="AF1519" s="12">
        <v>2</v>
      </c>
      <c r="AG1519" s="12">
        <v>28</v>
      </c>
      <c r="AH1519" s="15"/>
      <c r="AI1519" s="15"/>
      <c r="AS1519" s="12" t="s">
        <v>1494</v>
      </c>
    </row>
    <row r="1520" spans="1:46" s="12" customFormat="1" x14ac:dyDescent="0.25">
      <c r="A1520" s="12" t="s">
        <v>1491</v>
      </c>
      <c r="B1520" s="12">
        <v>2011</v>
      </c>
      <c r="C1520" t="str">
        <f>A1520&amp;" "&amp;B1520</f>
        <v>Scheelings et al.  2011</v>
      </c>
      <c r="D1520" s="12" t="s">
        <v>35</v>
      </c>
      <c r="E1520" s="12" t="s">
        <v>226</v>
      </c>
      <c r="F1520" s="12" t="s">
        <v>1492</v>
      </c>
      <c r="G1520" s="12" t="s">
        <v>2901</v>
      </c>
      <c r="H1520" s="12" t="s">
        <v>3501</v>
      </c>
      <c r="I1520" s="12" t="s">
        <v>251</v>
      </c>
      <c r="J1520" s="12" t="s">
        <v>2117</v>
      </c>
      <c r="K1520" s="12" t="s">
        <v>28</v>
      </c>
      <c r="L1520" s="12" t="s">
        <v>28</v>
      </c>
      <c r="N1520" s="12" t="s">
        <v>277</v>
      </c>
      <c r="O1520" s="12" t="s">
        <v>744</v>
      </c>
      <c r="P1520" s="12" t="s">
        <v>471</v>
      </c>
      <c r="Q1520" t="s">
        <v>4093</v>
      </c>
      <c r="R1520" t="s">
        <v>4271</v>
      </c>
      <c r="S1520" t="s">
        <v>4270</v>
      </c>
      <c r="T1520" s="12" t="s">
        <v>4269</v>
      </c>
      <c r="U1520" s="12" t="s">
        <v>1499</v>
      </c>
      <c r="W1520" s="12" t="s">
        <v>40</v>
      </c>
      <c r="X1520" s="12" t="s">
        <v>1470</v>
      </c>
      <c r="Y1520" s="12" t="s">
        <v>1033</v>
      </c>
      <c r="Z1520" s="12" t="s">
        <v>1033</v>
      </c>
      <c r="AA1520" s="12" t="s">
        <v>304</v>
      </c>
      <c r="AB1520" s="12" t="s">
        <v>35</v>
      </c>
      <c r="AC1520" s="12" t="s">
        <v>2901</v>
      </c>
      <c r="AF1520" s="12" t="s">
        <v>119</v>
      </c>
      <c r="AG1520" s="12">
        <v>3</v>
      </c>
      <c r="AH1520" s="15"/>
      <c r="AI1520" s="15"/>
      <c r="AS1520" s="12" t="s">
        <v>1494</v>
      </c>
    </row>
    <row r="1521" spans="1:45" s="12" customFormat="1" x14ac:dyDescent="0.25">
      <c r="A1521" s="12" t="s">
        <v>1491</v>
      </c>
      <c r="B1521" s="12">
        <v>2011</v>
      </c>
      <c r="C1521" t="str">
        <f>A1521&amp;" "&amp;B1521</f>
        <v>Scheelings et al.  2011</v>
      </c>
      <c r="D1521" s="12" t="s">
        <v>35</v>
      </c>
      <c r="E1521" s="12" t="s">
        <v>226</v>
      </c>
      <c r="F1521" s="12" t="s">
        <v>1492</v>
      </c>
      <c r="G1521" s="12" t="s">
        <v>2901</v>
      </c>
      <c r="H1521" s="12" t="s">
        <v>3501</v>
      </c>
      <c r="I1521" s="12" t="s">
        <v>251</v>
      </c>
      <c r="J1521" s="12" t="s">
        <v>2117</v>
      </c>
      <c r="K1521" s="12" t="s">
        <v>28</v>
      </c>
      <c r="L1521" s="12" t="s">
        <v>28</v>
      </c>
      <c r="N1521" s="12" t="s">
        <v>277</v>
      </c>
      <c r="O1521" s="12" t="s">
        <v>744</v>
      </c>
      <c r="P1521" s="12" t="s">
        <v>471</v>
      </c>
      <c r="Q1521" t="s">
        <v>4093</v>
      </c>
      <c r="R1521" t="s">
        <v>4273</v>
      </c>
      <c r="S1521" t="s">
        <v>4272</v>
      </c>
      <c r="T1521" s="12" t="s">
        <v>1500</v>
      </c>
      <c r="U1521" s="12" t="s">
        <v>1501</v>
      </c>
      <c r="W1521" s="12" t="s">
        <v>40</v>
      </c>
      <c r="X1521" s="12" t="s">
        <v>1470</v>
      </c>
      <c r="Y1521" s="12" t="s">
        <v>1033</v>
      </c>
      <c r="Z1521" s="12" t="s">
        <v>1033</v>
      </c>
      <c r="AA1521" s="12" t="s">
        <v>304</v>
      </c>
      <c r="AB1521" s="12" t="s">
        <v>35</v>
      </c>
      <c r="AC1521" s="12" t="s">
        <v>2901</v>
      </c>
      <c r="AF1521" s="12">
        <v>3</v>
      </c>
      <c r="AG1521" s="12">
        <v>8</v>
      </c>
      <c r="AH1521" s="15"/>
      <c r="AI1521" s="15"/>
      <c r="AS1521" s="12" t="s">
        <v>1494</v>
      </c>
    </row>
    <row r="1522" spans="1:45" s="12" customFormat="1" x14ac:dyDescent="0.25">
      <c r="A1522" s="12" t="s">
        <v>1491</v>
      </c>
      <c r="B1522" s="12">
        <v>2011</v>
      </c>
      <c r="C1522" t="str">
        <f>A1522&amp;" "&amp;B1522</f>
        <v>Scheelings et al.  2011</v>
      </c>
      <c r="D1522" s="12" t="s">
        <v>35</v>
      </c>
      <c r="E1522" s="12" t="s">
        <v>226</v>
      </c>
      <c r="F1522" s="12" t="s">
        <v>1492</v>
      </c>
      <c r="G1522" s="12" t="s">
        <v>2901</v>
      </c>
      <c r="H1522" s="12" t="s">
        <v>3501</v>
      </c>
      <c r="I1522" s="12" t="s">
        <v>251</v>
      </c>
      <c r="J1522" s="12" t="s">
        <v>2117</v>
      </c>
      <c r="K1522" s="12" t="s">
        <v>28</v>
      </c>
      <c r="L1522" s="12" t="s">
        <v>28</v>
      </c>
      <c r="N1522" s="12" t="s">
        <v>277</v>
      </c>
      <c r="O1522" s="12" t="s">
        <v>744</v>
      </c>
      <c r="P1522" s="12" t="s">
        <v>471</v>
      </c>
      <c r="Q1522" t="s">
        <v>4093</v>
      </c>
      <c r="R1522" t="s">
        <v>4273</v>
      </c>
      <c r="S1522" t="s">
        <v>4272</v>
      </c>
      <c r="T1522" s="12" t="s">
        <v>1502</v>
      </c>
      <c r="U1522" s="12" t="s">
        <v>1503</v>
      </c>
      <c r="W1522" s="12" t="s">
        <v>40</v>
      </c>
      <c r="X1522" s="12" t="s">
        <v>1470</v>
      </c>
      <c r="Y1522" s="12" t="s">
        <v>1033</v>
      </c>
      <c r="Z1522" s="12" t="s">
        <v>1033</v>
      </c>
      <c r="AA1522" s="12" t="s">
        <v>304</v>
      </c>
      <c r="AB1522" s="12" t="s">
        <v>35</v>
      </c>
      <c r="AC1522" s="12" t="s">
        <v>2901</v>
      </c>
      <c r="AF1522" s="12">
        <v>1</v>
      </c>
      <c r="AG1522" s="12">
        <v>1</v>
      </c>
      <c r="AH1522" s="15"/>
      <c r="AI1522" s="15"/>
      <c r="AS1522" s="12" t="s">
        <v>1494</v>
      </c>
    </row>
    <row r="1523" spans="1:45" s="12" customFormat="1" x14ac:dyDescent="0.25">
      <c r="A1523" s="12" t="s">
        <v>1491</v>
      </c>
      <c r="B1523" s="12">
        <v>2011</v>
      </c>
      <c r="C1523" t="str">
        <f>A1523&amp;" "&amp;B1523</f>
        <v>Scheelings et al.  2011</v>
      </c>
      <c r="D1523" s="12" t="s">
        <v>35</v>
      </c>
      <c r="E1523" s="12" t="s">
        <v>226</v>
      </c>
      <c r="F1523" s="12" t="s">
        <v>1492</v>
      </c>
      <c r="G1523" s="12" t="s">
        <v>2901</v>
      </c>
      <c r="H1523" s="12" t="s">
        <v>3501</v>
      </c>
      <c r="I1523" s="12" t="s">
        <v>251</v>
      </c>
      <c r="J1523" s="12" t="s">
        <v>2117</v>
      </c>
      <c r="K1523" s="12" t="s">
        <v>28</v>
      </c>
      <c r="L1523" s="12" t="s">
        <v>28</v>
      </c>
      <c r="N1523" s="12" t="s">
        <v>277</v>
      </c>
      <c r="O1523" s="12" t="s">
        <v>744</v>
      </c>
      <c r="P1523" s="12" t="s">
        <v>471</v>
      </c>
      <c r="Q1523" t="s">
        <v>4093</v>
      </c>
      <c r="R1523" t="s">
        <v>4238</v>
      </c>
      <c r="S1523" t="s">
        <v>4247</v>
      </c>
      <c r="T1523" s="12" t="s">
        <v>4304</v>
      </c>
      <c r="U1523" s="12" t="s">
        <v>1504</v>
      </c>
      <c r="W1523" s="12" t="s">
        <v>40</v>
      </c>
      <c r="X1523" s="12" t="s">
        <v>1470</v>
      </c>
      <c r="Y1523" s="12" t="s">
        <v>1033</v>
      </c>
      <c r="Z1523" s="12" t="s">
        <v>1033</v>
      </c>
      <c r="AA1523" s="12" t="s">
        <v>304</v>
      </c>
      <c r="AB1523" s="12" t="s">
        <v>35</v>
      </c>
      <c r="AC1523" s="12" t="s">
        <v>2901</v>
      </c>
      <c r="AF1523" s="12">
        <v>5</v>
      </c>
      <c r="AG1523" s="12">
        <v>43</v>
      </c>
      <c r="AH1523" s="15"/>
      <c r="AI1523" s="15"/>
      <c r="AS1523" s="12" t="s">
        <v>1494</v>
      </c>
    </row>
    <row r="1524" spans="1:45" s="12" customFormat="1" x14ac:dyDescent="0.25">
      <c r="A1524" s="12" t="s">
        <v>1491</v>
      </c>
      <c r="B1524" s="12">
        <v>2011</v>
      </c>
      <c r="C1524" t="str">
        <f>A1524&amp;" "&amp;B1524</f>
        <v>Scheelings et al.  2011</v>
      </c>
      <c r="D1524" s="12" t="s">
        <v>35</v>
      </c>
      <c r="E1524" s="12" t="s">
        <v>226</v>
      </c>
      <c r="F1524" s="12" t="s">
        <v>1492</v>
      </c>
      <c r="G1524" s="12" t="s">
        <v>2901</v>
      </c>
      <c r="H1524" s="12" t="s">
        <v>3501</v>
      </c>
      <c r="I1524" s="12" t="s">
        <v>251</v>
      </c>
      <c r="J1524" s="12" t="s">
        <v>2117</v>
      </c>
      <c r="K1524" s="12" t="s">
        <v>28</v>
      </c>
      <c r="L1524" s="12" t="s">
        <v>28</v>
      </c>
      <c r="N1524" s="12" t="s">
        <v>277</v>
      </c>
      <c r="O1524" s="12" t="s">
        <v>744</v>
      </c>
      <c r="P1524" s="12" t="s">
        <v>471</v>
      </c>
      <c r="Q1524" t="s">
        <v>4093</v>
      </c>
      <c r="R1524" t="s">
        <v>4241</v>
      </c>
      <c r="S1524" t="s">
        <v>4306</v>
      </c>
      <c r="T1524" s="12" t="s">
        <v>1505</v>
      </c>
      <c r="U1524" s="12" t="s">
        <v>1506</v>
      </c>
      <c r="W1524" s="12" t="s">
        <v>40</v>
      </c>
      <c r="X1524" s="12" t="s">
        <v>1470</v>
      </c>
      <c r="Y1524" s="12" t="s">
        <v>1033</v>
      </c>
      <c r="Z1524" s="12" t="s">
        <v>1033</v>
      </c>
      <c r="AA1524" s="12" t="s">
        <v>304</v>
      </c>
      <c r="AB1524" s="12" t="s">
        <v>35</v>
      </c>
      <c r="AC1524" s="12" t="s">
        <v>2901</v>
      </c>
      <c r="AF1524" s="12" t="s">
        <v>119</v>
      </c>
      <c r="AG1524" s="12">
        <v>2</v>
      </c>
      <c r="AH1524" s="15"/>
      <c r="AI1524" s="15"/>
      <c r="AS1524" s="12" t="s">
        <v>1494</v>
      </c>
    </row>
    <row r="1525" spans="1:45" s="12" customFormat="1" x14ac:dyDescent="0.25">
      <c r="A1525" s="12" t="s">
        <v>1491</v>
      </c>
      <c r="B1525" s="12">
        <v>2011</v>
      </c>
      <c r="C1525" t="str">
        <f>A1525&amp;" "&amp;B1525</f>
        <v>Scheelings et al.  2011</v>
      </c>
      <c r="D1525" s="12" t="s">
        <v>35</v>
      </c>
      <c r="E1525" s="12" t="s">
        <v>226</v>
      </c>
      <c r="F1525" s="12" t="s">
        <v>1492</v>
      </c>
      <c r="G1525" s="12" t="s">
        <v>2901</v>
      </c>
      <c r="H1525" s="12" t="s">
        <v>3501</v>
      </c>
      <c r="I1525" s="12" t="s">
        <v>251</v>
      </c>
      <c r="J1525" s="12" t="s">
        <v>2117</v>
      </c>
      <c r="K1525" s="12" t="s">
        <v>28</v>
      </c>
      <c r="L1525" s="12" t="s">
        <v>28</v>
      </c>
      <c r="N1525" s="12" t="s">
        <v>277</v>
      </c>
      <c r="O1525" s="12" t="s">
        <v>744</v>
      </c>
      <c r="P1525" s="12" t="s">
        <v>471</v>
      </c>
      <c r="Q1525" t="s">
        <v>4093</v>
      </c>
      <c r="R1525" t="s">
        <v>4271</v>
      </c>
      <c r="S1525" t="s">
        <v>4307</v>
      </c>
      <c r="T1525" s="12" t="s">
        <v>1507</v>
      </c>
      <c r="U1525" s="12" t="s">
        <v>1508</v>
      </c>
      <c r="W1525" s="12" t="s">
        <v>40</v>
      </c>
      <c r="X1525" s="12" t="s">
        <v>1470</v>
      </c>
      <c r="Y1525" s="12" t="s">
        <v>1033</v>
      </c>
      <c r="Z1525" s="12" t="s">
        <v>1033</v>
      </c>
      <c r="AA1525" s="12" t="s">
        <v>304</v>
      </c>
      <c r="AB1525" s="12" t="s">
        <v>35</v>
      </c>
      <c r="AC1525" s="12" t="s">
        <v>2901</v>
      </c>
      <c r="AF1525" s="12">
        <v>2</v>
      </c>
      <c r="AG1525" s="12">
        <v>8</v>
      </c>
      <c r="AH1525" s="15"/>
      <c r="AI1525" s="15"/>
      <c r="AS1525" s="12" t="s">
        <v>1494</v>
      </c>
    </row>
    <row r="1526" spans="1:45" s="12" customFormat="1" x14ac:dyDescent="0.25">
      <c r="A1526" s="12" t="s">
        <v>1491</v>
      </c>
      <c r="B1526" s="12">
        <v>2011</v>
      </c>
      <c r="C1526" t="str">
        <f>A1526&amp;" "&amp;B1526</f>
        <v>Scheelings et al.  2011</v>
      </c>
      <c r="D1526" s="12" t="s">
        <v>35</v>
      </c>
      <c r="E1526" s="12" t="s">
        <v>226</v>
      </c>
      <c r="F1526" s="12" t="s">
        <v>1492</v>
      </c>
      <c r="G1526" s="12" t="s">
        <v>2901</v>
      </c>
      <c r="H1526" s="12" t="s">
        <v>3501</v>
      </c>
      <c r="I1526" s="12" t="s">
        <v>251</v>
      </c>
      <c r="J1526" s="12" t="s">
        <v>2117</v>
      </c>
      <c r="K1526" s="12" t="s">
        <v>28</v>
      </c>
      <c r="L1526" s="12" t="s">
        <v>28</v>
      </c>
      <c r="N1526" s="12" t="s">
        <v>277</v>
      </c>
      <c r="O1526" s="12" t="s">
        <v>744</v>
      </c>
      <c r="P1526" s="12" t="s">
        <v>471</v>
      </c>
      <c r="Q1526" t="s">
        <v>4093</v>
      </c>
      <c r="R1526" t="s">
        <v>4241</v>
      </c>
      <c r="S1526" t="s">
        <v>4339</v>
      </c>
      <c r="T1526" s="12" t="s">
        <v>2655</v>
      </c>
      <c r="U1526" s="12" t="s">
        <v>2656</v>
      </c>
      <c r="W1526" s="12" t="s">
        <v>40</v>
      </c>
      <c r="X1526" s="12" t="s">
        <v>1470</v>
      </c>
      <c r="Y1526" s="12" t="s">
        <v>1033</v>
      </c>
      <c r="Z1526" s="12" t="s">
        <v>1033</v>
      </c>
      <c r="AA1526" s="12" t="s">
        <v>304</v>
      </c>
      <c r="AB1526" s="12" t="s">
        <v>35</v>
      </c>
      <c r="AC1526" s="12" t="s">
        <v>2901</v>
      </c>
      <c r="AF1526" s="12" t="s">
        <v>119</v>
      </c>
      <c r="AG1526" s="12">
        <v>2</v>
      </c>
      <c r="AH1526" s="15"/>
      <c r="AI1526" s="15"/>
      <c r="AS1526" s="12" t="s">
        <v>1494</v>
      </c>
    </row>
    <row r="1527" spans="1:45" s="12" customFormat="1" x14ac:dyDescent="0.25">
      <c r="A1527" s="12" t="s">
        <v>1491</v>
      </c>
      <c r="B1527" s="12">
        <v>2011</v>
      </c>
      <c r="C1527" t="str">
        <f>A1527&amp;" "&amp;B1527</f>
        <v>Scheelings et al.  2011</v>
      </c>
      <c r="D1527" s="12" t="s">
        <v>35</v>
      </c>
      <c r="E1527" s="12" t="s">
        <v>226</v>
      </c>
      <c r="F1527" s="12" t="s">
        <v>1492</v>
      </c>
      <c r="G1527" s="12" t="s">
        <v>2901</v>
      </c>
      <c r="H1527" s="12" t="s">
        <v>3501</v>
      </c>
      <c r="I1527" s="12" t="s">
        <v>251</v>
      </c>
      <c r="J1527" s="12" t="s">
        <v>2117</v>
      </c>
      <c r="K1527" s="12" t="s">
        <v>28</v>
      </c>
      <c r="L1527" s="12" t="s">
        <v>28</v>
      </c>
      <c r="N1527" s="12" t="s">
        <v>277</v>
      </c>
      <c r="O1527" s="12" t="s">
        <v>744</v>
      </c>
      <c r="P1527" s="12" t="s">
        <v>471</v>
      </c>
      <c r="Q1527" s="12" t="s">
        <v>4093</v>
      </c>
      <c r="R1527" s="12" t="s">
        <v>4107</v>
      </c>
      <c r="S1527" s="12" t="s">
        <v>4343</v>
      </c>
      <c r="T1527" s="12" t="s">
        <v>4342</v>
      </c>
      <c r="U1527" s="12" t="s">
        <v>1493</v>
      </c>
      <c r="W1527" s="12" t="s">
        <v>40</v>
      </c>
      <c r="X1527" s="12" t="s">
        <v>1470</v>
      </c>
      <c r="Y1527" s="12" t="s">
        <v>1033</v>
      </c>
      <c r="Z1527" s="12" t="s">
        <v>1033</v>
      </c>
      <c r="AA1527" s="12" t="s">
        <v>304</v>
      </c>
      <c r="AB1527" s="12" t="s">
        <v>35</v>
      </c>
      <c r="AC1527" s="12" t="s">
        <v>2901</v>
      </c>
      <c r="AF1527" s="12" t="s">
        <v>119</v>
      </c>
      <c r="AG1527" s="12">
        <v>1</v>
      </c>
      <c r="AH1527" s="15"/>
      <c r="AI1527" s="15"/>
      <c r="AS1527" s="12" t="s">
        <v>1494</v>
      </c>
    </row>
    <row r="1528" spans="1:45" s="12" customFormat="1" x14ac:dyDescent="0.25">
      <c r="A1528" s="12" t="s">
        <v>1491</v>
      </c>
      <c r="B1528" s="12">
        <v>2011</v>
      </c>
      <c r="C1528" t="str">
        <f>A1528&amp;" "&amp;B1528</f>
        <v>Scheelings et al.  2011</v>
      </c>
      <c r="D1528" s="12" t="s">
        <v>35</v>
      </c>
      <c r="E1528" s="12" t="s">
        <v>226</v>
      </c>
      <c r="F1528" s="12" t="s">
        <v>1492</v>
      </c>
      <c r="G1528" s="12" t="s">
        <v>2901</v>
      </c>
      <c r="H1528" s="12" t="s">
        <v>3501</v>
      </c>
      <c r="I1528" s="12" t="s">
        <v>251</v>
      </c>
      <c r="J1528" s="12" t="s">
        <v>2117</v>
      </c>
      <c r="K1528" s="12" t="s">
        <v>28</v>
      </c>
      <c r="L1528" s="12" t="s">
        <v>28</v>
      </c>
      <c r="N1528" s="12" t="s">
        <v>277</v>
      </c>
      <c r="O1528" s="12" t="s">
        <v>744</v>
      </c>
      <c r="P1528" s="12" t="s">
        <v>471</v>
      </c>
      <c r="Q1528" t="s">
        <v>4093</v>
      </c>
      <c r="R1528" t="s">
        <v>4345</v>
      </c>
      <c r="S1528" t="s">
        <v>4344</v>
      </c>
      <c r="T1528" s="12" t="s">
        <v>1509</v>
      </c>
      <c r="U1528" s="12" t="s">
        <v>1510</v>
      </c>
      <c r="W1528" s="12" t="s">
        <v>40</v>
      </c>
      <c r="X1528" s="12" t="s">
        <v>1470</v>
      </c>
      <c r="Y1528" s="12" t="s">
        <v>1033</v>
      </c>
      <c r="Z1528" s="12" t="s">
        <v>1033</v>
      </c>
      <c r="AA1528" s="12" t="s">
        <v>304</v>
      </c>
      <c r="AB1528" s="12" t="s">
        <v>35</v>
      </c>
      <c r="AC1528" s="12" t="s">
        <v>2901</v>
      </c>
      <c r="AF1528" s="12">
        <v>17</v>
      </c>
      <c r="AG1528" s="12">
        <v>55</v>
      </c>
      <c r="AH1528" s="15"/>
      <c r="AI1528" s="15"/>
      <c r="AS1528" s="12" t="s">
        <v>1494</v>
      </c>
    </row>
    <row r="1529" spans="1:45" s="12" customFormat="1" x14ac:dyDescent="0.25">
      <c r="A1529" s="12" t="s">
        <v>1491</v>
      </c>
      <c r="B1529" s="12">
        <v>2011</v>
      </c>
      <c r="C1529" t="str">
        <f>A1529&amp;" "&amp;B1529</f>
        <v>Scheelings et al.  2011</v>
      </c>
      <c r="D1529" s="12" t="s">
        <v>35</v>
      </c>
      <c r="E1529" s="12" t="s">
        <v>226</v>
      </c>
      <c r="F1529" s="12" t="s">
        <v>1492</v>
      </c>
      <c r="G1529" s="12" t="s">
        <v>2901</v>
      </c>
      <c r="H1529" s="12" t="s">
        <v>3501</v>
      </c>
      <c r="I1529" s="12" t="s">
        <v>251</v>
      </c>
      <c r="J1529" s="12" t="s">
        <v>2117</v>
      </c>
      <c r="K1529" s="12" t="s">
        <v>28</v>
      </c>
      <c r="L1529" s="12" t="s">
        <v>28</v>
      </c>
      <c r="N1529" s="12" t="s">
        <v>277</v>
      </c>
      <c r="O1529" s="12" t="s">
        <v>744</v>
      </c>
      <c r="P1529" s="12" t="s">
        <v>471</v>
      </c>
      <c r="Q1529" t="s">
        <v>4093</v>
      </c>
      <c r="R1529" t="s">
        <v>4241</v>
      </c>
      <c r="S1529" t="s">
        <v>4339</v>
      </c>
      <c r="T1529" s="12" t="s">
        <v>1511</v>
      </c>
      <c r="U1529" s="12" t="s">
        <v>1512</v>
      </c>
      <c r="W1529" s="12" t="s">
        <v>40</v>
      </c>
      <c r="X1529" s="12" t="s">
        <v>1470</v>
      </c>
      <c r="Y1529" s="12" t="s">
        <v>1033</v>
      </c>
      <c r="Z1529" s="12" t="s">
        <v>1033</v>
      </c>
      <c r="AA1529" s="12" t="s">
        <v>304</v>
      </c>
      <c r="AB1529" s="12" t="s">
        <v>35</v>
      </c>
      <c r="AC1529" s="12" t="s">
        <v>2901</v>
      </c>
      <c r="AF1529" s="12">
        <v>9</v>
      </c>
      <c r="AG1529" s="12">
        <v>13</v>
      </c>
      <c r="AH1529" s="15"/>
      <c r="AI1529" s="15"/>
      <c r="AS1529" s="12" t="s">
        <v>1494</v>
      </c>
    </row>
    <row r="1530" spans="1:45" s="12" customFormat="1" x14ac:dyDescent="0.25">
      <c r="A1530" s="12" t="s">
        <v>1491</v>
      </c>
      <c r="B1530" s="12">
        <v>2011</v>
      </c>
      <c r="C1530" t="str">
        <f>A1530&amp;" "&amp;B1530</f>
        <v>Scheelings et al.  2011</v>
      </c>
      <c r="D1530" s="12" t="s">
        <v>35</v>
      </c>
      <c r="E1530" s="12" t="s">
        <v>226</v>
      </c>
      <c r="F1530" s="12" t="s">
        <v>1492</v>
      </c>
      <c r="G1530" s="12" t="s">
        <v>2901</v>
      </c>
      <c r="H1530" s="12" t="s">
        <v>3501</v>
      </c>
      <c r="I1530" s="12" t="s">
        <v>251</v>
      </c>
      <c r="J1530" s="12" t="s">
        <v>2117</v>
      </c>
      <c r="K1530" s="12" t="s">
        <v>28</v>
      </c>
      <c r="L1530" s="12" t="s">
        <v>28</v>
      </c>
      <c r="N1530" s="12" t="s">
        <v>277</v>
      </c>
      <c r="O1530" s="12" t="s">
        <v>744</v>
      </c>
      <c r="P1530" s="12" t="s">
        <v>471</v>
      </c>
      <c r="Q1530" t="s">
        <v>4093</v>
      </c>
      <c r="R1530" t="s">
        <v>4238</v>
      </c>
      <c r="S1530" t="s">
        <v>4369</v>
      </c>
      <c r="T1530" s="12" t="s">
        <v>4368</v>
      </c>
      <c r="U1530" s="12" t="s">
        <v>1514</v>
      </c>
      <c r="W1530" s="12" t="s">
        <v>40</v>
      </c>
      <c r="X1530" s="12" t="s">
        <v>1470</v>
      </c>
      <c r="Y1530" s="12" t="s">
        <v>1033</v>
      </c>
      <c r="Z1530" s="12" t="s">
        <v>1033</v>
      </c>
      <c r="AA1530" s="12" t="s">
        <v>304</v>
      </c>
      <c r="AB1530" s="12" t="s">
        <v>35</v>
      </c>
      <c r="AC1530" s="12" t="s">
        <v>2901</v>
      </c>
      <c r="AF1530" s="12" t="s">
        <v>119</v>
      </c>
      <c r="AG1530" s="12">
        <v>1</v>
      </c>
      <c r="AH1530" s="15"/>
      <c r="AI1530" s="15"/>
      <c r="AS1530" s="12" t="s">
        <v>1494</v>
      </c>
    </row>
    <row r="1531" spans="1:45" s="12" customFormat="1" x14ac:dyDescent="0.25">
      <c r="A1531" s="12" t="s">
        <v>1491</v>
      </c>
      <c r="B1531" s="12">
        <v>2011</v>
      </c>
      <c r="C1531" t="str">
        <f>A1531&amp;" "&amp;B1531</f>
        <v>Scheelings et al.  2011</v>
      </c>
      <c r="D1531" s="12" t="s">
        <v>35</v>
      </c>
      <c r="E1531" s="12" t="s">
        <v>226</v>
      </c>
      <c r="F1531" s="12" t="s">
        <v>1492</v>
      </c>
      <c r="G1531" s="12" t="s">
        <v>2901</v>
      </c>
      <c r="H1531" s="12" t="s">
        <v>3501</v>
      </c>
      <c r="I1531" s="12" t="s">
        <v>251</v>
      </c>
      <c r="J1531" s="12" t="s">
        <v>2117</v>
      </c>
      <c r="K1531" s="12" t="s">
        <v>28</v>
      </c>
      <c r="L1531" s="12" t="s">
        <v>28</v>
      </c>
      <c r="N1531" s="12" t="s">
        <v>277</v>
      </c>
      <c r="O1531" s="12" t="s">
        <v>744</v>
      </c>
      <c r="P1531" s="12" t="s">
        <v>471</v>
      </c>
      <c r="Q1531" t="s">
        <v>4093</v>
      </c>
      <c r="R1531" t="s">
        <v>4241</v>
      </c>
      <c r="S1531" t="s">
        <v>4375</v>
      </c>
      <c r="T1531" s="12" t="s">
        <v>1515</v>
      </c>
      <c r="U1531" s="12" t="s">
        <v>4376</v>
      </c>
      <c r="W1531" s="12" t="s">
        <v>40</v>
      </c>
      <c r="X1531" s="12" t="s">
        <v>1470</v>
      </c>
      <c r="Y1531" s="12" t="s">
        <v>1033</v>
      </c>
      <c r="Z1531" s="12" t="s">
        <v>1033</v>
      </c>
      <c r="AA1531" s="12" t="s">
        <v>304</v>
      </c>
      <c r="AB1531" s="12" t="s">
        <v>35</v>
      </c>
      <c r="AC1531" s="12" t="s">
        <v>2901</v>
      </c>
      <c r="AF1531" s="12">
        <v>1</v>
      </c>
      <c r="AG1531" s="12">
        <v>3</v>
      </c>
      <c r="AH1531" s="15"/>
      <c r="AI1531" s="15"/>
      <c r="AS1531" s="12" t="s">
        <v>1494</v>
      </c>
    </row>
    <row r="1532" spans="1:45" s="12" customFormat="1" x14ac:dyDescent="0.25">
      <c r="A1532" s="12" t="s">
        <v>1491</v>
      </c>
      <c r="B1532" s="12">
        <v>2011</v>
      </c>
      <c r="C1532" t="str">
        <f>A1532&amp;" "&amp;B1532</f>
        <v>Scheelings et al.  2011</v>
      </c>
      <c r="D1532" s="12" t="s">
        <v>35</v>
      </c>
      <c r="E1532" s="12" t="s">
        <v>226</v>
      </c>
      <c r="F1532" s="12" t="s">
        <v>1492</v>
      </c>
      <c r="G1532" s="12" t="s">
        <v>2901</v>
      </c>
      <c r="H1532" s="12" t="s">
        <v>3501</v>
      </c>
      <c r="I1532" s="12" t="s">
        <v>251</v>
      </c>
      <c r="J1532" s="12" t="s">
        <v>2117</v>
      </c>
      <c r="K1532" s="12" t="s">
        <v>28</v>
      </c>
      <c r="L1532" s="12" t="s">
        <v>28</v>
      </c>
      <c r="N1532" s="12" t="s">
        <v>277</v>
      </c>
      <c r="O1532" s="12" t="s">
        <v>744</v>
      </c>
      <c r="P1532" s="12" t="s">
        <v>471</v>
      </c>
      <c r="Q1532" t="s">
        <v>4093</v>
      </c>
      <c r="R1532" t="s">
        <v>4238</v>
      </c>
      <c r="S1532" t="s">
        <v>4247</v>
      </c>
      <c r="T1532" s="12" t="s">
        <v>1516</v>
      </c>
      <c r="U1532" s="12" t="s">
        <v>1517</v>
      </c>
      <c r="W1532" s="12" t="s">
        <v>40</v>
      </c>
      <c r="X1532" s="12" t="s">
        <v>1470</v>
      </c>
      <c r="Y1532" s="12" t="s">
        <v>1033</v>
      </c>
      <c r="Z1532" s="12" t="s">
        <v>1033</v>
      </c>
      <c r="AA1532" s="12" t="s">
        <v>304</v>
      </c>
      <c r="AB1532" s="12" t="s">
        <v>35</v>
      </c>
      <c r="AC1532" s="12" t="s">
        <v>2901</v>
      </c>
      <c r="AF1532" s="12" t="s">
        <v>119</v>
      </c>
      <c r="AG1532" s="12">
        <v>1</v>
      </c>
      <c r="AH1532" s="15"/>
      <c r="AI1532" s="15"/>
      <c r="AS1532" s="12" t="s">
        <v>1494</v>
      </c>
    </row>
    <row r="1533" spans="1:45" s="12" customFormat="1" x14ac:dyDescent="0.25">
      <c r="A1533" s="12" t="s">
        <v>1491</v>
      </c>
      <c r="B1533" s="12">
        <v>2011</v>
      </c>
      <c r="C1533" t="str">
        <f>A1533&amp;" "&amp;B1533</f>
        <v>Scheelings et al.  2011</v>
      </c>
      <c r="D1533" s="12" t="s">
        <v>35</v>
      </c>
      <c r="E1533" s="12" t="s">
        <v>226</v>
      </c>
      <c r="F1533" s="12" t="s">
        <v>1492</v>
      </c>
      <c r="G1533" s="12" t="s">
        <v>2901</v>
      </c>
      <c r="H1533" s="12" t="s">
        <v>3501</v>
      </c>
      <c r="I1533" s="12" t="s">
        <v>251</v>
      </c>
      <c r="J1533" s="12" t="s">
        <v>2117</v>
      </c>
      <c r="K1533" s="12" t="s">
        <v>28</v>
      </c>
      <c r="L1533" s="12" t="s">
        <v>28</v>
      </c>
      <c r="N1533" s="12" t="s">
        <v>277</v>
      </c>
      <c r="O1533" s="12" t="s">
        <v>744</v>
      </c>
      <c r="P1533" s="12" t="s">
        <v>471</v>
      </c>
      <c r="Q1533" t="s">
        <v>4093</v>
      </c>
      <c r="R1533" t="s">
        <v>4238</v>
      </c>
      <c r="S1533" t="s">
        <v>4397</v>
      </c>
      <c r="T1533" s="12" t="s">
        <v>1519</v>
      </c>
      <c r="U1533" s="12" t="s">
        <v>1520</v>
      </c>
      <c r="W1533" s="12" t="s">
        <v>40</v>
      </c>
      <c r="X1533" s="12" t="s">
        <v>1470</v>
      </c>
      <c r="Y1533" s="12" t="s">
        <v>1033</v>
      </c>
      <c r="Z1533" s="12" t="s">
        <v>1033</v>
      </c>
      <c r="AA1533" s="12" t="s">
        <v>304</v>
      </c>
      <c r="AB1533" s="12" t="s">
        <v>35</v>
      </c>
      <c r="AC1533" s="12" t="s">
        <v>2901</v>
      </c>
      <c r="AF1533" s="12" t="s">
        <v>119</v>
      </c>
      <c r="AG1533" s="12">
        <v>1</v>
      </c>
      <c r="AH1533" s="15"/>
      <c r="AI1533" s="15"/>
      <c r="AS1533" s="12" t="s">
        <v>1494</v>
      </c>
    </row>
    <row r="1534" spans="1:45" s="12" customFormat="1" x14ac:dyDescent="0.25">
      <c r="A1534" s="12" t="s">
        <v>1491</v>
      </c>
      <c r="B1534" s="12">
        <v>2011</v>
      </c>
      <c r="C1534" t="str">
        <f>A1534&amp;" "&amp;B1534</f>
        <v>Scheelings et al.  2011</v>
      </c>
      <c r="D1534" s="12" t="s">
        <v>35</v>
      </c>
      <c r="E1534" s="12" t="s">
        <v>226</v>
      </c>
      <c r="F1534" s="12" t="s">
        <v>1492</v>
      </c>
      <c r="G1534" s="12" t="s">
        <v>2901</v>
      </c>
      <c r="H1534" s="12" t="s">
        <v>3501</v>
      </c>
      <c r="I1534" s="12" t="s">
        <v>251</v>
      </c>
      <c r="J1534" s="12" t="s">
        <v>2117</v>
      </c>
      <c r="K1534" s="12" t="s">
        <v>28</v>
      </c>
      <c r="L1534" s="12" t="s">
        <v>28</v>
      </c>
      <c r="N1534" s="12" t="s">
        <v>277</v>
      </c>
      <c r="O1534" s="12" t="s">
        <v>744</v>
      </c>
      <c r="P1534" s="12" t="s">
        <v>471</v>
      </c>
      <c r="Q1534" t="s">
        <v>4093</v>
      </c>
      <c r="R1534" t="s">
        <v>4238</v>
      </c>
      <c r="S1534" t="s">
        <v>4403</v>
      </c>
      <c r="T1534" s="12" t="s">
        <v>4402</v>
      </c>
      <c r="U1534" s="12" t="s">
        <v>1518</v>
      </c>
      <c r="W1534" s="12" t="s">
        <v>40</v>
      </c>
      <c r="X1534" s="12" t="s">
        <v>1470</v>
      </c>
      <c r="Y1534" s="12" t="s">
        <v>1033</v>
      </c>
      <c r="Z1534" s="12" t="s">
        <v>1033</v>
      </c>
      <c r="AA1534" s="12" t="s">
        <v>304</v>
      </c>
      <c r="AB1534" s="12" t="s">
        <v>35</v>
      </c>
      <c r="AC1534" s="12" t="s">
        <v>2901</v>
      </c>
      <c r="AF1534" s="12" t="s">
        <v>119</v>
      </c>
      <c r="AG1534" s="12">
        <v>48</v>
      </c>
      <c r="AH1534" s="15"/>
      <c r="AI1534" s="15"/>
      <c r="AS1534" s="12" t="s">
        <v>1494</v>
      </c>
    </row>
    <row r="1535" spans="1:45" s="12" customFormat="1" x14ac:dyDescent="0.25">
      <c r="A1535" s="12" t="s">
        <v>1491</v>
      </c>
      <c r="B1535" s="12">
        <v>2011</v>
      </c>
      <c r="C1535" t="str">
        <f>A1535&amp;" "&amp;B1535</f>
        <v>Scheelings et al.  2011</v>
      </c>
      <c r="D1535" s="12" t="s">
        <v>35</v>
      </c>
      <c r="E1535" s="12" t="s">
        <v>226</v>
      </c>
      <c r="F1535" s="12" t="s">
        <v>1492</v>
      </c>
      <c r="G1535" s="12" t="s">
        <v>2901</v>
      </c>
      <c r="H1535" s="12" t="s">
        <v>3501</v>
      </c>
      <c r="I1535" s="12" t="s">
        <v>251</v>
      </c>
      <c r="J1535" s="12" t="s">
        <v>2117</v>
      </c>
      <c r="K1535" s="12" t="s">
        <v>28</v>
      </c>
      <c r="L1535" s="12" t="s">
        <v>28</v>
      </c>
      <c r="N1535" s="12" t="s">
        <v>277</v>
      </c>
      <c r="O1535" s="12" t="s">
        <v>744</v>
      </c>
      <c r="P1535" s="12" t="s">
        <v>471</v>
      </c>
      <c r="Q1535" t="s">
        <v>4093</v>
      </c>
      <c r="R1535" t="s">
        <v>4241</v>
      </c>
      <c r="S1535" t="s">
        <v>4407</v>
      </c>
      <c r="T1535" s="12" t="s">
        <v>1521</v>
      </c>
      <c r="U1535" s="12" t="s">
        <v>1522</v>
      </c>
      <c r="W1535" s="12" t="s">
        <v>40</v>
      </c>
      <c r="X1535" s="12" t="s">
        <v>1470</v>
      </c>
      <c r="Y1535" s="12" t="s">
        <v>1033</v>
      </c>
      <c r="Z1535" s="12" t="s">
        <v>1033</v>
      </c>
      <c r="AA1535" s="12" t="s">
        <v>304</v>
      </c>
      <c r="AB1535" s="12" t="s">
        <v>35</v>
      </c>
      <c r="AC1535" s="12" t="s">
        <v>2901</v>
      </c>
      <c r="AF1535" s="12" t="s">
        <v>119</v>
      </c>
      <c r="AG1535" s="12">
        <v>2</v>
      </c>
      <c r="AH1535" s="15"/>
      <c r="AI1535" s="15"/>
      <c r="AS1535" s="12" t="s">
        <v>1494</v>
      </c>
    </row>
    <row r="1536" spans="1:45" s="12" customFormat="1" x14ac:dyDescent="0.25">
      <c r="A1536" s="12" t="s">
        <v>1491</v>
      </c>
      <c r="B1536" s="12">
        <v>2011</v>
      </c>
      <c r="C1536" t="str">
        <f>A1536&amp;" "&amp;B1536</f>
        <v>Scheelings et al.  2011</v>
      </c>
      <c r="D1536" s="12" t="s">
        <v>35</v>
      </c>
      <c r="E1536" s="12" t="s">
        <v>226</v>
      </c>
      <c r="F1536" s="12" t="s">
        <v>1492</v>
      </c>
      <c r="G1536" s="12" t="s">
        <v>2901</v>
      </c>
      <c r="H1536" s="12" t="s">
        <v>3501</v>
      </c>
      <c r="I1536" s="12" t="s">
        <v>251</v>
      </c>
      <c r="J1536" s="12" t="s">
        <v>2117</v>
      </c>
      <c r="K1536" s="12" t="s">
        <v>28</v>
      </c>
      <c r="L1536" s="12" t="s">
        <v>28</v>
      </c>
      <c r="N1536" s="12" t="s">
        <v>277</v>
      </c>
      <c r="O1536" s="12" t="s">
        <v>744</v>
      </c>
      <c r="P1536" s="12" t="s">
        <v>471</v>
      </c>
      <c r="Q1536" t="s">
        <v>4093</v>
      </c>
      <c r="R1536" t="s">
        <v>4241</v>
      </c>
      <c r="S1536" t="s">
        <v>4408</v>
      </c>
      <c r="T1536" s="12" t="s">
        <v>1523</v>
      </c>
      <c r="U1536" s="12" t="s">
        <v>1524</v>
      </c>
      <c r="W1536" s="12" t="s">
        <v>40</v>
      </c>
      <c r="X1536" s="12" t="s">
        <v>1470</v>
      </c>
      <c r="Y1536" s="12" t="s">
        <v>1033</v>
      </c>
      <c r="Z1536" s="12" t="s">
        <v>1033</v>
      </c>
      <c r="AA1536" s="12" t="s">
        <v>304</v>
      </c>
      <c r="AB1536" s="12" t="s">
        <v>35</v>
      </c>
      <c r="AC1536" s="12" t="s">
        <v>2901</v>
      </c>
      <c r="AF1536" s="12" t="s">
        <v>119</v>
      </c>
      <c r="AG1536" s="12">
        <v>3</v>
      </c>
      <c r="AH1536" s="15"/>
      <c r="AI1536" s="15"/>
      <c r="AS1536" s="12" t="s">
        <v>1494</v>
      </c>
    </row>
    <row r="1537" spans="1:45" s="12" customFormat="1" x14ac:dyDescent="0.25">
      <c r="A1537" s="12" t="s">
        <v>468</v>
      </c>
      <c r="B1537" s="12">
        <v>2014</v>
      </c>
      <c r="C1537" t="str">
        <f>A1537&amp;" "&amp;B1537</f>
        <v>Schmidt et al. 2014</v>
      </c>
      <c r="D1537" s="12" t="s">
        <v>35</v>
      </c>
      <c r="E1537" s="12" t="s">
        <v>226</v>
      </c>
      <c r="F1537" s="12" t="s">
        <v>469</v>
      </c>
      <c r="G1537" s="12" t="s">
        <v>2901</v>
      </c>
      <c r="H1537" s="12" t="s">
        <v>3504</v>
      </c>
      <c r="I1537" s="12" t="s">
        <v>1457</v>
      </c>
      <c r="J1537" s="12" t="s">
        <v>3626</v>
      </c>
      <c r="K1537" s="12" t="s">
        <v>28</v>
      </c>
      <c r="L1537" s="12" t="s">
        <v>28</v>
      </c>
      <c r="N1537" s="12" t="s">
        <v>277</v>
      </c>
      <c r="O1537" s="12" t="s">
        <v>744</v>
      </c>
      <c r="P1537" s="12" t="s">
        <v>471</v>
      </c>
      <c r="Q1537" t="s">
        <v>4093</v>
      </c>
      <c r="R1537" t="s">
        <v>4092</v>
      </c>
      <c r="S1537" t="s">
        <v>4091</v>
      </c>
      <c r="T1537" s="12" t="s">
        <v>472</v>
      </c>
      <c r="U1537" s="12" t="s">
        <v>473</v>
      </c>
      <c r="W1537" s="12" t="s">
        <v>40</v>
      </c>
      <c r="X1537" s="12" t="s">
        <v>1826</v>
      </c>
      <c r="Y1537" s="12" t="s">
        <v>1033</v>
      </c>
      <c r="Z1537" s="12" t="s">
        <v>1033</v>
      </c>
      <c r="AA1537" s="12" t="s">
        <v>304</v>
      </c>
      <c r="AB1537" s="12" t="s">
        <v>35</v>
      </c>
      <c r="AC1537" s="12" t="s">
        <v>2901</v>
      </c>
      <c r="AF1537" s="12">
        <v>8</v>
      </c>
      <c r="AG1537" s="12">
        <v>23</v>
      </c>
      <c r="AH1537" s="15"/>
      <c r="AI1537" s="15"/>
    </row>
    <row r="1538" spans="1:45" s="12" customFormat="1" x14ac:dyDescent="0.25">
      <c r="A1538" s="12" t="s">
        <v>468</v>
      </c>
      <c r="B1538" s="12">
        <v>2014</v>
      </c>
      <c r="C1538" t="str">
        <f>A1538&amp;" "&amp;B1538</f>
        <v>Schmidt et al. 2014</v>
      </c>
      <c r="D1538" s="12" t="s">
        <v>35</v>
      </c>
      <c r="E1538" s="12" t="s">
        <v>226</v>
      </c>
      <c r="F1538" s="12" t="s">
        <v>469</v>
      </c>
      <c r="G1538" s="12" t="s">
        <v>2901</v>
      </c>
      <c r="H1538" s="12" t="s">
        <v>3504</v>
      </c>
      <c r="I1538" s="12" t="s">
        <v>1457</v>
      </c>
      <c r="J1538" s="12" t="s">
        <v>3626</v>
      </c>
      <c r="K1538" s="12" t="s">
        <v>28</v>
      </c>
      <c r="L1538" s="12" t="s">
        <v>28</v>
      </c>
      <c r="N1538" s="12" t="s">
        <v>277</v>
      </c>
      <c r="O1538" s="12" t="s">
        <v>744</v>
      </c>
      <c r="P1538" s="12" t="s">
        <v>471</v>
      </c>
      <c r="Q1538" t="s">
        <v>4093</v>
      </c>
      <c r="R1538" t="s">
        <v>4107</v>
      </c>
      <c r="S1538" t="s">
        <v>4106</v>
      </c>
      <c r="T1538" s="12" t="s">
        <v>474</v>
      </c>
      <c r="U1538" s="12" t="s">
        <v>475</v>
      </c>
      <c r="W1538" s="12" t="s">
        <v>40</v>
      </c>
      <c r="X1538" s="12" t="s">
        <v>1826</v>
      </c>
      <c r="Y1538" s="12" t="s">
        <v>1033</v>
      </c>
      <c r="Z1538" s="12" t="s">
        <v>1033</v>
      </c>
      <c r="AA1538" s="12" t="s">
        <v>304</v>
      </c>
      <c r="AB1538" s="12" t="s">
        <v>35</v>
      </c>
      <c r="AC1538" s="12" t="s">
        <v>2901</v>
      </c>
      <c r="AF1538" s="12">
        <v>0</v>
      </c>
      <c r="AG1538" s="12">
        <v>12</v>
      </c>
      <c r="AH1538" s="15"/>
      <c r="AI1538" s="15"/>
    </row>
    <row r="1539" spans="1:45" s="12" customFormat="1" x14ac:dyDescent="0.25">
      <c r="A1539" s="12" t="s">
        <v>468</v>
      </c>
      <c r="B1539" s="12">
        <v>2014</v>
      </c>
      <c r="C1539" t="str">
        <f>A1539&amp;" "&amp;B1539</f>
        <v>Schmidt et al. 2014</v>
      </c>
      <c r="D1539" s="12" t="s">
        <v>35</v>
      </c>
      <c r="E1539" s="12" t="s">
        <v>226</v>
      </c>
      <c r="F1539" s="12" t="s">
        <v>469</v>
      </c>
      <c r="G1539" s="12" t="s">
        <v>2901</v>
      </c>
      <c r="H1539" s="12" t="s">
        <v>3504</v>
      </c>
      <c r="I1539" s="12" t="s">
        <v>1457</v>
      </c>
      <c r="J1539" s="12" t="s">
        <v>3626</v>
      </c>
      <c r="K1539" s="12" t="s">
        <v>28</v>
      </c>
      <c r="L1539" s="12" t="s">
        <v>28</v>
      </c>
      <c r="N1539" s="12" t="s">
        <v>277</v>
      </c>
      <c r="O1539" s="12" t="s">
        <v>744</v>
      </c>
      <c r="P1539" s="12" t="s">
        <v>471</v>
      </c>
      <c r="Q1539" t="s">
        <v>4093</v>
      </c>
      <c r="R1539" t="s">
        <v>4177</v>
      </c>
      <c r="S1539" t="s">
        <v>4176</v>
      </c>
      <c r="T1539" s="12" t="s">
        <v>3781</v>
      </c>
      <c r="U1539" s="12" t="s">
        <v>476</v>
      </c>
      <c r="W1539" s="12" t="s">
        <v>40</v>
      </c>
      <c r="X1539" s="12" t="s">
        <v>1826</v>
      </c>
      <c r="Y1539" s="12" t="s">
        <v>1033</v>
      </c>
      <c r="Z1539" s="12" t="s">
        <v>1033</v>
      </c>
      <c r="AA1539" s="12" t="s">
        <v>304</v>
      </c>
      <c r="AB1539" s="12" t="s">
        <v>35</v>
      </c>
      <c r="AC1539" s="12" t="s">
        <v>2901</v>
      </c>
      <c r="AF1539" s="12">
        <v>0</v>
      </c>
      <c r="AG1539" s="12">
        <v>21</v>
      </c>
      <c r="AH1539" s="15"/>
      <c r="AI1539" s="15"/>
    </row>
    <row r="1540" spans="1:45" s="12" customFormat="1" x14ac:dyDescent="0.25">
      <c r="A1540" s="12" t="s">
        <v>1428</v>
      </c>
      <c r="B1540" s="12">
        <v>2012</v>
      </c>
      <c r="C1540" t="str">
        <f>A1540&amp;" "&amp;B1540</f>
        <v>Smith et al.  2012</v>
      </c>
      <c r="D1540" s="12" t="s">
        <v>35</v>
      </c>
      <c r="E1540" s="12" t="s">
        <v>226</v>
      </c>
      <c r="F1540" s="12" t="s">
        <v>1438</v>
      </c>
      <c r="G1540" s="12" t="s">
        <v>2901</v>
      </c>
      <c r="H1540" s="12" t="s">
        <v>3507</v>
      </c>
      <c r="I1540" s="12" t="s">
        <v>1439</v>
      </c>
      <c r="J1540" s="12" t="s">
        <v>3625</v>
      </c>
      <c r="K1540" s="12" t="s">
        <v>28</v>
      </c>
      <c r="L1540" s="12" t="s">
        <v>28</v>
      </c>
      <c r="N1540" s="12" t="s">
        <v>28</v>
      </c>
      <c r="O1540" s="12" t="s">
        <v>744</v>
      </c>
      <c r="P1540" s="12" t="s">
        <v>471</v>
      </c>
      <c r="Q1540" t="s">
        <v>4093</v>
      </c>
      <c r="R1540" t="s">
        <v>4401</v>
      </c>
      <c r="S1540" t="s">
        <v>4400</v>
      </c>
      <c r="T1540" s="12" t="s">
        <v>1440</v>
      </c>
      <c r="U1540" s="12" t="s">
        <v>1441</v>
      </c>
      <c r="W1540" s="12" t="s">
        <v>1442</v>
      </c>
      <c r="X1540" s="12" t="s">
        <v>1652</v>
      </c>
      <c r="Y1540" s="12" t="s">
        <v>1652</v>
      </c>
      <c r="Z1540" s="12" t="s">
        <v>3517</v>
      </c>
      <c r="AA1540" s="12" t="s">
        <v>80</v>
      </c>
      <c r="AB1540" s="12" t="s">
        <v>35</v>
      </c>
      <c r="AC1540" s="12" t="s">
        <v>2901</v>
      </c>
      <c r="AF1540" s="12">
        <v>80</v>
      </c>
      <c r="AG1540" s="12">
        <v>110</v>
      </c>
      <c r="AS1540" s="12" t="s">
        <v>1443</v>
      </c>
    </row>
    <row r="1541" spans="1:45" s="12" customFormat="1" x14ac:dyDescent="0.25">
      <c r="A1541" s="12" t="s">
        <v>1428</v>
      </c>
      <c r="B1541" s="12">
        <v>2012</v>
      </c>
      <c r="C1541" t="str">
        <f>A1541&amp;" "&amp;B1541</f>
        <v>Smith et al.  2012</v>
      </c>
      <c r="D1541" s="12" t="s">
        <v>35</v>
      </c>
      <c r="E1541" s="12" t="s">
        <v>226</v>
      </c>
      <c r="F1541" s="12" t="s">
        <v>1438</v>
      </c>
      <c r="G1541" s="12" t="s">
        <v>2901</v>
      </c>
      <c r="H1541" s="12" t="s">
        <v>3507</v>
      </c>
      <c r="I1541" s="12" t="s">
        <v>1439</v>
      </c>
      <c r="J1541" s="12" t="s">
        <v>3625</v>
      </c>
      <c r="K1541" s="12" t="s">
        <v>28</v>
      </c>
      <c r="L1541" s="12" t="s">
        <v>28</v>
      </c>
      <c r="N1541" s="12" t="s">
        <v>28</v>
      </c>
      <c r="O1541" s="12" t="s">
        <v>744</v>
      </c>
      <c r="P1541" s="12" t="s">
        <v>471</v>
      </c>
      <c r="Q1541" t="s">
        <v>4093</v>
      </c>
      <c r="R1541" t="s">
        <v>4401</v>
      </c>
      <c r="S1541" t="s">
        <v>4400</v>
      </c>
      <c r="T1541" s="12" t="s">
        <v>1440</v>
      </c>
      <c r="U1541" s="12" t="s">
        <v>1441</v>
      </c>
      <c r="W1541" s="12" t="s">
        <v>1442</v>
      </c>
      <c r="X1541" s="12" t="s">
        <v>2942</v>
      </c>
      <c r="Y1541" s="12" t="s">
        <v>3524</v>
      </c>
      <c r="Z1541" s="12" t="s">
        <v>3517</v>
      </c>
      <c r="AA1541" s="12" t="s">
        <v>80</v>
      </c>
      <c r="AB1541" s="12" t="s">
        <v>35</v>
      </c>
      <c r="AC1541" s="12" t="s">
        <v>2901</v>
      </c>
      <c r="AF1541" s="12">
        <v>6</v>
      </c>
      <c r="AG1541" s="12">
        <v>110</v>
      </c>
      <c r="AS1541" s="12" t="s">
        <v>2116</v>
      </c>
    </row>
    <row r="1542" spans="1:45" s="12" customFormat="1" x14ac:dyDescent="0.25">
      <c r="A1542" s="12" t="s">
        <v>1428</v>
      </c>
      <c r="B1542" s="12">
        <v>2012</v>
      </c>
      <c r="C1542" t="str">
        <f>A1542&amp;" "&amp;B1542</f>
        <v>Smith et al.  2012</v>
      </c>
      <c r="D1542" s="12" t="s">
        <v>35</v>
      </c>
      <c r="E1542" s="12" t="s">
        <v>226</v>
      </c>
      <c r="F1542" s="12" t="s">
        <v>1438</v>
      </c>
      <c r="G1542" s="12" t="s">
        <v>2901</v>
      </c>
      <c r="H1542" s="12" t="s">
        <v>3507</v>
      </c>
      <c r="I1542" s="12" t="s">
        <v>1439</v>
      </c>
      <c r="J1542" s="12" t="s">
        <v>3625</v>
      </c>
      <c r="K1542" s="12" t="s">
        <v>28</v>
      </c>
      <c r="L1542" s="12" t="s">
        <v>28</v>
      </c>
      <c r="N1542" s="12" t="s">
        <v>28</v>
      </c>
      <c r="O1542" s="12" t="s">
        <v>744</v>
      </c>
      <c r="P1542" s="12" t="s">
        <v>471</v>
      </c>
      <c r="Q1542" t="s">
        <v>4093</v>
      </c>
      <c r="R1542" t="s">
        <v>4401</v>
      </c>
      <c r="S1542" t="s">
        <v>4400</v>
      </c>
      <c r="T1542" s="12" t="s">
        <v>1440</v>
      </c>
      <c r="U1542" s="12" t="s">
        <v>1441</v>
      </c>
      <c r="W1542" s="12" t="s">
        <v>1442</v>
      </c>
      <c r="X1542" s="12" t="s">
        <v>2946</v>
      </c>
      <c r="Y1542" s="12" t="s">
        <v>3527</v>
      </c>
      <c r="Z1542" s="12" t="s">
        <v>3517</v>
      </c>
      <c r="AA1542" s="12" t="s">
        <v>80</v>
      </c>
      <c r="AB1542" s="12" t="s">
        <v>35</v>
      </c>
      <c r="AC1542" s="12" t="s">
        <v>2901</v>
      </c>
      <c r="AF1542" s="12">
        <v>48</v>
      </c>
      <c r="AG1542" s="12">
        <v>110</v>
      </c>
      <c r="AS1542" s="12" t="s">
        <v>2116</v>
      </c>
    </row>
    <row r="1543" spans="1:45" s="12" customFormat="1" x14ac:dyDescent="0.25">
      <c r="A1543" s="12" t="s">
        <v>1428</v>
      </c>
      <c r="B1543" s="12">
        <v>2012</v>
      </c>
      <c r="C1543" t="str">
        <f>A1543&amp;" "&amp;B1543</f>
        <v>Smith et al.  2012</v>
      </c>
      <c r="D1543" s="12" t="s">
        <v>35</v>
      </c>
      <c r="E1543" s="12" t="s">
        <v>226</v>
      </c>
      <c r="F1543" s="12" t="s">
        <v>1438</v>
      </c>
      <c r="G1543" s="12" t="s">
        <v>2901</v>
      </c>
      <c r="H1543" s="12" t="s">
        <v>3507</v>
      </c>
      <c r="I1543" s="12" t="s">
        <v>1439</v>
      </c>
      <c r="J1543" s="12" t="s">
        <v>3625</v>
      </c>
      <c r="K1543" s="12" t="s">
        <v>28</v>
      </c>
      <c r="L1543" s="12" t="s">
        <v>28</v>
      </c>
      <c r="N1543" s="12" t="s">
        <v>28</v>
      </c>
      <c r="O1543" s="12" t="s">
        <v>744</v>
      </c>
      <c r="P1543" s="12" t="s">
        <v>471</v>
      </c>
      <c r="Q1543" t="s">
        <v>4093</v>
      </c>
      <c r="R1543" t="s">
        <v>4401</v>
      </c>
      <c r="S1543" t="s">
        <v>4400</v>
      </c>
      <c r="T1543" s="12" t="s">
        <v>1440</v>
      </c>
      <c r="U1543" s="12" t="s">
        <v>1441</v>
      </c>
      <c r="W1543" s="12" t="s">
        <v>1442</v>
      </c>
      <c r="X1543" s="12" t="s">
        <v>2943</v>
      </c>
      <c r="Y1543" s="12" t="s">
        <v>3703</v>
      </c>
      <c r="Z1543" s="12" t="s">
        <v>3517</v>
      </c>
      <c r="AA1543" s="12" t="s">
        <v>80</v>
      </c>
      <c r="AB1543" s="12" t="s">
        <v>35</v>
      </c>
      <c r="AC1543" s="12" t="s">
        <v>2901</v>
      </c>
      <c r="AF1543" s="12">
        <v>1</v>
      </c>
      <c r="AG1543" s="12">
        <v>110</v>
      </c>
    </row>
    <row r="1544" spans="1:45" s="12" customFormat="1" x14ac:dyDescent="0.25">
      <c r="A1544" s="12" t="s">
        <v>1428</v>
      </c>
      <c r="B1544" s="12">
        <v>2012</v>
      </c>
      <c r="C1544" t="str">
        <f>A1544&amp;" "&amp;B1544</f>
        <v>Smith et al.  2012</v>
      </c>
      <c r="D1544" s="12" t="s">
        <v>35</v>
      </c>
      <c r="E1544" s="12" t="s">
        <v>226</v>
      </c>
      <c r="F1544" s="12" t="s">
        <v>1438</v>
      </c>
      <c r="G1544" s="12" t="s">
        <v>2901</v>
      </c>
      <c r="H1544" s="12" t="s">
        <v>3507</v>
      </c>
      <c r="I1544" s="12" t="s">
        <v>1439</v>
      </c>
      <c r="J1544" s="12" t="s">
        <v>3625</v>
      </c>
      <c r="K1544" s="12" t="s">
        <v>28</v>
      </c>
      <c r="L1544" s="12" t="s">
        <v>28</v>
      </c>
      <c r="N1544" s="12" t="s">
        <v>28</v>
      </c>
      <c r="O1544" s="12" t="s">
        <v>744</v>
      </c>
      <c r="P1544" s="12" t="s">
        <v>471</v>
      </c>
      <c r="Q1544" t="s">
        <v>4093</v>
      </c>
      <c r="R1544" t="s">
        <v>4401</v>
      </c>
      <c r="S1544" t="s">
        <v>4400</v>
      </c>
      <c r="T1544" s="12" t="s">
        <v>1440</v>
      </c>
      <c r="U1544" s="12" t="s">
        <v>1441</v>
      </c>
      <c r="W1544" s="12" t="s">
        <v>1442</v>
      </c>
      <c r="X1544" s="12" t="s">
        <v>2944</v>
      </c>
      <c r="Y1544" s="12" t="s">
        <v>3706</v>
      </c>
      <c r="Z1544" s="12" t="s">
        <v>3517</v>
      </c>
      <c r="AA1544" s="12" t="s">
        <v>80</v>
      </c>
      <c r="AB1544" s="12" t="s">
        <v>35</v>
      </c>
      <c r="AC1544" s="12" t="s">
        <v>2901</v>
      </c>
      <c r="AF1544" s="12">
        <v>5</v>
      </c>
      <c r="AG1544" s="12">
        <v>110</v>
      </c>
    </row>
    <row r="1545" spans="1:45" s="12" customFormat="1" x14ac:dyDescent="0.25">
      <c r="A1545" s="12" t="s">
        <v>1428</v>
      </c>
      <c r="B1545" s="12">
        <v>2012</v>
      </c>
      <c r="C1545" t="str">
        <f>A1545&amp;" "&amp;B1545</f>
        <v>Smith et al.  2012</v>
      </c>
      <c r="D1545" s="12" t="s">
        <v>35</v>
      </c>
      <c r="E1545" s="12" t="s">
        <v>226</v>
      </c>
      <c r="F1545" s="12" t="s">
        <v>1438</v>
      </c>
      <c r="G1545" s="12" t="s">
        <v>2901</v>
      </c>
      <c r="H1545" s="12" t="s">
        <v>3507</v>
      </c>
      <c r="I1545" s="12" t="s">
        <v>1439</v>
      </c>
      <c r="J1545" s="12" t="s">
        <v>3625</v>
      </c>
      <c r="K1545" s="12" t="s">
        <v>28</v>
      </c>
      <c r="L1545" s="12" t="s">
        <v>28</v>
      </c>
      <c r="N1545" s="12" t="s">
        <v>28</v>
      </c>
      <c r="O1545" s="12" t="s">
        <v>744</v>
      </c>
      <c r="P1545" s="12" t="s">
        <v>471</v>
      </c>
      <c r="Q1545" t="s">
        <v>4093</v>
      </c>
      <c r="R1545" t="s">
        <v>4401</v>
      </c>
      <c r="S1545" t="s">
        <v>4400</v>
      </c>
      <c r="T1545" s="12" t="s">
        <v>1440</v>
      </c>
      <c r="U1545" s="12" t="s">
        <v>1441</v>
      </c>
      <c r="W1545" s="12" t="s">
        <v>1442</v>
      </c>
      <c r="X1545" s="12" t="s">
        <v>2947</v>
      </c>
      <c r="Y1545" s="12" t="s">
        <v>3529</v>
      </c>
      <c r="Z1545" s="12" t="s">
        <v>3517</v>
      </c>
      <c r="AA1545" s="12" t="s">
        <v>80</v>
      </c>
      <c r="AB1545" s="12" t="s">
        <v>35</v>
      </c>
      <c r="AC1545" s="12" t="s">
        <v>2901</v>
      </c>
      <c r="AF1545" s="12">
        <v>4</v>
      </c>
      <c r="AG1545" s="12">
        <v>110</v>
      </c>
    </row>
    <row r="1546" spans="1:45" s="12" customFormat="1" x14ac:dyDescent="0.25">
      <c r="A1546" s="12" t="s">
        <v>1428</v>
      </c>
      <c r="B1546" s="12">
        <v>2012</v>
      </c>
      <c r="C1546" t="str">
        <f>A1546&amp;" "&amp;B1546</f>
        <v>Smith et al.  2012</v>
      </c>
      <c r="D1546" s="12" t="s">
        <v>35</v>
      </c>
      <c r="E1546" s="12" t="s">
        <v>226</v>
      </c>
      <c r="F1546" s="12" t="s">
        <v>1438</v>
      </c>
      <c r="G1546" s="12" t="s">
        <v>2901</v>
      </c>
      <c r="H1546" s="12" t="s">
        <v>3507</v>
      </c>
      <c r="I1546" s="12" t="s">
        <v>1439</v>
      </c>
      <c r="J1546" s="12" t="s">
        <v>3625</v>
      </c>
      <c r="K1546" s="12" t="s">
        <v>28</v>
      </c>
      <c r="L1546" s="12" t="s">
        <v>28</v>
      </c>
      <c r="N1546" s="12" t="s">
        <v>28</v>
      </c>
      <c r="O1546" s="12" t="s">
        <v>744</v>
      </c>
      <c r="P1546" s="12" t="s">
        <v>471</v>
      </c>
      <c r="Q1546" t="s">
        <v>4093</v>
      </c>
      <c r="R1546" t="s">
        <v>4401</v>
      </c>
      <c r="S1546" t="s">
        <v>4400</v>
      </c>
      <c r="T1546" s="12" t="s">
        <v>1440</v>
      </c>
      <c r="U1546" s="12" t="s">
        <v>1441</v>
      </c>
      <c r="W1546" s="12" t="s">
        <v>1442</v>
      </c>
      <c r="X1546" s="12" t="s">
        <v>2948</v>
      </c>
      <c r="Y1546" s="12" t="s">
        <v>3530</v>
      </c>
      <c r="Z1546" s="12" t="s">
        <v>3517</v>
      </c>
      <c r="AA1546" s="12" t="s">
        <v>80</v>
      </c>
      <c r="AB1546" s="12" t="s">
        <v>35</v>
      </c>
      <c r="AC1546" s="12" t="s">
        <v>2901</v>
      </c>
      <c r="AF1546" s="12">
        <v>10</v>
      </c>
      <c r="AG1546" s="12">
        <v>110</v>
      </c>
    </row>
    <row r="1547" spans="1:45" s="12" customFormat="1" x14ac:dyDescent="0.25">
      <c r="A1547" s="12" t="s">
        <v>1428</v>
      </c>
      <c r="B1547" s="12">
        <v>2012</v>
      </c>
      <c r="C1547" t="str">
        <f>A1547&amp;" "&amp;B1547</f>
        <v>Smith et al.  2012</v>
      </c>
      <c r="D1547" s="12" t="s">
        <v>35</v>
      </c>
      <c r="E1547" s="12" t="s">
        <v>226</v>
      </c>
      <c r="F1547" s="12" t="s">
        <v>1438</v>
      </c>
      <c r="G1547" s="12" t="s">
        <v>2901</v>
      </c>
      <c r="H1547" s="12" t="s">
        <v>3507</v>
      </c>
      <c r="I1547" s="12" t="s">
        <v>1439</v>
      </c>
      <c r="J1547" s="12" t="s">
        <v>3625</v>
      </c>
      <c r="K1547" s="12" t="s">
        <v>28</v>
      </c>
      <c r="L1547" s="12" t="s">
        <v>28</v>
      </c>
      <c r="N1547" s="12" t="s">
        <v>28</v>
      </c>
      <c r="O1547" s="12" t="s">
        <v>744</v>
      </c>
      <c r="P1547" s="12" t="s">
        <v>471</v>
      </c>
      <c r="Q1547" t="s">
        <v>4093</v>
      </c>
      <c r="R1547" t="s">
        <v>4401</v>
      </c>
      <c r="S1547" t="s">
        <v>4400</v>
      </c>
      <c r="T1547" s="12" t="s">
        <v>1440</v>
      </c>
      <c r="U1547" s="12" t="s">
        <v>1441</v>
      </c>
      <c r="W1547" s="12" t="s">
        <v>1442</v>
      </c>
      <c r="X1547" s="12" t="s">
        <v>2949</v>
      </c>
      <c r="Y1547" s="12" t="s">
        <v>3531</v>
      </c>
      <c r="Z1547" s="12" t="s">
        <v>3517</v>
      </c>
      <c r="AA1547" s="12" t="s">
        <v>80</v>
      </c>
      <c r="AB1547" s="12" t="s">
        <v>35</v>
      </c>
      <c r="AC1547" s="12" t="s">
        <v>2901</v>
      </c>
      <c r="AF1547" s="12">
        <v>1</v>
      </c>
      <c r="AG1547" s="12">
        <v>110</v>
      </c>
    </row>
    <row r="1548" spans="1:45" s="12" customFormat="1" x14ac:dyDescent="0.25">
      <c r="A1548" s="12" t="s">
        <v>1428</v>
      </c>
      <c r="B1548" s="12">
        <v>2012</v>
      </c>
      <c r="C1548" t="str">
        <f>A1548&amp;" "&amp;B1548</f>
        <v>Smith et al.  2012</v>
      </c>
      <c r="D1548" s="12" t="s">
        <v>35</v>
      </c>
      <c r="E1548" s="12" t="s">
        <v>226</v>
      </c>
      <c r="F1548" s="12" t="s">
        <v>1438</v>
      </c>
      <c r="G1548" s="12" t="s">
        <v>2901</v>
      </c>
      <c r="H1548" s="12" t="s">
        <v>3507</v>
      </c>
      <c r="I1548" s="12" t="s">
        <v>1439</v>
      </c>
      <c r="J1548" s="12" t="s">
        <v>3625</v>
      </c>
      <c r="K1548" s="12" t="s">
        <v>28</v>
      </c>
      <c r="L1548" s="12" t="s">
        <v>28</v>
      </c>
      <c r="N1548" s="12" t="s">
        <v>28</v>
      </c>
      <c r="O1548" s="12" t="s">
        <v>744</v>
      </c>
      <c r="P1548" s="12" t="s">
        <v>471</v>
      </c>
      <c r="Q1548" t="s">
        <v>4093</v>
      </c>
      <c r="R1548" t="s">
        <v>4401</v>
      </c>
      <c r="S1548" t="s">
        <v>4400</v>
      </c>
      <c r="T1548" s="12" t="s">
        <v>1440</v>
      </c>
      <c r="U1548" s="12" t="s">
        <v>1441</v>
      </c>
      <c r="W1548" s="12" t="s">
        <v>1442</v>
      </c>
      <c r="X1548" s="12" t="s">
        <v>2950</v>
      </c>
      <c r="Y1548" s="12" t="s">
        <v>3532</v>
      </c>
      <c r="Z1548" s="12" t="s">
        <v>3517</v>
      </c>
      <c r="AA1548" s="12" t="s">
        <v>80</v>
      </c>
      <c r="AB1548" s="12" t="s">
        <v>35</v>
      </c>
      <c r="AC1548" s="12" t="s">
        <v>2901</v>
      </c>
      <c r="AF1548" s="12">
        <v>1</v>
      </c>
      <c r="AG1548" s="12">
        <v>110</v>
      </c>
    </row>
    <row r="1549" spans="1:45" s="12" customFormat="1" x14ac:dyDescent="0.25">
      <c r="A1549" s="12" t="s">
        <v>1428</v>
      </c>
      <c r="B1549" s="12">
        <v>2012</v>
      </c>
      <c r="C1549" t="str">
        <f>A1549&amp;" "&amp;B1549</f>
        <v>Smith et al.  2012</v>
      </c>
      <c r="D1549" s="12" t="s">
        <v>35</v>
      </c>
      <c r="E1549" s="12" t="s">
        <v>226</v>
      </c>
      <c r="F1549" s="12" t="s">
        <v>1438</v>
      </c>
      <c r="G1549" s="12" t="s">
        <v>2901</v>
      </c>
      <c r="H1549" s="12" t="s">
        <v>3507</v>
      </c>
      <c r="I1549" s="12" t="s">
        <v>1439</v>
      </c>
      <c r="J1549" s="12" t="s">
        <v>3625</v>
      </c>
      <c r="K1549" s="12" t="s">
        <v>28</v>
      </c>
      <c r="L1549" s="12" t="s">
        <v>28</v>
      </c>
      <c r="N1549" s="12" t="s">
        <v>28</v>
      </c>
      <c r="O1549" s="12" t="s">
        <v>744</v>
      </c>
      <c r="P1549" s="12" t="s">
        <v>471</v>
      </c>
      <c r="Q1549" t="s">
        <v>4093</v>
      </c>
      <c r="R1549" t="s">
        <v>4401</v>
      </c>
      <c r="S1549" t="s">
        <v>4400</v>
      </c>
      <c r="T1549" s="12" t="s">
        <v>1440</v>
      </c>
      <c r="U1549" s="12" t="s">
        <v>1441</v>
      </c>
      <c r="W1549" s="12" t="s">
        <v>1442</v>
      </c>
      <c r="X1549" s="12" t="s">
        <v>2951</v>
      </c>
      <c r="Y1549" s="12" t="s">
        <v>3533</v>
      </c>
      <c r="Z1549" s="12" t="s">
        <v>3517</v>
      </c>
      <c r="AA1549" s="12" t="s">
        <v>80</v>
      </c>
      <c r="AB1549" s="12" t="s">
        <v>35</v>
      </c>
      <c r="AC1549" s="12" t="s">
        <v>2901</v>
      </c>
      <c r="AF1549" s="12">
        <v>16</v>
      </c>
      <c r="AG1549" s="12">
        <v>110</v>
      </c>
    </row>
    <row r="1550" spans="1:45" s="12" customFormat="1" x14ac:dyDescent="0.25">
      <c r="A1550" s="12" t="s">
        <v>1428</v>
      </c>
      <c r="B1550" s="12">
        <v>2012</v>
      </c>
      <c r="C1550" t="str">
        <f>A1550&amp;" "&amp;B1550</f>
        <v>Smith et al.  2012</v>
      </c>
      <c r="D1550" s="12" t="s">
        <v>35</v>
      </c>
      <c r="E1550" s="12" t="s">
        <v>226</v>
      </c>
      <c r="F1550" s="12" t="s">
        <v>1438</v>
      </c>
      <c r="G1550" s="12" t="s">
        <v>2901</v>
      </c>
      <c r="H1550" s="12" t="s">
        <v>3507</v>
      </c>
      <c r="I1550" s="12" t="s">
        <v>1439</v>
      </c>
      <c r="J1550" s="12" t="s">
        <v>3625</v>
      </c>
      <c r="K1550" s="12" t="s">
        <v>28</v>
      </c>
      <c r="L1550" s="12" t="s">
        <v>28</v>
      </c>
      <c r="N1550" s="12" t="s">
        <v>28</v>
      </c>
      <c r="O1550" s="12" t="s">
        <v>744</v>
      </c>
      <c r="P1550" s="12" t="s">
        <v>471</v>
      </c>
      <c r="Q1550" t="s">
        <v>4093</v>
      </c>
      <c r="R1550" t="s">
        <v>4401</v>
      </c>
      <c r="S1550" t="s">
        <v>4400</v>
      </c>
      <c r="T1550" s="12" t="s">
        <v>1440</v>
      </c>
      <c r="U1550" s="12" t="s">
        <v>1441</v>
      </c>
      <c r="W1550" s="12" t="s">
        <v>1442</v>
      </c>
      <c r="X1550" s="12" t="s">
        <v>2952</v>
      </c>
      <c r="Y1550" s="12" t="s">
        <v>3534</v>
      </c>
      <c r="Z1550" s="12" t="s">
        <v>3517</v>
      </c>
      <c r="AA1550" s="12" t="s">
        <v>80</v>
      </c>
      <c r="AB1550" s="12" t="s">
        <v>35</v>
      </c>
      <c r="AC1550" s="12" t="s">
        <v>2901</v>
      </c>
      <c r="AF1550" s="12">
        <v>1</v>
      </c>
      <c r="AG1550" s="12">
        <v>110</v>
      </c>
    </row>
    <row r="1551" spans="1:45" s="12" customFormat="1" x14ac:dyDescent="0.25">
      <c r="A1551" s="12" t="s">
        <v>1428</v>
      </c>
      <c r="B1551" s="12">
        <v>2012</v>
      </c>
      <c r="C1551" t="str">
        <f>A1551&amp;" "&amp;B1551</f>
        <v>Smith et al.  2012</v>
      </c>
      <c r="D1551" s="12" t="s">
        <v>35</v>
      </c>
      <c r="E1551" s="12" t="s">
        <v>226</v>
      </c>
      <c r="F1551" s="12" t="s">
        <v>1438</v>
      </c>
      <c r="G1551" s="12" t="s">
        <v>2901</v>
      </c>
      <c r="H1551" s="12" t="s">
        <v>3507</v>
      </c>
      <c r="I1551" s="12" t="s">
        <v>1439</v>
      </c>
      <c r="J1551" s="12" t="s">
        <v>3625</v>
      </c>
      <c r="K1551" s="12" t="s">
        <v>28</v>
      </c>
      <c r="L1551" s="12" t="s">
        <v>28</v>
      </c>
      <c r="N1551" s="12" t="s">
        <v>28</v>
      </c>
      <c r="O1551" s="12" t="s">
        <v>744</v>
      </c>
      <c r="P1551" s="12" t="s">
        <v>471</v>
      </c>
      <c r="Q1551" t="s">
        <v>4093</v>
      </c>
      <c r="R1551" t="s">
        <v>4401</v>
      </c>
      <c r="S1551" t="s">
        <v>4400</v>
      </c>
      <c r="T1551" s="12" t="s">
        <v>1440</v>
      </c>
      <c r="U1551" s="12" t="s">
        <v>1441</v>
      </c>
      <c r="W1551" s="12" t="s">
        <v>1442</v>
      </c>
      <c r="X1551" s="12" t="s">
        <v>2953</v>
      </c>
      <c r="Y1551" s="12" t="s">
        <v>3535</v>
      </c>
      <c r="Z1551" s="12" t="s">
        <v>3517</v>
      </c>
      <c r="AA1551" s="12" t="s">
        <v>80</v>
      </c>
      <c r="AB1551" s="12" t="s">
        <v>35</v>
      </c>
      <c r="AC1551" s="12" t="s">
        <v>2901</v>
      </c>
      <c r="AF1551" s="12">
        <v>4</v>
      </c>
      <c r="AG1551" s="12">
        <v>110</v>
      </c>
    </row>
    <row r="1552" spans="1:45" s="12" customFormat="1" x14ac:dyDescent="0.25">
      <c r="A1552" s="12" t="s">
        <v>1428</v>
      </c>
      <c r="B1552" s="12">
        <v>2012</v>
      </c>
      <c r="C1552" t="str">
        <f>A1552&amp;" "&amp;B1552</f>
        <v>Smith et al.  2012</v>
      </c>
      <c r="D1552" s="12" t="s">
        <v>35</v>
      </c>
      <c r="E1552" s="12" t="s">
        <v>226</v>
      </c>
      <c r="F1552" s="12" t="s">
        <v>1438</v>
      </c>
      <c r="G1552" s="12" t="s">
        <v>2901</v>
      </c>
      <c r="H1552" s="12" t="s">
        <v>3507</v>
      </c>
      <c r="I1552" s="12" t="s">
        <v>1439</v>
      </c>
      <c r="J1552" s="12" t="s">
        <v>3625</v>
      </c>
      <c r="K1552" s="12" t="s">
        <v>28</v>
      </c>
      <c r="L1552" s="12" t="s">
        <v>28</v>
      </c>
      <c r="N1552" s="12" t="s">
        <v>28</v>
      </c>
      <c r="O1552" s="12" t="s">
        <v>744</v>
      </c>
      <c r="P1552" s="12" t="s">
        <v>471</v>
      </c>
      <c r="Q1552" t="s">
        <v>4093</v>
      </c>
      <c r="R1552" t="s">
        <v>4401</v>
      </c>
      <c r="S1552" t="s">
        <v>4400</v>
      </c>
      <c r="T1552" s="12" t="s">
        <v>1440</v>
      </c>
      <c r="U1552" s="12" t="s">
        <v>1441</v>
      </c>
      <c r="W1552" s="12" t="s">
        <v>1442</v>
      </c>
      <c r="X1552" s="12" t="s">
        <v>2954</v>
      </c>
      <c r="Y1552" s="12" t="s">
        <v>3536</v>
      </c>
      <c r="Z1552" s="12" t="s">
        <v>3517</v>
      </c>
      <c r="AA1552" s="12" t="s">
        <v>80</v>
      </c>
      <c r="AB1552" s="12" t="s">
        <v>35</v>
      </c>
      <c r="AC1552" s="12" t="s">
        <v>2901</v>
      </c>
      <c r="AF1552" s="12">
        <v>1</v>
      </c>
      <c r="AG1552" s="12">
        <v>110</v>
      </c>
    </row>
    <row r="1553" spans="1:59" s="12" customFormat="1" x14ac:dyDescent="0.25">
      <c r="A1553" s="12" t="s">
        <v>1428</v>
      </c>
      <c r="B1553" s="12">
        <v>2012</v>
      </c>
      <c r="C1553" t="str">
        <f>A1553&amp;" "&amp;B1553</f>
        <v>Smith et al.  2012</v>
      </c>
      <c r="D1553" s="12" t="s">
        <v>35</v>
      </c>
      <c r="E1553" s="12" t="s">
        <v>226</v>
      </c>
      <c r="F1553" s="12" t="s">
        <v>1438</v>
      </c>
      <c r="G1553" s="12" t="s">
        <v>2901</v>
      </c>
      <c r="H1553" s="12" t="s">
        <v>3507</v>
      </c>
      <c r="I1553" s="12" t="s">
        <v>1439</v>
      </c>
      <c r="J1553" s="12" t="s">
        <v>3625</v>
      </c>
      <c r="K1553" s="12" t="s">
        <v>28</v>
      </c>
      <c r="L1553" s="12" t="s">
        <v>28</v>
      </c>
      <c r="N1553" s="12" t="s">
        <v>28</v>
      </c>
      <c r="O1553" s="12" t="s">
        <v>744</v>
      </c>
      <c r="P1553" s="12" t="s">
        <v>471</v>
      </c>
      <c r="Q1553" t="s">
        <v>4093</v>
      </c>
      <c r="R1553" t="s">
        <v>4401</v>
      </c>
      <c r="S1553" t="s">
        <v>4400</v>
      </c>
      <c r="T1553" s="12" t="s">
        <v>1440</v>
      </c>
      <c r="U1553" s="12" t="s">
        <v>1441</v>
      </c>
      <c r="W1553" s="12" t="s">
        <v>1442</v>
      </c>
      <c r="X1553" s="12" t="s">
        <v>2955</v>
      </c>
      <c r="Y1553" s="12" t="s">
        <v>3537</v>
      </c>
      <c r="Z1553" s="12" t="s">
        <v>3517</v>
      </c>
      <c r="AA1553" s="12" t="s">
        <v>80</v>
      </c>
      <c r="AB1553" s="12" t="s">
        <v>35</v>
      </c>
      <c r="AC1553" s="12" t="s">
        <v>2901</v>
      </c>
      <c r="AF1553" s="12">
        <v>2</v>
      </c>
      <c r="AG1553" s="12">
        <v>110</v>
      </c>
    </row>
    <row r="1554" spans="1:59" s="12" customFormat="1" x14ac:dyDescent="0.25">
      <c r="A1554" s="12" t="s">
        <v>1428</v>
      </c>
      <c r="B1554" s="12">
        <v>2012</v>
      </c>
      <c r="C1554" t="str">
        <f>A1554&amp;" "&amp;B1554</f>
        <v>Smith et al.  2012</v>
      </c>
      <c r="D1554" s="12" t="s">
        <v>35</v>
      </c>
      <c r="E1554" s="12" t="s">
        <v>226</v>
      </c>
      <c r="F1554" s="12" t="s">
        <v>1438</v>
      </c>
      <c r="G1554" s="12" t="s">
        <v>2901</v>
      </c>
      <c r="H1554" s="12" t="s">
        <v>3507</v>
      </c>
      <c r="I1554" s="12" t="s">
        <v>1439</v>
      </c>
      <c r="J1554" s="12" t="s">
        <v>3625</v>
      </c>
      <c r="K1554" s="12" t="s">
        <v>28</v>
      </c>
      <c r="L1554" s="12" t="s">
        <v>28</v>
      </c>
      <c r="N1554" s="12" t="s">
        <v>28</v>
      </c>
      <c r="O1554" s="12" t="s">
        <v>744</v>
      </c>
      <c r="P1554" s="12" t="s">
        <v>471</v>
      </c>
      <c r="Q1554" t="s">
        <v>4093</v>
      </c>
      <c r="R1554" t="s">
        <v>4401</v>
      </c>
      <c r="S1554" t="s">
        <v>4400</v>
      </c>
      <c r="T1554" s="12" t="s">
        <v>1440</v>
      </c>
      <c r="U1554" s="12" t="s">
        <v>1441</v>
      </c>
      <c r="W1554" s="12" t="s">
        <v>1442</v>
      </c>
      <c r="X1554" s="12" t="s">
        <v>2956</v>
      </c>
      <c r="Y1554" s="12" t="s">
        <v>3538</v>
      </c>
      <c r="Z1554" s="12" t="s">
        <v>3517</v>
      </c>
      <c r="AA1554" s="12" t="s">
        <v>80</v>
      </c>
      <c r="AB1554" s="12" t="s">
        <v>35</v>
      </c>
      <c r="AC1554" s="12" t="s">
        <v>2901</v>
      </c>
      <c r="AF1554" s="12">
        <v>1</v>
      </c>
      <c r="AG1554" s="12">
        <v>110</v>
      </c>
    </row>
    <row r="1555" spans="1:59" s="12" customFormat="1" x14ac:dyDescent="0.25">
      <c r="A1555" s="12" t="s">
        <v>1428</v>
      </c>
      <c r="B1555" s="12">
        <v>2012</v>
      </c>
      <c r="C1555" t="str">
        <f>A1555&amp;" "&amp;B1555</f>
        <v>Smith et al.  2012</v>
      </c>
      <c r="D1555" s="12" t="s">
        <v>35</v>
      </c>
      <c r="E1555" s="12" t="s">
        <v>226</v>
      </c>
      <c r="F1555" s="12" t="s">
        <v>1438</v>
      </c>
      <c r="G1555" s="12" t="s">
        <v>2901</v>
      </c>
      <c r="H1555" s="12" t="s">
        <v>3507</v>
      </c>
      <c r="I1555" s="12" t="s">
        <v>1439</v>
      </c>
      <c r="J1555" s="12" t="s">
        <v>3625</v>
      </c>
      <c r="K1555" s="12" t="s">
        <v>28</v>
      </c>
      <c r="L1555" s="12" t="s">
        <v>28</v>
      </c>
      <c r="N1555" s="12" t="s">
        <v>28</v>
      </c>
      <c r="O1555" s="12" t="s">
        <v>744</v>
      </c>
      <c r="P1555" s="12" t="s">
        <v>471</v>
      </c>
      <c r="Q1555" t="s">
        <v>4093</v>
      </c>
      <c r="R1555" t="s">
        <v>4401</v>
      </c>
      <c r="S1555" t="s">
        <v>4400</v>
      </c>
      <c r="T1555" s="12" t="s">
        <v>1440</v>
      </c>
      <c r="U1555" s="12" t="s">
        <v>1441</v>
      </c>
      <c r="W1555" s="12" t="s">
        <v>1442</v>
      </c>
      <c r="X1555" s="12" t="s">
        <v>2959</v>
      </c>
      <c r="Y1555" s="12" t="s">
        <v>3539</v>
      </c>
      <c r="Z1555" s="12" t="s">
        <v>3517</v>
      </c>
      <c r="AA1555" s="12" t="s">
        <v>80</v>
      </c>
      <c r="AB1555" s="12" t="s">
        <v>35</v>
      </c>
      <c r="AC1555" s="12" t="s">
        <v>2901</v>
      </c>
      <c r="AF1555" s="12">
        <v>3</v>
      </c>
      <c r="AG1555" s="12">
        <v>110</v>
      </c>
    </row>
    <row r="1556" spans="1:59" s="12" customFormat="1" x14ac:dyDescent="0.25">
      <c r="A1556" s="12" t="s">
        <v>1428</v>
      </c>
      <c r="B1556" s="12">
        <v>2012</v>
      </c>
      <c r="C1556" t="str">
        <f>A1556&amp;" "&amp;B1556</f>
        <v>Smith et al.  2012</v>
      </c>
      <c r="D1556" s="12" t="s">
        <v>35</v>
      </c>
      <c r="E1556" s="12" t="s">
        <v>226</v>
      </c>
      <c r="F1556" s="12" t="s">
        <v>1438</v>
      </c>
      <c r="G1556" s="12" t="s">
        <v>2901</v>
      </c>
      <c r="H1556" s="12" t="s">
        <v>3507</v>
      </c>
      <c r="I1556" s="12" t="s">
        <v>1439</v>
      </c>
      <c r="J1556" s="12" t="s">
        <v>3625</v>
      </c>
      <c r="K1556" s="12" t="s">
        <v>28</v>
      </c>
      <c r="L1556" s="12" t="s">
        <v>28</v>
      </c>
      <c r="N1556" s="12" t="s">
        <v>28</v>
      </c>
      <c r="O1556" s="12" t="s">
        <v>744</v>
      </c>
      <c r="P1556" s="12" t="s">
        <v>471</v>
      </c>
      <c r="Q1556" t="s">
        <v>4093</v>
      </c>
      <c r="R1556" t="s">
        <v>4401</v>
      </c>
      <c r="S1556" t="s">
        <v>4400</v>
      </c>
      <c r="T1556" s="12" t="s">
        <v>1440</v>
      </c>
      <c r="U1556" s="12" t="s">
        <v>1441</v>
      </c>
      <c r="W1556" s="12" t="s">
        <v>1442</v>
      </c>
      <c r="X1556" s="12" t="s">
        <v>2960</v>
      </c>
      <c r="Y1556" s="12" t="s">
        <v>3540</v>
      </c>
      <c r="Z1556" s="12" t="s">
        <v>3517</v>
      </c>
      <c r="AA1556" s="12" t="s">
        <v>80</v>
      </c>
      <c r="AB1556" s="12" t="s">
        <v>35</v>
      </c>
      <c r="AC1556" s="12" t="s">
        <v>2901</v>
      </c>
      <c r="AF1556" s="12">
        <v>36</v>
      </c>
      <c r="AG1556" s="12">
        <v>110</v>
      </c>
      <c r="AS1556" s="12" t="s">
        <v>2116</v>
      </c>
    </row>
    <row r="1557" spans="1:59" s="12" customFormat="1" x14ac:dyDescent="0.25">
      <c r="A1557" s="12" t="s">
        <v>1428</v>
      </c>
      <c r="B1557" s="12">
        <v>2012</v>
      </c>
      <c r="C1557" t="str">
        <f>A1557&amp;" "&amp;B1557</f>
        <v>Smith et al.  2012</v>
      </c>
      <c r="D1557" s="12" t="s">
        <v>35</v>
      </c>
      <c r="E1557" s="12" t="s">
        <v>226</v>
      </c>
      <c r="F1557" s="12" t="s">
        <v>1438</v>
      </c>
      <c r="G1557" s="12" t="s">
        <v>2901</v>
      </c>
      <c r="H1557" s="12" t="s">
        <v>3507</v>
      </c>
      <c r="I1557" s="12" t="s">
        <v>1439</v>
      </c>
      <c r="J1557" s="12" t="s">
        <v>3625</v>
      </c>
      <c r="K1557" s="12" t="s">
        <v>28</v>
      </c>
      <c r="L1557" s="12" t="s">
        <v>28</v>
      </c>
      <c r="N1557" s="12" t="s">
        <v>28</v>
      </c>
      <c r="O1557" s="12" t="s">
        <v>744</v>
      </c>
      <c r="P1557" s="12" t="s">
        <v>471</v>
      </c>
      <c r="Q1557" t="s">
        <v>4093</v>
      </c>
      <c r="R1557" t="s">
        <v>4401</v>
      </c>
      <c r="S1557" t="s">
        <v>4400</v>
      </c>
      <c r="T1557" s="12" t="s">
        <v>1440</v>
      </c>
      <c r="U1557" s="12" t="s">
        <v>1441</v>
      </c>
      <c r="W1557" s="12" t="s">
        <v>1442</v>
      </c>
      <c r="X1557" s="12" t="s">
        <v>2961</v>
      </c>
      <c r="Y1557" s="12" t="s">
        <v>3749</v>
      </c>
      <c r="Z1557" s="12" t="s">
        <v>3517</v>
      </c>
      <c r="AA1557" s="12" t="s">
        <v>80</v>
      </c>
      <c r="AB1557" s="12" t="s">
        <v>35</v>
      </c>
      <c r="AC1557" s="12" t="s">
        <v>2901</v>
      </c>
      <c r="AF1557" s="12">
        <v>31</v>
      </c>
      <c r="AG1557" s="12">
        <v>110</v>
      </c>
    </row>
    <row r="1558" spans="1:59" s="12" customFormat="1" x14ac:dyDescent="0.25">
      <c r="A1558" s="12" t="s">
        <v>1428</v>
      </c>
      <c r="B1558" s="12">
        <v>2012</v>
      </c>
      <c r="C1558" t="str">
        <f>A1558&amp;" "&amp;B1558</f>
        <v>Smith et al.  2012</v>
      </c>
      <c r="D1558" s="12" t="s">
        <v>35</v>
      </c>
      <c r="E1558" s="12" t="s">
        <v>226</v>
      </c>
      <c r="F1558" s="12" t="s">
        <v>1438</v>
      </c>
      <c r="G1558" s="12" t="s">
        <v>2901</v>
      </c>
      <c r="H1558" s="12" t="s">
        <v>3507</v>
      </c>
      <c r="I1558" s="12" t="s">
        <v>1439</v>
      </c>
      <c r="J1558" s="12" t="s">
        <v>3625</v>
      </c>
      <c r="K1558" s="12" t="s">
        <v>28</v>
      </c>
      <c r="L1558" s="12" t="s">
        <v>28</v>
      </c>
      <c r="N1558" s="12" t="s">
        <v>28</v>
      </c>
      <c r="O1558" s="12" t="s">
        <v>744</v>
      </c>
      <c r="P1558" s="12" t="s">
        <v>471</v>
      </c>
      <c r="Q1558" t="s">
        <v>4093</v>
      </c>
      <c r="R1558" t="s">
        <v>4401</v>
      </c>
      <c r="S1558" t="s">
        <v>4400</v>
      </c>
      <c r="T1558" s="12" t="s">
        <v>1440</v>
      </c>
      <c r="U1558" s="12" t="s">
        <v>1441</v>
      </c>
      <c r="W1558" s="12" t="s">
        <v>1442</v>
      </c>
      <c r="X1558" s="12" t="s">
        <v>2962</v>
      </c>
      <c r="Y1558" s="12" t="s">
        <v>3541</v>
      </c>
      <c r="Z1558" s="12" t="s">
        <v>3517</v>
      </c>
      <c r="AA1558" s="12" t="s">
        <v>80</v>
      </c>
      <c r="AB1558" s="12" t="s">
        <v>35</v>
      </c>
      <c r="AC1558" s="12" t="s">
        <v>2901</v>
      </c>
      <c r="AF1558" s="12">
        <v>1</v>
      </c>
      <c r="AG1558" s="12">
        <v>110</v>
      </c>
    </row>
    <row r="1559" spans="1:59" s="8" customFormat="1" x14ac:dyDescent="0.25">
      <c r="A1559" s="12" t="s">
        <v>1428</v>
      </c>
      <c r="B1559" s="12">
        <v>2012</v>
      </c>
      <c r="C1559" t="str">
        <f>A1559&amp;" "&amp;B1559</f>
        <v>Smith et al.  2012</v>
      </c>
      <c r="D1559" s="12" t="s">
        <v>35</v>
      </c>
      <c r="E1559" s="12" t="s">
        <v>226</v>
      </c>
      <c r="F1559" s="12" t="s">
        <v>1438</v>
      </c>
      <c r="G1559" s="12" t="s">
        <v>2901</v>
      </c>
      <c r="H1559" s="12" t="s">
        <v>3507</v>
      </c>
      <c r="I1559" s="12" t="s">
        <v>1439</v>
      </c>
      <c r="J1559" s="12" t="s">
        <v>3625</v>
      </c>
      <c r="K1559" s="12" t="s">
        <v>28</v>
      </c>
      <c r="L1559" s="12" t="s">
        <v>28</v>
      </c>
      <c r="M1559" s="12"/>
      <c r="N1559" s="12" t="s">
        <v>28</v>
      </c>
      <c r="O1559" s="12" t="s">
        <v>744</v>
      </c>
      <c r="P1559" s="12" t="s">
        <v>471</v>
      </c>
      <c r="Q1559" t="s">
        <v>4093</v>
      </c>
      <c r="R1559" t="s">
        <v>4401</v>
      </c>
      <c r="S1559" t="s">
        <v>4400</v>
      </c>
      <c r="T1559" s="12" t="s">
        <v>1440</v>
      </c>
      <c r="U1559" s="12" t="s">
        <v>1441</v>
      </c>
      <c r="V1559" s="12"/>
      <c r="W1559" s="12" t="s">
        <v>1442</v>
      </c>
      <c r="X1559" s="12" t="s">
        <v>2963</v>
      </c>
      <c r="Y1559" s="12" t="s">
        <v>3750</v>
      </c>
      <c r="Z1559" s="12" t="s">
        <v>3517</v>
      </c>
      <c r="AA1559" s="12" t="s">
        <v>80</v>
      </c>
      <c r="AB1559" s="12" t="s">
        <v>35</v>
      </c>
      <c r="AC1559" s="12" t="s">
        <v>2901</v>
      </c>
      <c r="AD1559" s="12"/>
      <c r="AE1559" s="12"/>
      <c r="AF1559" s="12">
        <v>4</v>
      </c>
      <c r="AG1559" s="12">
        <v>110</v>
      </c>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row>
    <row r="1560" spans="1:59" s="8" customFormat="1" x14ac:dyDescent="0.25">
      <c r="A1560" s="8" t="s">
        <v>209</v>
      </c>
      <c r="B1560" s="8">
        <v>2019</v>
      </c>
      <c r="C1560" t="str">
        <f>A1560&amp;" "&amp;B1560</f>
        <v>Ahmed et al.  2019</v>
      </c>
      <c r="D1560" s="8" t="s">
        <v>35</v>
      </c>
      <c r="E1560" s="8" t="s">
        <v>158</v>
      </c>
      <c r="F1560" s="8" t="s">
        <v>218</v>
      </c>
      <c r="G1560" s="8" t="s">
        <v>2901</v>
      </c>
      <c r="H1560" s="8" t="s">
        <v>3501</v>
      </c>
      <c r="I1560" s="8" t="s">
        <v>219</v>
      </c>
      <c r="J1560" s="8" t="s">
        <v>3625</v>
      </c>
      <c r="K1560" s="8">
        <v>1000</v>
      </c>
      <c r="L1560" s="8" t="s">
        <v>221</v>
      </c>
      <c r="N1560" s="8" t="s">
        <v>222</v>
      </c>
      <c r="O1560" s="12" t="s">
        <v>744</v>
      </c>
      <c r="P1560" s="12" t="s">
        <v>3901</v>
      </c>
      <c r="Q1560" t="s">
        <v>4148</v>
      </c>
      <c r="R1560"/>
      <c r="S1560"/>
      <c r="T1560" s="12"/>
      <c r="V1560" s="8" t="s">
        <v>3022</v>
      </c>
      <c r="W1560" s="8" t="s">
        <v>40</v>
      </c>
      <c r="X1560" s="8" t="s">
        <v>1826</v>
      </c>
      <c r="Y1560" s="8" t="s">
        <v>1033</v>
      </c>
      <c r="Z1560" s="8" t="s">
        <v>1033</v>
      </c>
      <c r="AA1560" s="8" t="s">
        <v>80</v>
      </c>
      <c r="AB1560" s="8" t="s">
        <v>35</v>
      </c>
      <c r="AC1560" s="8" t="s">
        <v>35</v>
      </c>
      <c r="AD1560" s="8" t="s">
        <v>3861</v>
      </c>
      <c r="AE1560" s="8" t="s">
        <v>2901</v>
      </c>
      <c r="AF1560" s="8">
        <v>2</v>
      </c>
      <c r="AG1560" s="8">
        <v>10</v>
      </c>
      <c r="AJ1560" s="10"/>
      <c r="AK1560" s="10"/>
      <c r="AL1560" s="10"/>
      <c r="AM1560" s="10"/>
      <c r="AN1560" s="10">
        <f>10^BA1560</f>
        <v>7943.2823472428154</v>
      </c>
      <c r="AO1560" s="10">
        <f>10^BD1560</f>
        <v>12882.49551693136</v>
      </c>
      <c r="AP1560" s="10">
        <f>10^BE1560</f>
        <v>4466.8359215096343</v>
      </c>
      <c r="AQ1560" s="10">
        <f>10^BF1560</f>
        <v>14125.375446227561</v>
      </c>
      <c r="AR1560" s="8" t="s">
        <v>3819</v>
      </c>
      <c r="AT1560" s="8">
        <v>3.9</v>
      </c>
      <c r="BA1560" s="8">
        <v>3.9</v>
      </c>
      <c r="BB1560" s="8">
        <v>0.15</v>
      </c>
      <c r="BC1560" s="8">
        <v>3.74</v>
      </c>
      <c r="BD1560" s="8">
        <v>4.1100000000000003</v>
      </c>
      <c r="BE1560" s="8">
        <v>3.65</v>
      </c>
      <c r="BF1560" s="8">
        <v>4.1500000000000004</v>
      </c>
    </row>
    <row r="1561" spans="1:59" s="13" customFormat="1" x14ac:dyDescent="0.25">
      <c r="A1561" s="13" t="s">
        <v>1086</v>
      </c>
      <c r="B1561" s="13">
        <v>1983</v>
      </c>
      <c r="C1561" t="str">
        <f>A1561&amp;" "&amp;B1561</f>
        <v>Fenlon et al. 1983</v>
      </c>
      <c r="D1561" s="13" t="s">
        <v>1062</v>
      </c>
      <c r="E1561" s="13" t="s">
        <v>25</v>
      </c>
      <c r="F1561" s="13" t="s">
        <v>1087</v>
      </c>
      <c r="G1561" s="13" t="s">
        <v>2901</v>
      </c>
      <c r="H1561" s="13" t="s">
        <v>3504</v>
      </c>
      <c r="I1561" s="13" t="s">
        <v>1088</v>
      </c>
      <c r="J1561" s="13" t="s">
        <v>2117</v>
      </c>
      <c r="K1561" s="13" t="s">
        <v>28</v>
      </c>
      <c r="L1561" s="13" t="s">
        <v>28</v>
      </c>
      <c r="N1561" s="13" t="s">
        <v>28</v>
      </c>
      <c r="O1561" s="12" t="s">
        <v>744</v>
      </c>
      <c r="P1561" s="13" t="s">
        <v>3901</v>
      </c>
      <c r="Q1561" t="s">
        <v>2614</v>
      </c>
      <c r="R1561" t="s">
        <v>118</v>
      </c>
      <c r="S1561" t="s">
        <v>3980</v>
      </c>
      <c r="T1561" s="12"/>
      <c r="U1561" s="13" t="s">
        <v>1089</v>
      </c>
      <c r="V1561" s="13" t="s">
        <v>2769</v>
      </c>
      <c r="W1561" s="13" t="s">
        <v>40</v>
      </c>
      <c r="X1561" s="13" t="s">
        <v>1033</v>
      </c>
      <c r="Y1561" s="13" t="s">
        <v>1033</v>
      </c>
      <c r="Z1561" s="13" t="s">
        <v>1033</v>
      </c>
      <c r="AA1561" s="13" t="s">
        <v>1090</v>
      </c>
      <c r="AB1561" s="13" t="s">
        <v>2901</v>
      </c>
      <c r="AC1561" s="13" t="s">
        <v>35</v>
      </c>
      <c r="AD1561" s="13" t="s">
        <v>3860</v>
      </c>
      <c r="AE1561" s="13" t="s">
        <v>2901</v>
      </c>
      <c r="AG1561" s="13">
        <v>14</v>
      </c>
      <c r="AJ1561" s="54">
        <v>39.700000000000003</v>
      </c>
      <c r="AK1561" s="54"/>
      <c r="AL1561" s="54">
        <v>52.7</v>
      </c>
      <c r="AM1561" s="54"/>
      <c r="AN1561" s="54">
        <v>0.18</v>
      </c>
      <c r="AO1561" s="54">
        <v>191</v>
      </c>
      <c r="AR1561" s="13" t="s">
        <v>1091</v>
      </c>
      <c r="AS1561" s="13" t="s">
        <v>1092</v>
      </c>
      <c r="AT1561" s="13" t="s">
        <v>3889</v>
      </c>
    </row>
    <row r="1562" spans="1:59" s="13" customFormat="1" x14ac:dyDescent="0.25">
      <c r="A1562" s="13" t="s">
        <v>127</v>
      </c>
      <c r="B1562" s="13">
        <v>1993</v>
      </c>
      <c r="C1562" t="str">
        <f>A1562&amp;" "&amp;B1562</f>
        <v>Levesque et al. 1993</v>
      </c>
      <c r="D1562" s="13" t="s">
        <v>35</v>
      </c>
      <c r="E1562" s="13" t="s">
        <v>25</v>
      </c>
      <c r="F1562" s="13" t="s">
        <v>128</v>
      </c>
      <c r="G1562" s="13" t="s">
        <v>2901</v>
      </c>
      <c r="H1562" s="13" t="s">
        <v>3513</v>
      </c>
      <c r="I1562" s="13" t="s">
        <v>3857</v>
      </c>
      <c r="J1562" s="13" t="s">
        <v>2117</v>
      </c>
      <c r="K1562" s="13">
        <v>100</v>
      </c>
      <c r="L1562" s="13" t="s">
        <v>28</v>
      </c>
      <c r="M1562" s="13" t="s">
        <v>44</v>
      </c>
      <c r="N1562" s="13" t="s">
        <v>28</v>
      </c>
      <c r="O1562" s="12" t="s">
        <v>744</v>
      </c>
      <c r="P1562" s="13" t="s">
        <v>3901</v>
      </c>
      <c r="Q1562" t="s">
        <v>2614</v>
      </c>
      <c r="R1562" t="s">
        <v>118</v>
      </c>
      <c r="S1562" t="s">
        <v>3980</v>
      </c>
      <c r="T1562" s="13" t="s">
        <v>136</v>
      </c>
      <c r="U1562" s="13" t="s">
        <v>91</v>
      </c>
      <c r="W1562" s="13" t="s">
        <v>40</v>
      </c>
      <c r="X1562" s="13" t="s">
        <v>1826</v>
      </c>
      <c r="Y1562" s="13" t="s">
        <v>1033</v>
      </c>
      <c r="Z1562" s="13" t="s">
        <v>1033</v>
      </c>
      <c r="AA1562" s="13" t="s">
        <v>80</v>
      </c>
      <c r="AB1562" s="13" t="s">
        <v>2901</v>
      </c>
      <c r="AC1562" s="13" t="s">
        <v>35</v>
      </c>
      <c r="AD1562" s="13" t="s">
        <v>3860</v>
      </c>
      <c r="AE1562" s="13" t="s">
        <v>2901</v>
      </c>
      <c r="AG1562" s="13">
        <v>100</v>
      </c>
      <c r="AK1562" s="36">
        <v>150</v>
      </c>
      <c r="AR1562" s="13" t="s">
        <v>44</v>
      </c>
      <c r="AS1562" s="13" t="s">
        <v>131</v>
      </c>
      <c r="BC1562" s="13" t="s">
        <v>130</v>
      </c>
    </row>
    <row r="1563" spans="1:59" s="13" customFormat="1" x14ac:dyDescent="0.25">
      <c r="A1563" s="13" t="s">
        <v>127</v>
      </c>
      <c r="B1563" s="13">
        <v>1993</v>
      </c>
      <c r="C1563" t="str">
        <f>A1563&amp;" "&amp;B1563</f>
        <v>Levesque et al. 1993</v>
      </c>
      <c r="D1563" s="13" t="s">
        <v>35</v>
      </c>
      <c r="E1563" s="13" t="s">
        <v>25</v>
      </c>
      <c r="F1563" s="13" t="s">
        <v>128</v>
      </c>
      <c r="G1563" s="13" t="s">
        <v>2901</v>
      </c>
      <c r="H1563" s="13" t="s">
        <v>3513</v>
      </c>
      <c r="I1563" s="13" t="s">
        <v>3857</v>
      </c>
      <c r="J1563" s="13" t="s">
        <v>2117</v>
      </c>
      <c r="K1563" s="13">
        <v>100</v>
      </c>
      <c r="L1563" s="13" t="s">
        <v>28</v>
      </c>
      <c r="M1563" s="13" t="s">
        <v>44</v>
      </c>
      <c r="N1563" s="13" t="s">
        <v>28</v>
      </c>
      <c r="O1563" s="12" t="s">
        <v>744</v>
      </c>
      <c r="P1563" s="13" t="s">
        <v>3901</v>
      </c>
      <c r="Q1563" t="s">
        <v>2614</v>
      </c>
      <c r="R1563" t="s">
        <v>118</v>
      </c>
      <c r="S1563" t="s">
        <v>3980</v>
      </c>
      <c r="T1563" s="13" t="s">
        <v>136</v>
      </c>
      <c r="U1563" s="13" t="s">
        <v>91</v>
      </c>
      <c r="W1563" s="13" t="s">
        <v>40</v>
      </c>
      <c r="X1563" s="13" t="s">
        <v>1826</v>
      </c>
      <c r="Y1563" s="13" t="s">
        <v>1033</v>
      </c>
      <c r="Z1563" s="13" t="s">
        <v>1033</v>
      </c>
      <c r="AA1563" s="13" t="s">
        <v>80</v>
      </c>
      <c r="AB1563" s="13" t="s">
        <v>2901</v>
      </c>
      <c r="AC1563" s="13" t="s">
        <v>35</v>
      </c>
      <c r="AD1563" s="13" t="s">
        <v>3860</v>
      </c>
      <c r="AE1563" s="13" t="s">
        <v>2901</v>
      </c>
      <c r="AG1563" s="13">
        <v>148</v>
      </c>
      <c r="AK1563" s="36">
        <v>230</v>
      </c>
      <c r="AR1563" s="13" t="s">
        <v>44</v>
      </c>
      <c r="AS1563" s="13" t="s">
        <v>131</v>
      </c>
      <c r="BC1563" s="13" t="s">
        <v>132</v>
      </c>
    </row>
    <row r="1564" spans="1:59" s="13" customFormat="1" x14ac:dyDescent="0.25">
      <c r="A1564" s="13" t="s">
        <v>127</v>
      </c>
      <c r="B1564" s="13">
        <v>1993</v>
      </c>
      <c r="C1564" t="str">
        <f>A1564&amp;" "&amp;B1564</f>
        <v>Levesque et al. 1993</v>
      </c>
      <c r="D1564" s="13" t="s">
        <v>35</v>
      </c>
      <c r="E1564" s="13" t="s">
        <v>25</v>
      </c>
      <c r="F1564" s="13" t="s">
        <v>128</v>
      </c>
      <c r="G1564" s="13" t="s">
        <v>2901</v>
      </c>
      <c r="H1564" s="13" t="s">
        <v>3513</v>
      </c>
      <c r="I1564" s="13" t="s">
        <v>3857</v>
      </c>
      <c r="J1564" s="13" t="s">
        <v>2117</v>
      </c>
      <c r="K1564" s="13">
        <v>100</v>
      </c>
      <c r="L1564" s="13" t="s">
        <v>28</v>
      </c>
      <c r="M1564" s="13" t="s">
        <v>44</v>
      </c>
      <c r="N1564" s="13" t="s">
        <v>28</v>
      </c>
      <c r="O1564" s="12" t="s">
        <v>744</v>
      </c>
      <c r="P1564" s="13" t="s">
        <v>3901</v>
      </c>
      <c r="Q1564" t="s">
        <v>2614</v>
      </c>
      <c r="R1564" t="s">
        <v>118</v>
      </c>
      <c r="S1564" t="s">
        <v>3980</v>
      </c>
      <c r="T1564" s="13" t="s">
        <v>136</v>
      </c>
      <c r="U1564" s="13" t="s">
        <v>91</v>
      </c>
      <c r="W1564" s="13" t="s">
        <v>40</v>
      </c>
      <c r="X1564" s="13" t="s">
        <v>1826</v>
      </c>
      <c r="Y1564" s="13" t="s">
        <v>1033</v>
      </c>
      <c r="Z1564" s="13" t="s">
        <v>1033</v>
      </c>
      <c r="AA1564" s="13" t="s">
        <v>80</v>
      </c>
      <c r="AB1564" s="13" t="s">
        <v>2901</v>
      </c>
      <c r="AC1564" s="13" t="s">
        <v>35</v>
      </c>
      <c r="AD1564" s="13" t="s">
        <v>3860</v>
      </c>
      <c r="AE1564" s="13" t="s">
        <v>2901</v>
      </c>
      <c r="AG1564" s="13">
        <v>236</v>
      </c>
      <c r="AK1564" s="36">
        <v>12000</v>
      </c>
      <c r="AR1564" s="13" t="s">
        <v>44</v>
      </c>
      <c r="AS1564" s="13" t="s">
        <v>131</v>
      </c>
      <c r="BC1564" s="13" t="s">
        <v>133</v>
      </c>
    </row>
    <row r="1565" spans="1:59" s="13" customFormat="1" x14ac:dyDescent="0.25">
      <c r="A1565" s="13" t="s">
        <v>127</v>
      </c>
      <c r="B1565" s="13">
        <v>2000</v>
      </c>
      <c r="C1565" t="str">
        <f>A1565&amp;" "&amp;B1565</f>
        <v>Levesque et al. 2000</v>
      </c>
      <c r="D1565" s="13" t="s">
        <v>35</v>
      </c>
      <c r="E1565" s="13" t="s">
        <v>25</v>
      </c>
      <c r="F1565" s="13" t="s">
        <v>139</v>
      </c>
      <c r="G1565" s="13" t="s">
        <v>2901</v>
      </c>
      <c r="H1565" s="13" t="s">
        <v>3513</v>
      </c>
      <c r="I1565" s="13" t="s">
        <v>1952</v>
      </c>
      <c r="J1565" s="13" t="s">
        <v>2117</v>
      </c>
      <c r="K1565" s="13">
        <v>100</v>
      </c>
      <c r="L1565" s="13" t="s">
        <v>28</v>
      </c>
      <c r="M1565" s="13" t="s">
        <v>44</v>
      </c>
      <c r="N1565" s="13" t="s">
        <v>28</v>
      </c>
      <c r="O1565" s="12" t="s">
        <v>744</v>
      </c>
      <c r="P1565" s="13" t="s">
        <v>3901</v>
      </c>
      <c r="Q1565" t="s">
        <v>2614</v>
      </c>
      <c r="R1565" t="s">
        <v>118</v>
      </c>
      <c r="S1565" t="s">
        <v>3980</v>
      </c>
      <c r="T1565" s="13" t="s">
        <v>136</v>
      </c>
      <c r="U1565" s="13" t="s">
        <v>91</v>
      </c>
      <c r="W1565" s="13" t="s">
        <v>40</v>
      </c>
      <c r="X1565" s="13" t="s">
        <v>1826</v>
      </c>
      <c r="Y1565" s="13" t="s">
        <v>1033</v>
      </c>
      <c r="Z1565" s="13" t="s">
        <v>1033</v>
      </c>
      <c r="AA1565" s="13" t="s">
        <v>137</v>
      </c>
      <c r="AB1565" s="13" t="s">
        <v>2901</v>
      </c>
      <c r="AC1565" s="13" t="s">
        <v>35</v>
      </c>
      <c r="AD1565" s="13" t="s">
        <v>3862</v>
      </c>
      <c r="AE1565" s="13" t="s">
        <v>35</v>
      </c>
      <c r="AG1565" s="13">
        <v>1</v>
      </c>
      <c r="AI1565" s="36">
        <v>1700000</v>
      </c>
      <c r="AK1565" s="36"/>
      <c r="AQ1565" s="36"/>
      <c r="AR1565" s="13" t="s">
        <v>44</v>
      </c>
      <c r="AS1565" s="13" t="s">
        <v>138</v>
      </c>
      <c r="AT1565" s="13" t="s">
        <v>3865</v>
      </c>
    </row>
    <row r="1566" spans="1:59" s="13" customFormat="1" x14ac:dyDescent="0.25">
      <c r="A1566" s="13" t="s">
        <v>127</v>
      </c>
      <c r="B1566" s="13">
        <v>2000</v>
      </c>
      <c r="C1566" t="str">
        <f>A1566&amp;" "&amp;B1566</f>
        <v>Levesque et al. 2000</v>
      </c>
      <c r="D1566" s="13" t="s">
        <v>35</v>
      </c>
      <c r="E1566" s="13" t="s">
        <v>25</v>
      </c>
      <c r="F1566" s="13" t="s">
        <v>139</v>
      </c>
      <c r="G1566" s="13" t="s">
        <v>2901</v>
      </c>
      <c r="H1566" s="13" t="s">
        <v>3513</v>
      </c>
      <c r="I1566" s="13" t="s">
        <v>1952</v>
      </c>
      <c r="J1566" s="13" t="s">
        <v>2117</v>
      </c>
      <c r="K1566" s="13">
        <v>100</v>
      </c>
      <c r="L1566" s="13" t="s">
        <v>28</v>
      </c>
      <c r="M1566" s="13" t="s">
        <v>44</v>
      </c>
      <c r="N1566" s="13" t="s">
        <v>28</v>
      </c>
      <c r="O1566" s="12" t="s">
        <v>744</v>
      </c>
      <c r="P1566" s="13" t="s">
        <v>3901</v>
      </c>
      <c r="Q1566" t="s">
        <v>2614</v>
      </c>
      <c r="R1566" t="s">
        <v>118</v>
      </c>
      <c r="S1566" t="s">
        <v>3980</v>
      </c>
      <c r="T1566" s="13" t="s">
        <v>136</v>
      </c>
      <c r="U1566" s="13" t="s">
        <v>91</v>
      </c>
      <c r="W1566" s="13" t="s">
        <v>40</v>
      </c>
      <c r="X1566" s="13" t="s">
        <v>1826</v>
      </c>
      <c r="Y1566" s="13" t="s">
        <v>1033</v>
      </c>
      <c r="Z1566" s="13" t="s">
        <v>1033</v>
      </c>
      <c r="AA1566" s="13" t="s">
        <v>137</v>
      </c>
      <c r="AB1566" s="13" t="s">
        <v>2901</v>
      </c>
      <c r="AC1566" s="13" t="s">
        <v>35</v>
      </c>
      <c r="AD1566" s="13" t="s">
        <v>3862</v>
      </c>
      <c r="AE1566" s="13" t="s">
        <v>35</v>
      </c>
      <c r="AG1566" s="13">
        <v>1</v>
      </c>
      <c r="AI1566" s="36">
        <v>4000000</v>
      </c>
      <c r="AK1566" s="36"/>
      <c r="AQ1566" s="36"/>
      <c r="AR1566" s="13" t="s">
        <v>44</v>
      </c>
      <c r="AS1566" s="13" t="s">
        <v>138</v>
      </c>
      <c r="AT1566" s="13" t="s">
        <v>3865</v>
      </c>
    </row>
    <row r="1567" spans="1:59" s="13" customFormat="1" x14ac:dyDescent="0.25">
      <c r="A1567" s="13" t="s">
        <v>127</v>
      </c>
      <c r="B1567" s="13">
        <v>2000</v>
      </c>
      <c r="C1567" t="str">
        <f>A1567&amp;" "&amp;B1567</f>
        <v>Levesque et al. 2000</v>
      </c>
      <c r="D1567" s="13" t="s">
        <v>35</v>
      </c>
      <c r="E1567" s="13" t="s">
        <v>25</v>
      </c>
      <c r="F1567" s="13" t="s">
        <v>139</v>
      </c>
      <c r="G1567" s="13" t="s">
        <v>2901</v>
      </c>
      <c r="H1567" s="13" t="s">
        <v>3513</v>
      </c>
      <c r="I1567" s="13" t="s">
        <v>1952</v>
      </c>
      <c r="J1567" s="13" t="s">
        <v>2117</v>
      </c>
      <c r="K1567" s="13">
        <v>100</v>
      </c>
      <c r="L1567" s="13" t="s">
        <v>28</v>
      </c>
      <c r="M1567" s="13" t="s">
        <v>44</v>
      </c>
      <c r="N1567" s="13" t="s">
        <v>28</v>
      </c>
      <c r="O1567" s="12" t="s">
        <v>744</v>
      </c>
      <c r="P1567" s="13" t="s">
        <v>3901</v>
      </c>
      <c r="Q1567" t="s">
        <v>2614</v>
      </c>
      <c r="R1567" t="s">
        <v>118</v>
      </c>
      <c r="S1567" t="s">
        <v>3980</v>
      </c>
      <c r="T1567" s="13" t="s">
        <v>136</v>
      </c>
      <c r="U1567" s="13" t="s">
        <v>91</v>
      </c>
      <c r="W1567" s="13" t="s">
        <v>40</v>
      </c>
      <c r="X1567" s="13" t="s">
        <v>1826</v>
      </c>
      <c r="Y1567" s="13" t="s">
        <v>1033</v>
      </c>
      <c r="Z1567" s="13" t="s">
        <v>1033</v>
      </c>
      <c r="AA1567" s="13" t="s">
        <v>137</v>
      </c>
      <c r="AB1567" s="13" t="s">
        <v>2901</v>
      </c>
      <c r="AC1567" s="13" t="s">
        <v>35</v>
      </c>
      <c r="AD1567" s="13" t="s">
        <v>3862</v>
      </c>
      <c r="AE1567" s="13" t="s">
        <v>35</v>
      </c>
      <c r="AG1567" s="13">
        <v>1</v>
      </c>
      <c r="AI1567" s="36">
        <v>1000000</v>
      </c>
      <c r="AK1567" s="36"/>
      <c r="AQ1567" s="36"/>
      <c r="AR1567" s="13" t="s">
        <v>44</v>
      </c>
      <c r="AS1567" s="13" t="s">
        <v>138</v>
      </c>
      <c r="AT1567" s="13" t="s">
        <v>3865</v>
      </c>
    </row>
    <row r="1568" spans="1:59" s="13" customFormat="1" x14ac:dyDescent="0.25">
      <c r="A1568" s="13" t="s">
        <v>127</v>
      </c>
      <c r="B1568" s="13">
        <v>2000</v>
      </c>
      <c r="C1568" t="str">
        <f>A1568&amp;" "&amp;B1568</f>
        <v>Levesque et al. 2000</v>
      </c>
      <c r="D1568" s="13" t="s">
        <v>35</v>
      </c>
      <c r="E1568" s="13" t="s">
        <v>25</v>
      </c>
      <c r="F1568" s="13" t="s">
        <v>139</v>
      </c>
      <c r="G1568" s="13" t="s">
        <v>2901</v>
      </c>
      <c r="H1568" s="13" t="s">
        <v>3513</v>
      </c>
      <c r="I1568" s="13" t="s">
        <v>1952</v>
      </c>
      <c r="J1568" s="13" t="s">
        <v>2117</v>
      </c>
      <c r="K1568" s="13">
        <v>100</v>
      </c>
      <c r="L1568" s="13" t="s">
        <v>28</v>
      </c>
      <c r="M1568" s="13" t="s">
        <v>44</v>
      </c>
      <c r="N1568" s="13" t="s">
        <v>28</v>
      </c>
      <c r="O1568" s="12" t="s">
        <v>744</v>
      </c>
      <c r="P1568" s="13" t="s">
        <v>3901</v>
      </c>
      <c r="Q1568" t="s">
        <v>2614</v>
      </c>
      <c r="R1568" t="s">
        <v>118</v>
      </c>
      <c r="S1568" t="s">
        <v>3980</v>
      </c>
      <c r="T1568" s="13" t="s">
        <v>136</v>
      </c>
      <c r="U1568" s="13" t="s">
        <v>91</v>
      </c>
      <c r="W1568" s="13" t="s">
        <v>40</v>
      </c>
      <c r="X1568" s="13" t="s">
        <v>1826</v>
      </c>
      <c r="Y1568" s="13" t="s">
        <v>1033</v>
      </c>
      <c r="Z1568" s="13" t="s">
        <v>1033</v>
      </c>
      <c r="AA1568" s="13" t="s">
        <v>137</v>
      </c>
      <c r="AB1568" s="13" t="s">
        <v>2901</v>
      </c>
      <c r="AC1568" s="13" t="s">
        <v>35</v>
      </c>
      <c r="AD1568" s="13" t="s">
        <v>3862</v>
      </c>
      <c r="AE1568" s="13" t="s">
        <v>35</v>
      </c>
      <c r="AG1568" s="13">
        <v>1</v>
      </c>
      <c r="AI1568" s="36">
        <v>230000</v>
      </c>
      <c r="AK1568" s="36"/>
      <c r="AR1568" s="13" t="s">
        <v>44</v>
      </c>
      <c r="AS1568" s="13" t="s">
        <v>138</v>
      </c>
      <c r="AT1568" s="13" t="s">
        <v>3865</v>
      </c>
    </row>
    <row r="1569" spans="1:46" s="13" customFormat="1" x14ac:dyDescent="0.25">
      <c r="A1569" s="13" t="s">
        <v>127</v>
      </c>
      <c r="B1569" s="13">
        <v>2000</v>
      </c>
      <c r="C1569" t="str">
        <f>A1569&amp;" "&amp;B1569</f>
        <v>Levesque et al. 2000</v>
      </c>
      <c r="D1569" s="13" t="s">
        <v>35</v>
      </c>
      <c r="E1569" s="13" t="s">
        <v>25</v>
      </c>
      <c r="F1569" s="13" t="s">
        <v>139</v>
      </c>
      <c r="G1569" s="13" t="s">
        <v>2901</v>
      </c>
      <c r="H1569" s="13" t="s">
        <v>3513</v>
      </c>
      <c r="I1569" s="13" t="s">
        <v>1952</v>
      </c>
      <c r="J1569" s="13" t="s">
        <v>2117</v>
      </c>
      <c r="K1569" s="13">
        <v>100</v>
      </c>
      <c r="L1569" s="13" t="s">
        <v>28</v>
      </c>
      <c r="M1569" s="13" t="s">
        <v>44</v>
      </c>
      <c r="N1569" s="13" t="s">
        <v>28</v>
      </c>
      <c r="O1569" s="12" t="s">
        <v>744</v>
      </c>
      <c r="P1569" s="13" t="s">
        <v>3901</v>
      </c>
      <c r="Q1569" t="s">
        <v>2614</v>
      </c>
      <c r="R1569" t="s">
        <v>118</v>
      </c>
      <c r="S1569" t="s">
        <v>3980</v>
      </c>
      <c r="T1569" s="13" t="s">
        <v>136</v>
      </c>
      <c r="U1569" s="13" t="s">
        <v>91</v>
      </c>
      <c r="W1569" s="13" t="s">
        <v>40</v>
      </c>
      <c r="X1569" s="13" t="s">
        <v>1826</v>
      </c>
      <c r="Y1569" s="13" t="s">
        <v>1033</v>
      </c>
      <c r="Z1569" s="13" t="s">
        <v>1033</v>
      </c>
      <c r="AA1569" s="13" t="s">
        <v>137</v>
      </c>
      <c r="AB1569" s="13" t="s">
        <v>2901</v>
      </c>
      <c r="AC1569" s="13" t="s">
        <v>35</v>
      </c>
      <c r="AD1569" s="13" t="s">
        <v>3862</v>
      </c>
      <c r="AE1569" s="13" t="s">
        <v>35</v>
      </c>
      <c r="AG1569" s="13">
        <v>1</v>
      </c>
      <c r="AI1569" s="36">
        <v>2400000000</v>
      </c>
      <c r="AK1569" s="36"/>
      <c r="AR1569" s="13" t="s">
        <v>44</v>
      </c>
      <c r="AS1569" s="13" t="s">
        <v>138</v>
      </c>
      <c r="AT1569" s="13" t="s">
        <v>3865</v>
      </c>
    </row>
    <row r="1570" spans="1:46" s="13" customFormat="1" x14ac:dyDescent="0.25">
      <c r="A1570" s="13" t="s">
        <v>127</v>
      </c>
      <c r="B1570" s="13">
        <v>2000</v>
      </c>
      <c r="C1570" t="str">
        <f>A1570&amp;" "&amp;B1570</f>
        <v>Levesque et al. 2000</v>
      </c>
      <c r="D1570" s="13" t="s">
        <v>35</v>
      </c>
      <c r="E1570" s="13" t="s">
        <v>25</v>
      </c>
      <c r="F1570" s="13" t="s">
        <v>139</v>
      </c>
      <c r="G1570" s="13" t="s">
        <v>2901</v>
      </c>
      <c r="H1570" s="13" t="s">
        <v>3513</v>
      </c>
      <c r="I1570" s="13" t="s">
        <v>1952</v>
      </c>
      <c r="J1570" s="13" t="s">
        <v>2117</v>
      </c>
      <c r="K1570" s="13">
        <v>100</v>
      </c>
      <c r="L1570" s="13" t="s">
        <v>28</v>
      </c>
      <c r="M1570" s="13" t="s">
        <v>44</v>
      </c>
      <c r="N1570" s="13" t="s">
        <v>28</v>
      </c>
      <c r="O1570" s="12" t="s">
        <v>744</v>
      </c>
      <c r="P1570" s="13" t="s">
        <v>3901</v>
      </c>
      <c r="Q1570" t="s">
        <v>2614</v>
      </c>
      <c r="R1570" t="s">
        <v>118</v>
      </c>
      <c r="S1570" t="s">
        <v>3980</v>
      </c>
      <c r="T1570" s="13" t="s">
        <v>136</v>
      </c>
      <c r="U1570" s="13" t="s">
        <v>91</v>
      </c>
      <c r="W1570" s="13" t="s">
        <v>40</v>
      </c>
      <c r="X1570" s="13" t="s">
        <v>1826</v>
      </c>
      <c r="Y1570" s="13" t="s">
        <v>1033</v>
      </c>
      <c r="Z1570" s="13" t="s">
        <v>1033</v>
      </c>
      <c r="AA1570" s="13" t="s">
        <v>137</v>
      </c>
      <c r="AB1570" s="13" t="s">
        <v>2901</v>
      </c>
      <c r="AC1570" s="13" t="s">
        <v>35</v>
      </c>
      <c r="AD1570" s="13" t="s">
        <v>3862</v>
      </c>
      <c r="AE1570" s="13" t="s">
        <v>35</v>
      </c>
      <c r="AG1570" s="13">
        <v>1</v>
      </c>
      <c r="AI1570" s="36">
        <v>930000000</v>
      </c>
      <c r="AK1570" s="36"/>
      <c r="AR1570" s="13" t="s">
        <v>44</v>
      </c>
      <c r="AS1570" s="13" t="s">
        <v>138</v>
      </c>
      <c r="AT1570" s="13" t="s">
        <v>3865</v>
      </c>
    </row>
    <row r="1571" spans="1:46" s="13" customFormat="1" x14ac:dyDescent="0.25">
      <c r="A1571" s="13" t="s">
        <v>127</v>
      </c>
      <c r="B1571" s="13">
        <v>2000</v>
      </c>
      <c r="C1571" t="str">
        <f>A1571&amp;" "&amp;B1571</f>
        <v>Levesque et al. 2000</v>
      </c>
      <c r="D1571" s="13" t="s">
        <v>35</v>
      </c>
      <c r="E1571" s="13" t="s">
        <v>25</v>
      </c>
      <c r="F1571" s="13" t="s">
        <v>139</v>
      </c>
      <c r="G1571" s="13" t="s">
        <v>2901</v>
      </c>
      <c r="H1571" s="13" t="s">
        <v>3513</v>
      </c>
      <c r="I1571" s="13" t="s">
        <v>1952</v>
      </c>
      <c r="J1571" s="13" t="s">
        <v>2117</v>
      </c>
      <c r="K1571" s="13">
        <v>100</v>
      </c>
      <c r="L1571" s="13" t="s">
        <v>28</v>
      </c>
      <c r="M1571" s="13" t="s">
        <v>44</v>
      </c>
      <c r="N1571" s="13" t="s">
        <v>28</v>
      </c>
      <c r="O1571" s="12" t="s">
        <v>744</v>
      </c>
      <c r="P1571" s="13" t="s">
        <v>3901</v>
      </c>
      <c r="Q1571" t="s">
        <v>2614</v>
      </c>
      <c r="R1571" t="s">
        <v>118</v>
      </c>
      <c r="S1571" t="s">
        <v>3980</v>
      </c>
      <c r="T1571" s="13" t="s">
        <v>136</v>
      </c>
      <c r="U1571" s="13" t="s">
        <v>91</v>
      </c>
      <c r="W1571" s="13" t="s">
        <v>40</v>
      </c>
      <c r="X1571" s="13" t="s">
        <v>1826</v>
      </c>
      <c r="Y1571" s="13" t="s">
        <v>1033</v>
      </c>
      <c r="Z1571" s="13" t="s">
        <v>1033</v>
      </c>
      <c r="AA1571" s="13" t="s">
        <v>137</v>
      </c>
      <c r="AB1571" s="13" t="s">
        <v>2901</v>
      </c>
      <c r="AC1571" s="13" t="s">
        <v>35</v>
      </c>
      <c r="AD1571" s="13" t="s">
        <v>3862</v>
      </c>
      <c r="AE1571" s="13" t="s">
        <v>35</v>
      </c>
      <c r="AG1571" s="13">
        <v>1</v>
      </c>
      <c r="AI1571" s="36">
        <v>230000000</v>
      </c>
      <c r="AK1571" s="36"/>
      <c r="AR1571" s="13" t="s">
        <v>44</v>
      </c>
      <c r="AS1571" s="13" t="s">
        <v>138</v>
      </c>
      <c r="AT1571" s="13" t="s">
        <v>3865</v>
      </c>
    </row>
    <row r="1572" spans="1:46" s="13" customFormat="1" x14ac:dyDescent="0.25">
      <c r="A1572" s="13" t="s">
        <v>127</v>
      </c>
      <c r="B1572" s="13">
        <v>2000</v>
      </c>
      <c r="C1572" t="str">
        <f>A1572&amp;" "&amp;B1572</f>
        <v>Levesque et al. 2000</v>
      </c>
      <c r="D1572" s="13" t="s">
        <v>35</v>
      </c>
      <c r="E1572" s="13" t="s">
        <v>25</v>
      </c>
      <c r="F1572" s="13" t="s">
        <v>139</v>
      </c>
      <c r="G1572" s="13" t="s">
        <v>2901</v>
      </c>
      <c r="H1572" s="13" t="s">
        <v>3513</v>
      </c>
      <c r="I1572" s="13" t="s">
        <v>1952</v>
      </c>
      <c r="J1572" s="13" t="s">
        <v>2117</v>
      </c>
      <c r="K1572" s="13">
        <v>100</v>
      </c>
      <c r="L1572" s="13" t="s">
        <v>28</v>
      </c>
      <c r="M1572" s="13" t="s">
        <v>44</v>
      </c>
      <c r="N1572" s="13" t="s">
        <v>28</v>
      </c>
      <c r="O1572" s="12" t="s">
        <v>744</v>
      </c>
      <c r="P1572" s="13" t="s">
        <v>3901</v>
      </c>
      <c r="Q1572" t="s">
        <v>2614</v>
      </c>
      <c r="R1572" t="s">
        <v>118</v>
      </c>
      <c r="S1572" t="s">
        <v>3980</v>
      </c>
      <c r="T1572" s="13" t="s">
        <v>136</v>
      </c>
      <c r="U1572" s="13" t="s">
        <v>91</v>
      </c>
      <c r="W1572" s="13" t="s">
        <v>40</v>
      </c>
      <c r="X1572" s="13" t="s">
        <v>1826</v>
      </c>
      <c r="Y1572" s="13" t="s">
        <v>1033</v>
      </c>
      <c r="Z1572" s="13" t="s">
        <v>1033</v>
      </c>
      <c r="AA1572" s="13" t="s">
        <v>137</v>
      </c>
      <c r="AB1572" s="13" t="s">
        <v>2901</v>
      </c>
      <c r="AC1572" s="13" t="s">
        <v>35</v>
      </c>
      <c r="AD1572" s="13" t="s">
        <v>3862</v>
      </c>
      <c r="AE1572" s="13" t="s">
        <v>35</v>
      </c>
      <c r="AG1572" s="13">
        <v>1</v>
      </c>
      <c r="AI1572" s="36">
        <v>2300</v>
      </c>
      <c r="AK1572" s="36"/>
      <c r="AR1572" s="13" t="s">
        <v>44</v>
      </c>
      <c r="AS1572" s="13" t="s">
        <v>138</v>
      </c>
      <c r="AT1572" s="13" t="s">
        <v>3865</v>
      </c>
    </row>
    <row r="1573" spans="1:46" s="13" customFormat="1" x14ac:dyDescent="0.25">
      <c r="A1573" s="13" t="s">
        <v>127</v>
      </c>
      <c r="B1573" s="13">
        <v>2000</v>
      </c>
      <c r="C1573" t="str">
        <f>A1573&amp;" "&amp;B1573</f>
        <v>Levesque et al. 2000</v>
      </c>
      <c r="D1573" s="13" t="s">
        <v>35</v>
      </c>
      <c r="E1573" s="13" t="s">
        <v>25</v>
      </c>
      <c r="F1573" s="13" t="s">
        <v>139</v>
      </c>
      <c r="G1573" s="13" t="s">
        <v>2901</v>
      </c>
      <c r="H1573" s="13" t="s">
        <v>3513</v>
      </c>
      <c r="I1573" s="13" t="s">
        <v>1952</v>
      </c>
      <c r="J1573" s="13" t="s">
        <v>2117</v>
      </c>
      <c r="K1573" s="13">
        <v>100</v>
      </c>
      <c r="L1573" s="13" t="s">
        <v>28</v>
      </c>
      <c r="M1573" s="13" t="s">
        <v>44</v>
      </c>
      <c r="N1573" s="13" t="s">
        <v>28</v>
      </c>
      <c r="O1573" s="12" t="s">
        <v>744</v>
      </c>
      <c r="P1573" s="13" t="s">
        <v>3901</v>
      </c>
      <c r="Q1573" t="s">
        <v>2614</v>
      </c>
      <c r="R1573" t="s">
        <v>118</v>
      </c>
      <c r="S1573" t="s">
        <v>3980</v>
      </c>
      <c r="T1573" s="13" t="s">
        <v>136</v>
      </c>
      <c r="U1573" s="13" t="s">
        <v>91</v>
      </c>
      <c r="W1573" s="13" t="s">
        <v>40</v>
      </c>
      <c r="X1573" s="13" t="s">
        <v>1826</v>
      </c>
      <c r="Y1573" s="13" t="s">
        <v>1033</v>
      </c>
      <c r="Z1573" s="13" t="s">
        <v>1033</v>
      </c>
      <c r="AA1573" s="13" t="s">
        <v>137</v>
      </c>
      <c r="AB1573" s="13" t="s">
        <v>2901</v>
      </c>
      <c r="AC1573" s="13" t="s">
        <v>35</v>
      </c>
      <c r="AD1573" s="13" t="s">
        <v>3862</v>
      </c>
      <c r="AE1573" s="13" t="s">
        <v>35</v>
      </c>
      <c r="AG1573" s="13">
        <v>1</v>
      </c>
      <c r="AI1573" s="36">
        <v>64000000</v>
      </c>
      <c r="AK1573" s="36"/>
      <c r="AR1573" s="13" t="s">
        <v>44</v>
      </c>
      <c r="AS1573" s="13" t="s">
        <v>138</v>
      </c>
      <c r="AT1573" s="13" t="s">
        <v>3865</v>
      </c>
    </row>
    <row r="1574" spans="1:46" s="13" customFormat="1" x14ac:dyDescent="0.25">
      <c r="A1574" s="13" t="s">
        <v>127</v>
      </c>
      <c r="B1574" s="13">
        <v>2000</v>
      </c>
      <c r="C1574" t="str">
        <f>A1574&amp;" "&amp;B1574</f>
        <v>Levesque et al. 2000</v>
      </c>
      <c r="D1574" s="13" t="s">
        <v>35</v>
      </c>
      <c r="E1574" s="13" t="s">
        <v>25</v>
      </c>
      <c r="F1574" s="13" t="s">
        <v>139</v>
      </c>
      <c r="G1574" s="13" t="s">
        <v>2901</v>
      </c>
      <c r="H1574" s="13" t="s">
        <v>3513</v>
      </c>
      <c r="I1574" s="13" t="s">
        <v>1952</v>
      </c>
      <c r="J1574" s="13" t="s">
        <v>2117</v>
      </c>
      <c r="K1574" s="13">
        <v>100</v>
      </c>
      <c r="L1574" s="13" t="s">
        <v>28</v>
      </c>
      <c r="M1574" s="13" t="s">
        <v>44</v>
      </c>
      <c r="N1574" s="13" t="s">
        <v>28</v>
      </c>
      <c r="O1574" s="12" t="s">
        <v>744</v>
      </c>
      <c r="P1574" s="13" t="s">
        <v>3901</v>
      </c>
      <c r="Q1574" t="s">
        <v>2614</v>
      </c>
      <c r="R1574" t="s">
        <v>118</v>
      </c>
      <c r="S1574" t="s">
        <v>3980</v>
      </c>
      <c r="T1574" s="13" t="s">
        <v>136</v>
      </c>
      <c r="U1574" s="13" t="s">
        <v>91</v>
      </c>
      <c r="W1574" s="13" t="s">
        <v>40</v>
      </c>
      <c r="X1574" s="13" t="s">
        <v>1826</v>
      </c>
      <c r="Y1574" s="13" t="s">
        <v>1033</v>
      </c>
      <c r="Z1574" s="13" t="s">
        <v>1033</v>
      </c>
      <c r="AA1574" s="13" t="s">
        <v>137</v>
      </c>
      <c r="AB1574" s="13" t="s">
        <v>2901</v>
      </c>
      <c r="AC1574" s="13" t="s">
        <v>35</v>
      </c>
      <c r="AD1574" s="13" t="s">
        <v>3862</v>
      </c>
      <c r="AE1574" s="13" t="s">
        <v>35</v>
      </c>
      <c r="AG1574" s="13">
        <v>1</v>
      </c>
      <c r="AI1574" s="36">
        <v>1600000</v>
      </c>
      <c r="AK1574" s="36"/>
      <c r="AR1574" s="13" t="s">
        <v>44</v>
      </c>
      <c r="AS1574" s="13" t="s">
        <v>138</v>
      </c>
      <c r="AT1574" s="13" t="s">
        <v>3865</v>
      </c>
    </row>
    <row r="1575" spans="1:46" s="13" customFormat="1" x14ac:dyDescent="0.25">
      <c r="A1575" s="13" t="s">
        <v>127</v>
      </c>
      <c r="B1575" s="13">
        <v>2000</v>
      </c>
      <c r="C1575" t="str">
        <f>A1575&amp;" "&amp;B1575</f>
        <v>Levesque et al. 2000</v>
      </c>
      <c r="D1575" s="13" t="s">
        <v>35</v>
      </c>
      <c r="E1575" s="13" t="s">
        <v>25</v>
      </c>
      <c r="F1575" s="13" t="s">
        <v>134</v>
      </c>
      <c r="G1575" s="13" t="s">
        <v>2901</v>
      </c>
      <c r="H1575" s="13" t="s">
        <v>3513</v>
      </c>
      <c r="I1575" s="13" t="s">
        <v>1952</v>
      </c>
      <c r="J1575" s="13" t="s">
        <v>2117</v>
      </c>
      <c r="K1575" s="13">
        <v>100</v>
      </c>
      <c r="L1575" s="13" t="s">
        <v>28</v>
      </c>
      <c r="M1575" s="13" t="s">
        <v>44</v>
      </c>
      <c r="N1575" s="13" t="s">
        <v>28</v>
      </c>
      <c r="O1575" s="12" t="s">
        <v>744</v>
      </c>
      <c r="P1575" s="13" t="s">
        <v>3901</v>
      </c>
      <c r="Q1575" t="s">
        <v>2614</v>
      </c>
      <c r="R1575" t="s">
        <v>118</v>
      </c>
      <c r="S1575" t="s">
        <v>3980</v>
      </c>
      <c r="T1575" s="13" t="s">
        <v>136</v>
      </c>
      <c r="U1575" s="13" t="s">
        <v>91</v>
      </c>
      <c r="W1575" s="13" t="s">
        <v>40</v>
      </c>
      <c r="X1575" s="13" t="s">
        <v>1826</v>
      </c>
      <c r="Y1575" s="13" t="s">
        <v>1033</v>
      </c>
      <c r="Z1575" s="13" t="s">
        <v>1033</v>
      </c>
      <c r="AA1575" s="13" t="s">
        <v>137</v>
      </c>
      <c r="AB1575" s="13" t="s">
        <v>2901</v>
      </c>
      <c r="AC1575" s="13" t="s">
        <v>35</v>
      </c>
      <c r="AD1575" s="13" t="s">
        <v>3862</v>
      </c>
      <c r="AE1575" s="13" t="s">
        <v>35</v>
      </c>
      <c r="AG1575" s="13">
        <v>1</v>
      </c>
      <c r="AI1575" s="36">
        <v>2000000</v>
      </c>
      <c r="AK1575" s="36"/>
      <c r="AR1575" s="13" t="s">
        <v>44</v>
      </c>
      <c r="AS1575" s="13" t="s">
        <v>138</v>
      </c>
      <c r="AT1575" s="13" t="s">
        <v>3865</v>
      </c>
    </row>
    <row r="1576" spans="1:46" s="13" customFormat="1" x14ac:dyDescent="0.25">
      <c r="A1576" s="13" t="s">
        <v>127</v>
      </c>
      <c r="B1576" s="13">
        <v>2000</v>
      </c>
      <c r="C1576" t="str">
        <f>A1576&amp;" "&amp;B1576</f>
        <v>Levesque et al. 2000</v>
      </c>
      <c r="D1576" s="13" t="s">
        <v>35</v>
      </c>
      <c r="E1576" s="13" t="s">
        <v>25</v>
      </c>
      <c r="F1576" s="13" t="s">
        <v>134</v>
      </c>
      <c r="G1576" s="13" t="s">
        <v>2901</v>
      </c>
      <c r="H1576" s="13" t="s">
        <v>3513</v>
      </c>
      <c r="I1576" s="13" t="s">
        <v>1952</v>
      </c>
      <c r="J1576" s="13" t="s">
        <v>2117</v>
      </c>
      <c r="K1576" s="13">
        <v>100</v>
      </c>
      <c r="L1576" s="13" t="s">
        <v>28</v>
      </c>
      <c r="M1576" s="13" t="s">
        <v>44</v>
      </c>
      <c r="N1576" s="13" t="s">
        <v>28</v>
      </c>
      <c r="O1576" s="12" t="s">
        <v>744</v>
      </c>
      <c r="P1576" s="13" t="s">
        <v>3901</v>
      </c>
      <c r="Q1576" t="s">
        <v>2614</v>
      </c>
      <c r="R1576" t="s">
        <v>118</v>
      </c>
      <c r="S1576" t="s">
        <v>3980</v>
      </c>
      <c r="T1576" s="13" t="s">
        <v>136</v>
      </c>
      <c r="U1576" s="13" t="s">
        <v>91</v>
      </c>
      <c r="W1576" s="13" t="s">
        <v>40</v>
      </c>
      <c r="X1576" s="13" t="s">
        <v>1826</v>
      </c>
      <c r="Y1576" s="13" t="s">
        <v>1033</v>
      </c>
      <c r="Z1576" s="13" t="s">
        <v>1033</v>
      </c>
      <c r="AA1576" s="13" t="s">
        <v>137</v>
      </c>
      <c r="AB1576" s="13" t="s">
        <v>2901</v>
      </c>
      <c r="AC1576" s="13" t="s">
        <v>35</v>
      </c>
      <c r="AD1576" s="13" t="s">
        <v>3862</v>
      </c>
      <c r="AE1576" s="13" t="s">
        <v>35</v>
      </c>
      <c r="AG1576" s="13">
        <v>1</v>
      </c>
      <c r="AI1576" s="36">
        <v>12000000</v>
      </c>
      <c r="AK1576" s="36"/>
      <c r="AQ1576" s="36"/>
      <c r="AR1576" s="13" t="s">
        <v>44</v>
      </c>
      <c r="AS1576" s="13" t="s">
        <v>138</v>
      </c>
      <c r="AT1576" s="13" t="s">
        <v>3865</v>
      </c>
    </row>
    <row r="1577" spans="1:46" s="13" customFormat="1" x14ac:dyDescent="0.25">
      <c r="A1577" s="13" t="s">
        <v>127</v>
      </c>
      <c r="B1577" s="13">
        <v>2000</v>
      </c>
      <c r="C1577" t="str">
        <f>A1577&amp;" "&amp;B1577</f>
        <v>Levesque et al. 2000</v>
      </c>
      <c r="D1577" s="13" t="s">
        <v>35</v>
      </c>
      <c r="E1577" s="13" t="s">
        <v>25</v>
      </c>
      <c r="F1577" s="13" t="s">
        <v>134</v>
      </c>
      <c r="G1577" s="13" t="s">
        <v>2901</v>
      </c>
      <c r="H1577" s="13" t="s">
        <v>3513</v>
      </c>
      <c r="I1577" s="13" t="s">
        <v>1952</v>
      </c>
      <c r="J1577" s="13" t="s">
        <v>2117</v>
      </c>
      <c r="K1577" s="13">
        <v>100</v>
      </c>
      <c r="L1577" s="13" t="s">
        <v>28</v>
      </c>
      <c r="M1577" s="13" t="s">
        <v>44</v>
      </c>
      <c r="N1577" s="13" t="s">
        <v>28</v>
      </c>
      <c r="O1577" s="12" t="s">
        <v>744</v>
      </c>
      <c r="P1577" s="13" t="s">
        <v>3901</v>
      </c>
      <c r="Q1577" t="s">
        <v>2614</v>
      </c>
      <c r="R1577" t="s">
        <v>118</v>
      </c>
      <c r="S1577" t="s">
        <v>3980</v>
      </c>
      <c r="T1577" s="13" t="s">
        <v>136</v>
      </c>
      <c r="U1577" s="13" t="s">
        <v>91</v>
      </c>
      <c r="W1577" s="13" t="s">
        <v>40</v>
      </c>
      <c r="X1577" s="13" t="s">
        <v>1826</v>
      </c>
      <c r="Y1577" s="13" t="s">
        <v>1033</v>
      </c>
      <c r="Z1577" s="13" t="s">
        <v>1033</v>
      </c>
      <c r="AA1577" s="13" t="s">
        <v>137</v>
      </c>
      <c r="AB1577" s="13" t="s">
        <v>2901</v>
      </c>
      <c r="AC1577" s="13" t="s">
        <v>35</v>
      </c>
      <c r="AD1577" s="13" t="s">
        <v>3862</v>
      </c>
      <c r="AE1577" s="13" t="s">
        <v>35</v>
      </c>
      <c r="AG1577" s="13">
        <v>1</v>
      </c>
      <c r="AI1577" s="36">
        <v>6000000</v>
      </c>
      <c r="AK1577" s="36"/>
      <c r="AQ1577" s="36"/>
      <c r="AR1577" s="13" t="s">
        <v>44</v>
      </c>
      <c r="AS1577" s="13" t="s">
        <v>138</v>
      </c>
      <c r="AT1577" s="13" t="s">
        <v>3865</v>
      </c>
    </row>
    <row r="1578" spans="1:46" s="13" customFormat="1" x14ac:dyDescent="0.25">
      <c r="A1578" s="13" t="s">
        <v>127</v>
      </c>
      <c r="B1578" s="13">
        <v>2000</v>
      </c>
      <c r="C1578" t="str">
        <f>A1578&amp;" "&amp;B1578</f>
        <v>Levesque et al. 2000</v>
      </c>
      <c r="D1578" s="13" t="s">
        <v>35</v>
      </c>
      <c r="E1578" s="13" t="s">
        <v>25</v>
      </c>
      <c r="F1578" s="13" t="s">
        <v>134</v>
      </c>
      <c r="G1578" s="13" t="s">
        <v>2901</v>
      </c>
      <c r="H1578" s="13" t="s">
        <v>3513</v>
      </c>
      <c r="I1578" s="13" t="s">
        <v>1952</v>
      </c>
      <c r="J1578" s="13" t="s">
        <v>2117</v>
      </c>
      <c r="K1578" s="13">
        <v>100</v>
      </c>
      <c r="L1578" s="13" t="s">
        <v>28</v>
      </c>
      <c r="M1578" s="13" t="s">
        <v>44</v>
      </c>
      <c r="N1578" s="13" t="s">
        <v>28</v>
      </c>
      <c r="O1578" s="12" t="s">
        <v>744</v>
      </c>
      <c r="P1578" s="13" t="s">
        <v>3901</v>
      </c>
      <c r="Q1578" t="s">
        <v>2614</v>
      </c>
      <c r="R1578" t="s">
        <v>118</v>
      </c>
      <c r="S1578" t="s">
        <v>3980</v>
      </c>
      <c r="T1578" s="13" t="s">
        <v>136</v>
      </c>
      <c r="U1578" s="13" t="s">
        <v>91</v>
      </c>
      <c r="W1578" s="13" t="s">
        <v>40</v>
      </c>
      <c r="X1578" s="13" t="s">
        <v>1826</v>
      </c>
      <c r="Y1578" s="13" t="s">
        <v>1033</v>
      </c>
      <c r="Z1578" s="13" t="s">
        <v>1033</v>
      </c>
      <c r="AA1578" s="13" t="s">
        <v>137</v>
      </c>
      <c r="AB1578" s="13" t="s">
        <v>2901</v>
      </c>
      <c r="AC1578" s="13" t="s">
        <v>35</v>
      </c>
      <c r="AD1578" s="13" t="s">
        <v>3862</v>
      </c>
      <c r="AE1578" s="13" t="s">
        <v>35</v>
      </c>
      <c r="AG1578" s="13">
        <v>1</v>
      </c>
      <c r="AI1578" s="36">
        <v>21000000</v>
      </c>
      <c r="AK1578" s="36"/>
      <c r="AQ1578" s="36"/>
      <c r="AR1578" s="13" t="s">
        <v>44</v>
      </c>
      <c r="AS1578" s="13" t="s">
        <v>138</v>
      </c>
      <c r="AT1578" s="13" t="s">
        <v>3865</v>
      </c>
    </row>
    <row r="1579" spans="1:46" s="13" customFormat="1" x14ac:dyDescent="0.25">
      <c r="A1579" s="13" t="s">
        <v>127</v>
      </c>
      <c r="B1579" s="13">
        <v>2000</v>
      </c>
      <c r="C1579" t="str">
        <f>A1579&amp;" "&amp;B1579</f>
        <v>Levesque et al. 2000</v>
      </c>
      <c r="D1579" s="13" t="s">
        <v>35</v>
      </c>
      <c r="E1579" s="13" t="s">
        <v>25</v>
      </c>
      <c r="F1579" s="13" t="s">
        <v>134</v>
      </c>
      <c r="G1579" s="13" t="s">
        <v>2901</v>
      </c>
      <c r="H1579" s="13" t="s">
        <v>3513</v>
      </c>
      <c r="I1579" s="13" t="s">
        <v>1952</v>
      </c>
      <c r="J1579" s="13" t="s">
        <v>2117</v>
      </c>
      <c r="K1579" s="13">
        <v>100</v>
      </c>
      <c r="L1579" s="13" t="s">
        <v>28</v>
      </c>
      <c r="M1579" s="13" t="s">
        <v>44</v>
      </c>
      <c r="N1579" s="13" t="s">
        <v>28</v>
      </c>
      <c r="O1579" s="12" t="s">
        <v>744</v>
      </c>
      <c r="P1579" s="13" t="s">
        <v>3901</v>
      </c>
      <c r="Q1579" t="s">
        <v>2614</v>
      </c>
      <c r="R1579" t="s">
        <v>118</v>
      </c>
      <c r="S1579" t="s">
        <v>3980</v>
      </c>
      <c r="T1579" s="13" t="s">
        <v>136</v>
      </c>
      <c r="U1579" s="13" t="s">
        <v>91</v>
      </c>
      <c r="W1579" s="13" t="s">
        <v>40</v>
      </c>
      <c r="X1579" s="13" t="s">
        <v>1826</v>
      </c>
      <c r="Y1579" s="13" t="s">
        <v>1033</v>
      </c>
      <c r="Z1579" s="13" t="s">
        <v>1033</v>
      </c>
      <c r="AA1579" s="13" t="s">
        <v>137</v>
      </c>
      <c r="AB1579" s="13" t="s">
        <v>2901</v>
      </c>
      <c r="AC1579" s="13" t="s">
        <v>35</v>
      </c>
      <c r="AD1579" s="13" t="s">
        <v>3862</v>
      </c>
      <c r="AE1579" s="13" t="s">
        <v>35</v>
      </c>
      <c r="AG1579" s="13">
        <v>1</v>
      </c>
      <c r="AI1579" s="36">
        <v>42000000</v>
      </c>
      <c r="AK1579" s="36"/>
      <c r="AQ1579" s="36"/>
      <c r="AR1579" s="13" t="s">
        <v>44</v>
      </c>
      <c r="AS1579" s="13" t="s">
        <v>138</v>
      </c>
      <c r="AT1579" s="13" t="s">
        <v>3865</v>
      </c>
    </row>
    <row r="1580" spans="1:46" s="13" customFormat="1" x14ac:dyDescent="0.25">
      <c r="A1580" s="13" t="s">
        <v>127</v>
      </c>
      <c r="B1580" s="13">
        <v>2000</v>
      </c>
      <c r="C1580" t="str">
        <f>A1580&amp;" "&amp;B1580</f>
        <v>Levesque et al. 2000</v>
      </c>
      <c r="D1580" s="13" t="s">
        <v>35</v>
      </c>
      <c r="E1580" s="13" t="s">
        <v>25</v>
      </c>
      <c r="F1580" s="13" t="s">
        <v>134</v>
      </c>
      <c r="G1580" s="13" t="s">
        <v>2901</v>
      </c>
      <c r="H1580" s="13" t="s">
        <v>3513</v>
      </c>
      <c r="I1580" s="13" t="s">
        <v>1952</v>
      </c>
      <c r="J1580" s="13" t="s">
        <v>2117</v>
      </c>
      <c r="K1580" s="13">
        <v>100</v>
      </c>
      <c r="L1580" s="13" t="s">
        <v>28</v>
      </c>
      <c r="M1580" s="13" t="s">
        <v>44</v>
      </c>
      <c r="N1580" s="13" t="s">
        <v>28</v>
      </c>
      <c r="O1580" s="12" t="s">
        <v>744</v>
      </c>
      <c r="P1580" s="13" t="s">
        <v>3901</v>
      </c>
      <c r="Q1580" t="s">
        <v>2614</v>
      </c>
      <c r="R1580" t="s">
        <v>118</v>
      </c>
      <c r="S1580" t="s">
        <v>3980</v>
      </c>
      <c r="T1580" s="13" t="s">
        <v>136</v>
      </c>
      <c r="U1580" s="13" t="s">
        <v>91</v>
      </c>
      <c r="W1580" s="13" t="s">
        <v>40</v>
      </c>
      <c r="X1580" s="13" t="s">
        <v>1826</v>
      </c>
      <c r="Y1580" s="13" t="s">
        <v>1033</v>
      </c>
      <c r="Z1580" s="13" t="s">
        <v>1033</v>
      </c>
      <c r="AA1580" s="13" t="s">
        <v>137</v>
      </c>
      <c r="AB1580" s="13" t="s">
        <v>2901</v>
      </c>
      <c r="AC1580" s="13" t="s">
        <v>35</v>
      </c>
      <c r="AD1580" s="13" t="s">
        <v>3862</v>
      </c>
      <c r="AE1580" s="13" t="s">
        <v>35</v>
      </c>
      <c r="AG1580" s="13">
        <v>1</v>
      </c>
      <c r="AI1580" s="36">
        <v>4700000</v>
      </c>
      <c r="AK1580" s="36"/>
      <c r="AQ1580" s="36"/>
      <c r="AR1580" s="13" t="s">
        <v>44</v>
      </c>
      <c r="AS1580" s="13" t="s">
        <v>138</v>
      </c>
      <c r="AT1580" s="13" t="s">
        <v>3865</v>
      </c>
    </row>
    <row r="1581" spans="1:46" s="13" customFormat="1" x14ac:dyDescent="0.25">
      <c r="A1581" s="13" t="s">
        <v>127</v>
      </c>
      <c r="B1581" s="13">
        <v>2000</v>
      </c>
      <c r="C1581" t="str">
        <f>A1581&amp;" "&amp;B1581</f>
        <v>Levesque et al. 2000</v>
      </c>
      <c r="D1581" s="13" t="s">
        <v>35</v>
      </c>
      <c r="E1581" s="13" t="s">
        <v>25</v>
      </c>
      <c r="F1581" s="13" t="s">
        <v>134</v>
      </c>
      <c r="G1581" s="13" t="s">
        <v>2901</v>
      </c>
      <c r="H1581" s="13" t="s">
        <v>3513</v>
      </c>
      <c r="I1581" s="13" t="s">
        <v>1952</v>
      </c>
      <c r="J1581" s="13" t="s">
        <v>2117</v>
      </c>
      <c r="K1581" s="13">
        <v>100</v>
      </c>
      <c r="L1581" s="13" t="s">
        <v>28</v>
      </c>
      <c r="M1581" s="13" t="s">
        <v>44</v>
      </c>
      <c r="N1581" s="13" t="s">
        <v>28</v>
      </c>
      <c r="O1581" s="12" t="s">
        <v>744</v>
      </c>
      <c r="P1581" s="13" t="s">
        <v>3901</v>
      </c>
      <c r="Q1581" t="s">
        <v>2614</v>
      </c>
      <c r="R1581" t="s">
        <v>118</v>
      </c>
      <c r="S1581" t="s">
        <v>3980</v>
      </c>
      <c r="T1581" s="13" t="s">
        <v>136</v>
      </c>
      <c r="U1581" s="13" t="s">
        <v>91</v>
      </c>
      <c r="W1581" s="13" t="s">
        <v>40</v>
      </c>
      <c r="X1581" s="13" t="s">
        <v>1826</v>
      </c>
      <c r="Y1581" s="13" t="s">
        <v>1033</v>
      </c>
      <c r="Z1581" s="13" t="s">
        <v>1033</v>
      </c>
      <c r="AA1581" s="13" t="s">
        <v>137</v>
      </c>
      <c r="AB1581" s="13" t="s">
        <v>2901</v>
      </c>
      <c r="AC1581" s="13" t="s">
        <v>35</v>
      </c>
      <c r="AD1581" s="13" t="s">
        <v>3862</v>
      </c>
      <c r="AE1581" s="13" t="s">
        <v>35</v>
      </c>
      <c r="AG1581" s="13">
        <v>1</v>
      </c>
      <c r="AI1581" s="36">
        <v>23000000</v>
      </c>
      <c r="AK1581" s="36"/>
      <c r="AQ1581" s="36"/>
      <c r="AR1581" s="13" t="s">
        <v>44</v>
      </c>
      <c r="AS1581" s="13" t="s">
        <v>138</v>
      </c>
      <c r="AT1581" s="13" t="s">
        <v>3865</v>
      </c>
    </row>
    <row r="1582" spans="1:46" s="13" customFormat="1" x14ac:dyDescent="0.25">
      <c r="A1582" s="13" t="s">
        <v>127</v>
      </c>
      <c r="B1582" s="13">
        <v>2000</v>
      </c>
      <c r="C1582" t="str">
        <f>A1582&amp;" "&amp;B1582</f>
        <v>Levesque et al. 2000</v>
      </c>
      <c r="D1582" s="13" t="s">
        <v>35</v>
      </c>
      <c r="E1582" s="13" t="s">
        <v>25</v>
      </c>
      <c r="F1582" s="13" t="s">
        <v>134</v>
      </c>
      <c r="G1582" s="13" t="s">
        <v>2901</v>
      </c>
      <c r="H1582" s="13" t="s">
        <v>3513</v>
      </c>
      <c r="I1582" s="13" t="s">
        <v>1952</v>
      </c>
      <c r="J1582" s="13" t="s">
        <v>2117</v>
      </c>
      <c r="K1582" s="13">
        <v>100</v>
      </c>
      <c r="L1582" s="13" t="s">
        <v>28</v>
      </c>
      <c r="M1582" s="13" t="s">
        <v>44</v>
      </c>
      <c r="N1582" s="13" t="s">
        <v>28</v>
      </c>
      <c r="O1582" s="12" t="s">
        <v>744</v>
      </c>
      <c r="P1582" s="13" t="s">
        <v>3901</v>
      </c>
      <c r="Q1582" t="s">
        <v>2614</v>
      </c>
      <c r="R1582" t="s">
        <v>118</v>
      </c>
      <c r="S1582" t="s">
        <v>3980</v>
      </c>
      <c r="T1582" s="13" t="s">
        <v>136</v>
      </c>
      <c r="U1582" s="13" t="s">
        <v>91</v>
      </c>
      <c r="W1582" s="13" t="s">
        <v>40</v>
      </c>
      <c r="X1582" s="13" t="s">
        <v>1826</v>
      </c>
      <c r="Y1582" s="13" t="s">
        <v>1033</v>
      </c>
      <c r="Z1582" s="13" t="s">
        <v>1033</v>
      </c>
      <c r="AA1582" s="13" t="s">
        <v>137</v>
      </c>
      <c r="AB1582" s="13" t="s">
        <v>2901</v>
      </c>
      <c r="AC1582" s="13" t="s">
        <v>35</v>
      </c>
      <c r="AD1582" s="13" t="s">
        <v>3862</v>
      </c>
      <c r="AE1582" s="13" t="s">
        <v>35</v>
      </c>
      <c r="AG1582" s="13">
        <v>1</v>
      </c>
      <c r="AI1582" s="36">
        <v>2300</v>
      </c>
      <c r="AK1582" s="36"/>
      <c r="AQ1582" s="36"/>
      <c r="AR1582" s="13" t="s">
        <v>44</v>
      </c>
      <c r="AS1582" s="13" t="s">
        <v>138</v>
      </c>
      <c r="AT1582" s="13" t="s">
        <v>3865</v>
      </c>
    </row>
    <row r="1583" spans="1:46" s="13" customFormat="1" x14ac:dyDescent="0.25">
      <c r="A1583" s="13" t="s">
        <v>127</v>
      </c>
      <c r="B1583" s="13">
        <v>2000</v>
      </c>
      <c r="C1583" t="str">
        <f>A1583&amp;" "&amp;B1583</f>
        <v>Levesque et al. 2000</v>
      </c>
      <c r="D1583" s="13" t="s">
        <v>35</v>
      </c>
      <c r="E1583" s="13" t="s">
        <v>25</v>
      </c>
      <c r="F1583" s="13" t="s">
        <v>134</v>
      </c>
      <c r="G1583" s="13" t="s">
        <v>2901</v>
      </c>
      <c r="H1583" s="13" t="s">
        <v>3513</v>
      </c>
      <c r="I1583" s="13" t="s">
        <v>1952</v>
      </c>
      <c r="J1583" s="13" t="s">
        <v>2117</v>
      </c>
      <c r="K1583" s="13">
        <v>100</v>
      </c>
      <c r="L1583" s="13" t="s">
        <v>28</v>
      </c>
      <c r="M1583" s="13" t="s">
        <v>44</v>
      </c>
      <c r="N1583" s="13" t="s">
        <v>28</v>
      </c>
      <c r="O1583" s="12" t="s">
        <v>744</v>
      </c>
      <c r="P1583" s="13" t="s">
        <v>3901</v>
      </c>
      <c r="Q1583" t="s">
        <v>2614</v>
      </c>
      <c r="R1583" t="s">
        <v>118</v>
      </c>
      <c r="S1583" t="s">
        <v>3980</v>
      </c>
      <c r="T1583" s="13" t="s">
        <v>136</v>
      </c>
      <c r="U1583" s="13" t="s">
        <v>91</v>
      </c>
      <c r="W1583" s="13" t="s">
        <v>40</v>
      </c>
      <c r="X1583" s="13" t="s">
        <v>1826</v>
      </c>
      <c r="Y1583" s="13" t="s">
        <v>1033</v>
      </c>
      <c r="Z1583" s="13" t="s">
        <v>1033</v>
      </c>
      <c r="AA1583" s="13" t="s">
        <v>137</v>
      </c>
      <c r="AB1583" s="13" t="s">
        <v>2901</v>
      </c>
      <c r="AC1583" s="13" t="s">
        <v>35</v>
      </c>
      <c r="AD1583" s="13" t="s">
        <v>3862</v>
      </c>
      <c r="AE1583" s="13" t="s">
        <v>35</v>
      </c>
      <c r="AG1583" s="13">
        <v>1</v>
      </c>
      <c r="AI1583" s="36">
        <v>2300</v>
      </c>
      <c r="AK1583" s="36"/>
      <c r="AQ1583" s="36"/>
      <c r="AR1583" s="13" t="s">
        <v>44</v>
      </c>
      <c r="AS1583" s="13" t="s">
        <v>138</v>
      </c>
      <c r="AT1583" s="13" t="s">
        <v>3865</v>
      </c>
    </row>
    <row r="1584" spans="1:46" s="13" customFormat="1" x14ac:dyDescent="0.25">
      <c r="A1584" s="13" t="s">
        <v>127</v>
      </c>
      <c r="B1584" s="13">
        <v>2000</v>
      </c>
      <c r="C1584" t="str">
        <f>A1584&amp;" "&amp;B1584</f>
        <v>Levesque et al. 2000</v>
      </c>
      <c r="D1584" s="13" t="s">
        <v>35</v>
      </c>
      <c r="E1584" s="13" t="s">
        <v>25</v>
      </c>
      <c r="F1584" s="13" t="s">
        <v>134</v>
      </c>
      <c r="G1584" s="13" t="s">
        <v>2901</v>
      </c>
      <c r="H1584" s="13" t="s">
        <v>3513</v>
      </c>
      <c r="I1584" s="13" t="s">
        <v>1952</v>
      </c>
      <c r="J1584" s="13" t="s">
        <v>2117</v>
      </c>
      <c r="K1584" s="13">
        <v>100</v>
      </c>
      <c r="L1584" s="13" t="s">
        <v>28</v>
      </c>
      <c r="M1584" s="13" t="s">
        <v>44</v>
      </c>
      <c r="N1584" s="13" t="s">
        <v>28</v>
      </c>
      <c r="O1584" s="12" t="s">
        <v>744</v>
      </c>
      <c r="P1584" s="13" t="s">
        <v>3901</v>
      </c>
      <c r="Q1584" t="s">
        <v>2614</v>
      </c>
      <c r="R1584" t="s">
        <v>118</v>
      </c>
      <c r="S1584" t="s">
        <v>3980</v>
      </c>
      <c r="T1584" s="13" t="s">
        <v>136</v>
      </c>
      <c r="U1584" s="13" t="s">
        <v>91</v>
      </c>
      <c r="W1584" s="13" t="s">
        <v>40</v>
      </c>
      <c r="X1584" s="13" t="s">
        <v>1826</v>
      </c>
      <c r="Y1584" s="13" t="s">
        <v>1033</v>
      </c>
      <c r="Z1584" s="13" t="s">
        <v>1033</v>
      </c>
      <c r="AA1584" s="13" t="s">
        <v>137</v>
      </c>
      <c r="AB1584" s="13" t="s">
        <v>2901</v>
      </c>
      <c r="AC1584" s="13" t="s">
        <v>35</v>
      </c>
      <c r="AD1584" s="13" t="s">
        <v>3862</v>
      </c>
      <c r="AE1584" s="13" t="s">
        <v>35</v>
      </c>
      <c r="AG1584" s="13">
        <v>1</v>
      </c>
      <c r="AI1584" s="36">
        <v>7500000</v>
      </c>
      <c r="AK1584" s="36"/>
      <c r="AQ1584" s="36"/>
      <c r="AR1584" s="13" t="s">
        <v>44</v>
      </c>
      <c r="AS1584" s="13" t="s">
        <v>138</v>
      </c>
      <c r="AT1584" s="13" t="s">
        <v>3865</v>
      </c>
    </row>
    <row r="1585" spans="1:46" s="13" customFormat="1" x14ac:dyDescent="0.25">
      <c r="A1585" s="13" t="s">
        <v>127</v>
      </c>
      <c r="B1585" s="13">
        <v>2000</v>
      </c>
      <c r="C1585" t="str">
        <f>A1585&amp;" "&amp;B1585</f>
        <v>Levesque et al. 2000</v>
      </c>
      <c r="D1585" s="13" t="s">
        <v>35</v>
      </c>
      <c r="E1585" s="13" t="s">
        <v>25</v>
      </c>
      <c r="F1585" s="13" t="s">
        <v>140</v>
      </c>
      <c r="G1585" s="13" t="s">
        <v>2901</v>
      </c>
      <c r="H1585" s="13" t="s">
        <v>3513</v>
      </c>
      <c r="I1585" s="13" t="s">
        <v>1952</v>
      </c>
      <c r="J1585" s="13" t="s">
        <v>2117</v>
      </c>
      <c r="K1585" s="13">
        <v>100</v>
      </c>
      <c r="L1585" s="13" t="s">
        <v>28</v>
      </c>
      <c r="M1585" s="13" t="s">
        <v>44</v>
      </c>
      <c r="N1585" s="13" t="s">
        <v>28</v>
      </c>
      <c r="O1585" s="12" t="s">
        <v>744</v>
      </c>
      <c r="P1585" s="13" t="s">
        <v>3901</v>
      </c>
      <c r="Q1585" t="s">
        <v>2614</v>
      </c>
      <c r="R1585" t="s">
        <v>118</v>
      </c>
      <c r="S1585" t="s">
        <v>3980</v>
      </c>
      <c r="T1585" s="13" t="s">
        <v>136</v>
      </c>
      <c r="U1585" s="13" t="s">
        <v>91</v>
      </c>
      <c r="W1585" s="13" t="s">
        <v>40</v>
      </c>
      <c r="X1585" s="13" t="s">
        <v>1826</v>
      </c>
      <c r="Y1585" s="13" t="s">
        <v>1033</v>
      </c>
      <c r="Z1585" s="13" t="s">
        <v>1033</v>
      </c>
      <c r="AA1585" s="13" t="s">
        <v>137</v>
      </c>
      <c r="AB1585" s="13" t="s">
        <v>2901</v>
      </c>
      <c r="AC1585" s="13" t="s">
        <v>35</v>
      </c>
      <c r="AD1585" s="13" t="s">
        <v>3862</v>
      </c>
      <c r="AE1585" s="13" t="s">
        <v>35</v>
      </c>
      <c r="AG1585" s="13">
        <v>1</v>
      </c>
      <c r="AI1585" s="36">
        <v>4000000</v>
      </c>
      <c r="AK1585" s="36"/>
      <c r="AR1585" s="13" t="s">
        <v>44</v>
      </c>
      <c r="AS1585" s="13" t="s">
        <v>138</v>
      </c>
      <c r="AT1585" s="13" t="s">
        <v>3865</v>
      </c>
    </row>
    <row r="1586" spans="1:46" s="13" customFormat="1" x14ac:dyDescent="0.25">
      <c r="A1586" s="13" t="s">
        <v>127</v>
      </c>
      <c r="B1586" s="13">
        <v>2000</v>
      </c>
      <c r="C1586" t="str">
        <f>A1586&amp;" "&amp;B1586</f>
        <v>Levesque et al. 2000</v>
      </c>
      <c r="D1586" s="13" t="s">
        <v>35</v>
      </c>
      <c r="E1586" s="13" t="s">
        <v>25</v>
      </c>
      <c r="F1586" s="13" t="s">
        <v>140</v>
      </c>
      <c r="G1586" s="13" t="s">
        <v>2901</v>
      </c>
      <c r="H1586" s="13" t="s">
        <v>3513</v>
      </c>
      <c r="I1586" s="13" t="s">
        <v>1952</v>
      </c>
      <c r="J1586" s="13" t="s">
        <v>2117</v>
      </c>
      <c r="K1586" s="13">
        <v>100</v>
      </c>
      <c r="L1586" s="13" t="s">
        <v>28</v>
      </c>
      <c r="M1586" s="13" t="s">
        <v>44</v>
      </c>
      <c r="N1586" s="13" t="s">
        <v>28</v>
      </c>
      <c r="O1586" s="12" t="s">
        <v>744</v>
      </c>
      <c r="P1586" s="13" t="s">
        <v>3901</v>
      </c>
      <c r="Q1586" t="s">
        <v>2614</v>
      </c>
      <c r="R1586" t="s">
        <v>118</v>
      </c>
      <c r="S1586" t="s">
        <v>3980</v>
      </c>
      <c r="T1586" s="13" t="s">
        <v>136</v>
      </c>
      <c r="U1586" s="13" t="s">
        <v>91</v>
      </c>
      <c r="W1586" s="13" t="s">
        <v>40</v>
      </c>
      <c r="X1586" s="13" t="s">
        <v>1826</v>
      </c>
      <c r="Y1586" s="13" t="s">
        <v>1033</v>
      </c>
      <c r="Z1586" s="13" t="s">
        <v>1033</v>
      </c>
      <c r="AA1586" s="13" t="s">
        <v>137</v>
      </c>
      <c r="AB1586" s="13" t="s">
        <v>2901</v>
      </c>
      <c r="AC1586" s="13" t="s">
        <v>35</v>
      </c>
      <c r="AD1586" s="13" t="s">
        <v>3862</v>
      </c>
      <c r="AE1586" s="13" t="s">
        <v>35</v>
      </c>
      <c r="AG1586" s="13">
        <v>1</v>
      </c>
      <c r="AI1586" s="36">
        <v>1800000</v>
      </c>
      <c r="AK1586" s="36"/>
      <c r="AR1586" s="13" t="s">
        <v>44</v>
      </c>
      <c r="AS1586" s="13" t="s">
        <v>138</v>
      </c>
      <c r="AT1586" s="13" t="s">
        <v>3865</v>
      </c>
    </row>
    <row r="1587" spans="1:46" s="13" customFormat="1" x14ac:dyDescent="0.25">
      <c r="A1587" s="13" t="s">
        <v>127</v>
      </c>
      <c r="B1587" s="13">
        <v>2000</v>
      </c>
      <c r="C1587" t="str">
        <f>A1587&amp;" "&amp;B1587</f>
        <v>Levesque et al. 2000</v>
      </c>
      <c r="D1587" s="13" t="s">
        <v>35</v>
      </c>
      <c r="E1587" s="13" t="s">
        <v>25</v>
      </c>
      <c r="F1587" s="13" t="s">
        <v>140</v>
      </c>
      <c r="G1587" s="13" t="s">
        <v>2901</v>
      </c>
      <c r="H1587" s="13" t="s">
        <v>3513</v>
      </c>
      <c r="I1587" s="13" t="s">
        <v>1952</v>
      </c>
      <c r="J1587" s="13" t="s">
        <v>2117</v>
      </c>
      <c r="K1587" s="13">
        <v>100</v>
      </c>
      <c r="L1587" s="13" t="s">
        <v>28</v>
      </c>
      <c r="M1587" s="13" t="s">
        <v>44</v>
      </c>
      <c r="N1587" s="13" t="s">
        <v>28</v>
      </c>
      <c r="O1587" s="12" t="s">
        <v>744</v>
      </c>
      <c r="P1587" s="13" t="s">
        <v>3901</v>
      </c>
      <c r="Q1587" t="s">
        <v>2614</v>
      </c>
      <c r="R1587" t="s">
        <v>118</v>
      </c>
      <c r="S1587" t="s">
        <v>3980</v>
      </c>
      <c r="T1587" s="13" t="s">
        <v>136</v>
      </c>
      <c r="U1587" s="13" t="s">
        <v>91</v>
      </c>
      <c r="W1587" s="13" t="s">
        <v>40</v>
      </c>
      <c r="X1587" s="13" t="s">
        <v>1826</v>
      </c>
      <c r="Y1587" s="13" t="s">
        <v>1033</v>
      </c>
      <c r="Z1587" s="13" t="s">
        <v>1033</v>
      </c>
      <c r="AA1587" s="13" t="s">
        <v>137</v>
      </c>
      <c r="AB1587" s="13" t="s">
        <v>2901</v>
      </c>
      <c r="AC1587" s="13" t="s">
        <v>35</v>
      </c>
      <c r="AD1587" s="13" t="s">
        <v>3862</v>
      </c>
      <c r="AE1587" s="13" t="s">
        <v>35</v>
      </c>
      <c r="AG1587" s="13">
        <v>1</v>
      </c>
      <c r="AI1587" s="36">
        <v>8000000</v>
      </c>
      <c r="AK1587" s="36"/>
      <c r="AL1587" s="35" t="s">
        <v>1953</v>
      </c>
      <c r="AR1587" s="13" t="s">
        <v>44</v>
      </c>
      <c r="AS1587" s="13" t="s">
        <v>138</v>
      </c>
      <c r="AT1587" s="13" t="s">
        <v>3865</v>
      </c>
    </row>
    <row r="1588" spans="1:46" s="13" customFormat="1" x14ac:dyDescent="0.25">
      <c r="A1588" s="13" t="s">
        <v>127</v>
      </c>
      <c r="B1588" s="13">
        <v>2000</v>
      </c>
      <c r="C1588" t="str">
        <f>A1588&amp;" "&amp;B1588</f>
        <v>Levesque et al. 2000</v>
      </c>
      <c r="D1588" s="13" t="s">
        <v>35</v>
      </c>
      <c r="E1588" s="13" t="s">
        <v>25</v>
      </c>
      <c r="F1588" s="13" t="s">
        <v>140</v>
      </c>
      <c r="G1588" s="13" t="s">
        <v>2901</v>
      </c>
      <c r="H1588" s="13" t="s">
        <v>3513</v>
      </c>
      <c r="I1588" s="13" t="s">
        <v>1952</v>
      </c>
      <c r="J1588" s="13" t="s">
        <v>2117</v>
      </c>
      <c r="K1588" s="13">
        <v>100</v>
      </c>
      <c r="L1588" s="13" t="s">
        <v>28</v>
      </c>
      <c r="M1588" s="13" t="s">
        <v>44</v>
      </c>
      <c r="N1588" s="13" t="s">
        <v>28</v>
      </c>
      <c r="O1588" s="12" t="s">
        <v>744</v>
      </c>
      <c r="P1588" s="13" t="s">
        <v>3901</v>
      </c>
      <c r="Q1588" t="s">
        <v>2614</v>
      </c>
      <c r="R1588" t="s">
        <v>118</v>
      </c>
      <c r="S1588" t="s">
        <v>3980</v>
      </c>
      <c r="T1588" s="13" t="s">
        <v>136</v>
      </c>
      <c r="U1588" s="13" t="s">
        <v>91</v>
      </c>
      <c r="W1588" s="13" t="s">
        <v>40</v>
      </c>
      <c r="X1588" s="13" t="s">
        <v>1826</v>
      </c>
      <c r="Y1588" s="13" t="s">
        <v>1033</v>
      </c>
      <c r="Z1588" s="13" t="s">
        <v>1033</v>
      </c>
      <c r="AA1588" s="13" t="s">
        <v>137</v>
      </c>
      <c r="AB1588" s="13" t="s">
        <v>2901</v>
      </c>
      <c r="AC1588" s="13" t="s">
        <v>35</v>
      </c>
      <c r="AD1588" s="13" t="s">
        <v>3862</v>
      </c>
      <c r="AE1588" s="13" t="s">
        <v>35</v>
      </c>
      <c r="AG1588" s="13">
        <v>1</v>
      </c>
      <c r="AI1588" s="36" t="s">
        <v>119</v>
      </c>
      <c r="AK1588" s="36"/>
      <c r="AN1588" s="13">
        <v>0</v>
      </c>
      <c r="AO1588" s="13">
        <v>100</v>
      </c>
      <c r="AR1588" s="13" t="s">
        <v>44</v>
      </c>
      <c r="AS1588" s="13" t="s">
        <v>138</v>
      </c>
      <c r="AT1588" s="13" t="s">
        <v>3865</v>
      </c>
    </row>
    <row r="1589" spans="1:46" s="13" customFormat="1" x14ac:dyDescent="0.25">
      <c r="A1589" s="13" t="s">
        <v>127</v>
      </c>
      <c r="B1589" s="13">
        <v>2000</v>
      </c>
      <c r="C1589" t="str">
        <f>A1589&amp;" "&amp;B1589</f>
        <v>Levesque et al. 2000</v>
      </c>
      <c r="D1589" s="13" t="s">
        <v>35</v>
      </c>
      <c r="E1589" s="13" t="s">
        <v>25</v>
      </c>
      <c r="F1589" s="13" t="s">
        <v>140</v>
      </c>
      <c r="G1589" s="13" t="s">
        <v>2901</v>
      </c>
      <c r="H1589" s="13" t="s">
        <v>3513</v>
      </c>
      <c r="I1589" s="13" t="s">
        <v>1952</v>
      </c>
      <c r="J1589" s="13" t="s">
        <v>2117</v>
      </c>
      <c r="K1589" s="13">
        <v>100</v>
      </c>
      <c r="L1589" s="13" t="s">
        <v>28</v>
      </c>
      <c r="M1589" s="13" t="s">
        <v>44</v>
      </c>
      <c r="N1589" s="13" t="s">
        <v>28</v>
      </c>
      <c r="O1589" s="12" t="s">
        <v>744</v>
      </c>
      <c r="P1589" s="13" t="s">
        <v>3901</v>
      </c>
      <c r="Q1589" t="s">
        <v>2614</v>
      </c>
      <c r="R1589" t="s">
        <v>118</v>
      </c>
      <c r="S1589" t="s">
        <v>3980</v>
      </c>
      <c r="T1589" s="13" t="s">
        <v>136</v>
      </c>
      <c r="U1589" s="13" t="s">
        <v>91</v>
      </c>
      <c r="W1589" s="13" t="s">
        <v>40</v>
      </c>
      <c r="X1589" s="13" t="s">
        <v>1826</v>
      </c>
      <c r="Y1589" s="13" t="s">
        <v>1033</v>
      </c>
      <c r="Z1589" s="13" t="s">
        <v>1033</v>
      </c>
      <c r="AA1589" s="13" t="s">
        <v>137</v>
      </c>
      <c r="AB1589" s="13" t="s">
        <v>2901</v>
      </c>
      <c r="AC1589" s="13" t="s">
        <v>35</v>
      </c>
      <c r="AD1589" s="13" t="s">
        <v>3862</v>
      </c>
      <c r="AE1589" s="13" t="s">
        <v>35</v>
      </c>
      <c r="AG1589" s="13">
        <v>1</v>
      </c>
      <c r="AI1589" s="36">
        <v>1000000</v>
      </c>
      <c r="AK1589" s="36"/>
      <c r="AR1589" s="13" t="s">
        <v>44</v>
      </c>
      <c r="AS1589" s="13" t="s">
        <v>138</v>
      </c>
      <c r="AT1589" s="13" t="s">
        <v>3865</v>
      </c>
    </row>
    <row r="1590" spans="1:46" s="13" customFormat="1" x14ac:dyDescent="0.25">
      <c r="A1590" s="13" t="s">
        <v>127</v>
      </c>
      <c r="B1590" s="13">
        <v>2000</v>
      </c>
      <c r="C1590" t="str">
        <f>A1590&amp;" "&amp;B1590</f>
        <v>Levesque et al. 2000</v>
      </c>
      <c r="D1590" s="13" t="s">
        <v>35</v>
      </c>
      <c r="E1590" s="13" t="s">
        <v>25</v>
      </c>
      <c r="F1590" s="13" t="s">
        <v>140</v>
      </c>
      <c r="G1590" s="13" t="s">
        <v>2901</v>
      </c>
      <c r="H1590" s="13" t="s">
        <v>3513</v>
      </c>
      <c r="I1590" s="13" t="s">
        <v>1952</v>
      </c>
      <c r="J1590" s="13" t="s">
        <v>2117</v>
      </c>
      <c r="K1590" s="13">
        <v>100</v>
      </c>
      <c r="L1590" s="13" t="s">
        <v>28</v>
      </c>
      <c r="M1590" s="13" t="s">
        <v>44</v>
      </c>
      <c r="N1590" s="13" t="s">
        <v>28</v>
      </c>
      <c r="O1590" s="12" t="s">
        <v>744</v>
      </c>
      <c r="P1590" s="13" t="s">
        <v>3901</v>
      </c>
      <c r="Q1590" t="s">
        <v>2614</v>
      </c>
      <c r="R1590" t="s">
        <v>118</v>
      </c>
      <c r="S1590" t="s">
        <v>3980</v>
      </c>
      <c r="T1590" s="13" t="s">
        <v>136</v>
      </c>
      <c r="U1590" s="13" t="s">
        <v>91</v>
      </c>
      <c r="W1590" s="13" t="s">
        <v>40</v>
      </c>
      <c r="X1590" s="13" t="s">
        <v>1826</v>
      </c>
      <c r="Y1590" s="13" t="s">
        <v>1033</v>
      </c>
      <c r="Z1590" s="13" t="s">
        <v>1033</v>
      </c>
      <c r="AA1590" s="13" t="s">
        <v>137</v>
      </c>
      <c r="AB1590" s="13" t="s">
        <v>2901</v>
      </c>
      <c r="AC1590" s="13" t="s">
        <v>35</v>
      </c>
      <c r="AD1590" s="13" t="s">
        <v>3862</v>
      </c>
      <c r="AE1590" s="13" t="s">
        <v>35</v>
      </c>
      <c r="AG1590" s="13">
        <v>1</v>
      </c>
      <c r="AI1590" s="36">
        <v>6000000</v>
      </c>
      <c r="AK1590" s="36"/>
      <c r="AR1590" s="13" t="s">
        <v>44</v>
      </c>
      <c r="AS1590" s="13" t="s">
        <v>138</v>
      </c>
      <c r="AT1590" s="13" t="s">
        <v>3865</v>
      </c>
    </row>
    <row r="1712" spans="1:58" s="12" customFormat="1" x14ac:dyDescent="0.25">
      <c r="A1712"/>
      <c r="B1712"/>
      <c r="C1712"/>
      <c r="D1712"/>
      <c r="E1712"/>
      <c r="F1712"/>
      <c r="G1712"/>
      <c r="H1712"/>
      <c r="I1712"/>
      <c r="J1712"/>
      <c r="K1712"/>
      <c r="L1712"/>
      <c r="M1712"/>
      <c r="N1712"/>
      <c r="O1712"/>
      <c r="P1712"/>
      <c r="Q1712"/>
      <c r="R1712"/>
      <c r="S1712"/>
      <c r="T1712"/>
      <c r="U1712"/>
      <c r="V1712"/>
      <c r="W1712"/>
      <c r="X1712"/>
      <c r="Y1712"/>
      <c r="Z1712"/>
      <c r="AA1712"/>
      <c r="AB1712"/>
      <c r="AC1712"/>
      <c r="AD1712"/>
      <c r="AE1712"/>
      <c r="AF1712"/>
      <c r="AG1712"/>
      <c r="AH1712"/>
      <c r="AI1712"/>
      <c r="AJ1712"/>
      <c r="AK1712"/>
      <c r="AL1712"/>
      <c r="AM1712"/>
      <c r="AN1712"/>
      <c r="AO1712"/>
      <c r="AP1712"/>
      <c r="AQ1712"/>
      <c r="AR1712"/>
      <c r="AS1712"/>
      <c r="AT1712"/>
      <c r="AU1712"/>
      <c r="AV1712"/>
      <c r="AW1712"/>
      <c r="AX1712"/>
      <c r="AY1712"/>
      <c r="AZ1712"/>
      <c r="BA1712"/>
      <c r="BB1712"/>
      <c r="BC1712"/>
      <c r="BD1712"/>
      <c r="BE1712"/>
      <c r="BF1712"/>
    </row>
    <row r="1713" spans="1:58" s="12" customFormat="1" x14ac:dyDescent="0.25">
      <c r="A1713"/>
      <c r="B1713"/>
      <c r="C1713"/>
      <c r="D1713"/>
      <c r="E1713"/>
      <c r="F1713"/>
      <c r="G1713"/>
      <c r="H1713"/>
      <c r="I1713"/>
      <c r="J1713"/>
      <c r="K1713"/>
      <c r="L1713"/>
      <c r="M1713"/>
      <c r="N1713"/>
      <c r="O1713"/>
      <c r="P1713"/>
      <c r="Q1713"/>
      <c r="R1713"/>
      <c r="S1713"/>
      <c r="T1713"/>
      <c r="U1713"/>
      <c r="V1713"/>
      <c r="W1713"/>
      <c r="X1713"/>
      <c r="Y1713"/>
      <c r="Z1713"/>
      <c r="AA1713"/>
      <c r="AB1713"/>
      <c r="AC1713"/>
      <c r="AD1713"/>
      <c r="AE1713"/>
      <c r="AF1713"/>
      <c r="AG1713"/>
      <c r="AH1713"/>
      <c r="AI1713"/>
      <c r="AJ1713"/>
      <c r="AK1713"/>
      <c r="AL1713"/>
      <c r="AM1713"/>
      <c r="AN1713"/>
      <c r="AO1713"/>
      <c r="AP1713"/>
      <c r="AQ1713"/>
      <c r="AR1713"/>
      <c r="AS1713"/>
      <c r="AT1713"/>
      <c r="AU1713"/>
      <c r="AV1713"/>
      <c r="AW1713"/>
      <c r="AX1713"/>
      <c r="AY1713"/>
      <c r="AZ1713"/>
      <c r="BA1713"/>
      <c r="BB1713"/>
      <c r="BC1713"/>
      <c r="BD1713"/>
      <c r="BE1713"/>
      <c r="BF1713"/>
    </row>
    <row r="1714" spans="1:58" s="12" customFormat="1" x14ac:dyDescent="0.25">
      <c r="A1714"/>
      <c r="B1714"/>
      <c r="C1714"/>
      <c r="D1714"/>
      <c r="E1714"/>
      <c r="F1714"/>
      <c r="G1714"/>
      <c r="H1714"/>
      <c r="I1714"/>
      <c r="J1714"/>
      <c r="K1714"/>
      <c r="L1714"/>
      <c r="M1714"/>
      <c r="N1714"/>
      <c r="O1714"/>
      <c r="P1714"/>
      <c r="Q1714"/>
      <c r="R1714"/>
      <c r="S1714"/>
      <c r="T1714"/>
      <c r="U1714"/>
      <c r="V1714"/>
      <c r="W1714"/>
      <c r="X1714"/>
      <c r="Y1714"/>
      <c r="Z1714"/>
      <c r="AA1714"/>
      <c r="AB1714"/>
      <c r="AC1714"/>
      <c r="AD1714"/>
      <c r="AE1714"/>
      <c r="AF1714"/>
      <c r="AG1714"/>
      <c r="AH1714"/>
      <c r="AI1714"/>
      <c r="AJ1714"/>
      <c r="AK1714"/>
      <c r="AL1714"/>
      <c r="AM1714"/>
      <c r="AN1714"/>
      <c r="AO1714"/>
      <c r="AP1714"/>
      <c r="AQ1714"/>
      <c r="AR1714"/>
      <c r="AS1714"/>
      <c r="AT1714"/>
      <c r="AU1714"/>
      <c r="AV1714"/>
      <c r="AW1714"/>
      <c r="AX1714"/>
      <c r="AY1714"/>
      <c r="AZ1714"/>
      <c r="BA1714"/>
      <c r="BB1714"/>
      <c r="BC1714"/>
      <c r="BD1714"/>
      <c r="BE1714"/>
      <c r="BF1714"/>
    </row>
    <row r="1835" spans="1:35" x14ac:dyDescent="0.25">
      <c r="AH1835" s="7"/>
      <c r="AI1835" s="7"/>
    </row>
    <row r="1836" spans="1:35" x14ac:dyDescent="0.25">
      <c r="AH1836" s="7"/>
      <c r="AI1836" s="7"/>
    </row>
    <row r="1837" spans="1:35" x14ac:dyDescent="0.25">
      <c r="AH1837" s="7"/>
      <c r="AI1837" s="7"/>
    </row>
    <row r="1838" spans="1:35" x14ac:dyDescent="0.25">
      <c r="A1838" t="s">
        <v>2803</v>
      </c>
      <c r="AH1838" s="7"/>
      <c r="AI1838" s="7"/>
    </row>
    <row r="1839" spans="1:35" x14ac:dyDescent="0.25">
      <c r="AH1839" s="7"/>
      <c r="AI1839" s="7"/>
    </row>
    <row r="1840" spans="1:35" x14ac:dyDescent="0.25">
      <c r="AH1840" s="7"/>
      <c r="AI1840" s="7"/>
    </row>
    <row r="1841" spans="1:46" x14ac:dyDescent="0.25">
      <c r="A1841" t="s">
        <v>1697</v>
      </c>
      <c r="B1841">
        <v>2021</v>
      </c>
      <c r="D1841" t="s">
        <v>246</v>
      </c>
      <c r="E1841" t="s">
        <v>226</v>
      </c>
      <c r="F1841" t="s">
        <v>1698</v>
      </c>
      <c r="I1841" t="s">
        <v>2077</v>
      </c>
      <c r="J1841" t="s">
        <v>2127</v>
      </c>
      <c r="K1841" t="s">
        <v>28</v>
      </c>
      <c r="L1841" t="s">
        <v>28</v>
      </c>
      <c r="N1841" t="s">
        <v>28</v>
      </c>
      <c r="T1841" t="s">
        <v>1699</v>
      </c>
      <c r="U1841" t="s">
        <v>1056</v>
      </c>
      <c r="W1841" t="s">
        <v>40</v>
      </c>
      <c r="X1841" t="s">
        <v>2176</v>
      </c>
      <c r="AA1841" t="s">
        <v>80</v>
      </c>
      <c r="AF1841">
        <v>16</v>
      </c>
      <c r="AG1841" t="s">
        <v>1700</v>
      </c>
      <c r="AS1841" t="s">
        <v>1701</v>
      </c>
    </row>
    <row r="1842" spans="1:46" x14ac:dyDescent="0.25">
      <c r="A1842" t="s">
        <v>1697</v>
      </c>
      <c r="B1842">
        <v>2021</v>
      </c>
      <c r="D1842" t="s">
        <v>246</v>
      </c>
      <c r="E1842" t="s">
        <v>226</v>
      </c>
      <c r="F1842" t="s">
        <v>1698</v>
      </c>
      <c r="I1842" t="s">
        <v>2077</v>
      </c>
      <c r="J1842" t="s">
        <v>2127</v>
      </c>
      <c r="K1842" t="s">
        <v>28</v>
      </c>
      <c r="L1842" t="s">
        <v>28</v>
      </c>
      <c r="N1842" t="s">
        <v>28</v>
      </c>
      <c r="T1842" t="s">
        <v>1699</v>
      </c>
      <c r="U1842" t="s">
        <v>1056</v>
      </c>
      <c r="W1842" t="s">
        <v>40</v>
      </c>
      <c r="X1842" t="s">
        <v>2177</v>
      </c>
      <c r="AA1842" t="s">
        <v>80</v>
      </c>
      <c r="AF1842">
        <v>1</v>
      </c>
      <c r="AG1842" t="s">
        <v>1700</v>
      </c>
      <c r="AS1842" t="s">
        <v>1701</v>
      </c>
    </row>
    <row r="1843" spans="1:46" x14ac:dyDescent="0.25">
      <c r="A1843" t="s">
        <v>1697</v>
      </c>
      <c r="B1843">
        <v>2021</v>
      </c>
      <c r="D1843" t="s">
        <v>246</v>
      </c>
      <c r="E1843" t="s">
        <v>226</v>
      </c>
      <c r="F1843" t="s">
        <v>1698</v>
      </c>
      <c r="I1843" t="s">
        <v>2077</v>
      </c>
      <c r="J1843" t="s">
        <v>2127</v>
      </c>
      <c r="K1843" t="s">
        <v>28</v>
      </c>
      <c r="L1843" t="s">
        <v>28</v>
      </c>
      <c r="N1843" t="s">
        <v>28</v>
      </c>
      <c r="T1843" t="s">
        <v>1699</v>
      </c>
      <c r="U1843" t="s">
        <v>1056</v>
      </c>
      <c r="W1843" t="s">
        <v>40</v>
      </c>
      <c r="X1843" t="s">
        <v>2178</v>
      </c>
      <c r="AA1843" t="s">
        <v>80</v>
      </c>
      <c r="AF1843">
        <v>7</v>
      </c>
      <c r="AG1843" t="s">
        <v>1700</v>
      </c>
      <c r="AS1843" t="s">
        <v>1701</v>
      </c>
    </row>
    <row r="1844" spans="1:46" x14ac:dyDescent="0.25">
      <c r="A1844" t="s">
        <v>1697</v>
      </c>
      <c r="B1844">
        <v>2021</v>
      </c>
      <c r="D1844" t="s">
        <v>246</v>
      </c>
      <c r="E1844" t="s">
        <v>226</v>
      </c>
      <c r="F1844" t="s">
        <v>1698</v>
      </c>
      <c r="I1844" t="s">
        <v>2077</v>
      </c>
      <c r="J1844" t="s">
        <v>2127</v>
      </c>
      <c r="K1844" t="s">
        <v>28</v>
      </c>
      <c r="L1844" t="s">
        <v>28</v>
      </c>
      <c r="N1844" t="s">
        <v>28</v>
      </c>
      <c r="T1844" t="s">
        <v>1699</v>
      </c>
      <c r="U1844" t="s">
        <v>1056</v>
      </c>
      <c r="W1844" t="s">
        <v>40</v>
      </c>
      <c r="X1844" t="s">
        <v>2179</v>
      </c>
      <c r="AA1844" t="s">
        <v>80</v>
      </c>
      <c r="AF1844">
        <v>6</v>
      </c>
      <c r="AG1844" t="s">
        <v>1700</v>
      </c>
      <c r="AS1844" t="s">
        <v>1701</v>
      </c>
    </row>
    <row r="1845" spans="1:46" x14ac:dyDescent="0.25">
      <c r="A1845" t="s">
        <v>1697</v>
      </c>
      <c r="B1845">
        <v>2021</v>
      </c>
      <c r="D1845" t="s">
        <v>246</v>
      </c>
      <c r="E1845" t="s">
        <v>226</v>
      </c>
      <c r="F1845" t="s">
        <v>1698</v>
      </c>
      <c r="I1845" t="s">
        <v>2077</v>
      </c>
      <c r="J1845" t="s">
        <v>2127</v>
      </c>
      <c r="K1845" t="s">
        <v>28</v>
      </c>
      <c r="L1845" t="s">
        <v>28</v>
      </c>
      <c r="N1845" t="s">
        <v>28</v>
      </c>
      <c r="T1845" t="s">
        <v>1699</v>
      </c>
      <c r="U1845" t="s">
        <v>1056</v>
      </c>
      <c r="W1845" t="s">
        <v>40</v>
      </c>
      <c r="X1845" t="s">
        <v>2180</v>
      </c>
      <c r="AA1845" t="s">
        <v>80</v>
      </c>
      <c r="AF1845">
        <v>9</v>
      </c>
      <c r="AG1845" t="s">
        <v>1700</v>
      </c>
      <c r="AS1845" t="s">
        <v>1701</v>
      </c>
    </row>
    <row r="1846" spans="1:46" x14ac:dyDescent="0.25">
      <c r="A1846" t="s">
        <v>1697</v>
      </c>
      <c r="B1846">
        <v>2021</v>
      </c>
      <c r="D1846" t="s">
        <v>246</v>
      </c>
      <c r="E1846" t="s">
        <v>226</v>
      </c>
      <c r="F1846" t="s">
        <v>1698</v>
      </c>
      <c r="I1846" t="s">
        <v>2077</v>
      </c>
      <c r="J1846" t="s">
        <v>2127</v>
      </c>
      <c r="K1846" t="s">
        <v>28</v>
      </c>
      <c r="L1846" t="s">
        <v>28</v>
      </c>
      <c r="N1846" t="s">
        <v>28</v>
      </c>
      <c r="T1846" t="s">
        <v>1699</v>
      </c>
      <c r="U1846" t="s">
        <v>1056</v>
      </c>
      <c r="W1846" t="s">
        <v>40</v>
      </c>
      <c r="X1846" t="s">
        <v>2181</v>
      </c>
      <c r="AA1846" t="s">
        <v>80</v>
      </c>
      <c r="AF1846">
        <v>31</v>
      </c>
      <c r="AG1846" t="s">
        <v>1700</v>
      </c>
      <c r="AS1846" t="s">
        <v>1701</v>
      </c>
    </row>
    <row r="1847" spans="1:46" x14ac:dyDescent="0.25">
      <c r="A1847" t="s">
        <v>1697</v>
      </c>
      <c r="B1847">
        <v>2021</v>
      </c>
      <c r="D1847" t="s">
        <v>246</v>
      </c>
      <c r="E1847" t="s">
        <v>226</v>
      </c>
      <c r="F1847" t="s">
        <v>1698</v>
      </c>
      <c r="I1847" t="s">
        <v>2077</v>
      </c>
      <c r="J1847" t="s">
        <v>2127</v>
      </c>
      <c r="K1847" t="s">
        <v>28</v>
      </c>
      <c r="L1847" t="s">
        <v>28</v>
      </c>
      <c r="N1847" t="s">
        <v>28</v>
      </c>
      <c r="T1847" t="s">
        <v>1699</v>
      </c>
      <c r="U1847" t="s">
        <v>1056</v>
      </c>
      <c r="W1847" t="s">
        <v>40</v>
      </c>
      <c r="X1847" t="s">
        <v>2182</v>
      </c>
      <c r="AA1847" t="s">
        <v>80</v>
      </c>
      <c r="AF1847">
        <v>9</v>
      </c>
      <c r="AG1847" t="s">
        <v>1700</v>
      </c>
      <c r="AS1847" t="s">
        <v>1701</v>
      </c>
    </row>
    <row r="1848" spans="1:46" x14ac:dyDescent="0.25">
      <c r="A1848" t="s">
        <v>1697</v>
      </c>
      <c r="B1848">
        <v>2021</v>
      </c>
      <c r="D1848" t="s">
        <v>246</v>
      </c>
      <c r="E1848" t="s">
        <v>226</v>
      </c>
      <c r="F1848" t="s">
        <v>1698</v>
      </c>
      <c r="I1848" t="s">
        <v>2077</v>
      </c>
      <c r="J1848" t="s">
        <v>2127</v>
      </c>
      <c r="K1848" t="s">
        <v>28</v>
      </c>
      <c r="L1848" t="s">
        <v>28</v>
      </c>
      <c r="N1848" t="s">
        <v>28</v>
      </c>
      <c r="T1848" t="s">
        <v>1699</v>
      </c>
      <c r="U1848" t="s">
        <v>1056</v>
      </c>
      <c r="W1848" t="s">
        <v>40</v>
      </c>
      <c r="X1848" t="s">
        <v>2183</v>
      </c>
      <c r="AA1848" t="s">
        <v>80</v>
      </c>
      <c r="AF1848" t="s">
        <v>119</v>
      </c>
      <c r="AG1848" t="s">
        <v>1700</v>
      </c>
      <c r="AS1848" t="s">
        <v>1701</v>
      </c>
    </row>
    <row r="1849" spans="1:46" x14ac:dyDescent="0.25">
      <c r="A1849" t="s">
        <v>1697</v>
      </c>
      <c r="B1849">
        <v>2021</v>
      </c>
      <c r="D1849" t="s">
        <v>246</v>
      </c>
      <c r="E1849" t="s">
        <v>226</v>
      </c>
      <c r="F1849" t="s">
        <v>1698</v>
      </c>
      <c r="I1849" t="s">
        <v>2077</v>
      </c>
      <c r="J1849" t="s">
        <v>2127</v>
      </c>
      <c r="K1849" t="s">
        <v>28</v>
      </c>
      <c r="L1849" t="s">
        <v>28</v>
      </c>
      <c r="N1849" t="s">
        <v>28</v>
      </c>
      <c r="T1849" t="s">
        <v>1699</v>
      </c>
      <c r="U1849" t="s">
        <v>1056</v>
      </c>
      <c r="W1849" t="s">
        <v>40</v>
      </c>
      <c r="X1849" t="s">
        <v>2184</v>
      </c>
      <c r="AA1849" t="s">
        <v>80</v>
      </c>
      <c r="AF1849" t="s">
        <v>119</v>
      </c>
      <c r="AG1849" t="s">
        <v>1700</v>
      </c>
      <c r="AS1849" t="s">
        <v>1701</v>
      </c>
    </row>
    <row r="1850" spans="1:46" x14ac:dyDescent="0.25">
      <c r="A1850" t="s">
        <v>1697</v>
      </c>
      <c r="B1850">
        <v>2021</v>
      </c>
      <c r="D1850" t="s">
        <v>246</v>
      </c>
      <c r="E1850" t="s">
        <v>226</v>
      </c>
      <c r="F1850" t="s">
        <v>1698</v>
      </c>
      <c r="I1850" t="s">
        <v>2077</v>
      </c>
      <c r="J1850" t="s">
        <v>2127</v>
      </c>
      <c r="K1850" t="s">
        <v>28</v>
      </c>
      <c r="L1850" t="s">
        <v>28</v>
      </c>
      <c r="N1850" t="s">
        <v>28</v>
      </c>
      <c r="T1850" t="s">
        <v>1699</v>
      </c>
      <c r="U1850" t="s">
        <v>1056</v>
      </c>
      <c r="W1850" t="s">
        <v>40</v>
      </c>
      <c r="X1850" t="s">
        <v>2185</v>
      </c>
      <c r="AA1850" t="s">
        <v>80</v>
      </c>
      <c r="AF1850">
        <v>1</v>
      </c>
      <c r="AG1850" t="s">
        <v>1700</v>
      </c>
      <c r="AS1850" t="s">
        <v>1701</v>
      </c>
    </row>
    <row r="1852" spans="1:46" x14ac:dyDescent="0.25">
      <c r="A1852" t="s">
        <v>653</v>
      </c>
      <c r="B1852">
        <v>2002</v>
      </c>
      <c r="D1852" t="s">
        <v>35</v>
      </c>
      <c r="E1852" t="s">
        <v>25</v>
      </c>
      <c r="F1852" t="s">
        <v>670</v>
      </c>
      <c r="I1852" t="s">
        <v>2113</v>
      </c>
      <c r="J1852" t="s">
        <v>2141</v>
      </c>
      <c r="K1852" t="s">
        <v>28</v>
      </c>
      <c r="L1852" t="s">
        <v>28</v>
      </c>
      <c r="N1852" t="s">
        <v>28</v>
      </c>
      <c r="T1852" t="s">
        <v>2673</v>
      </c>
      <c r="U1852" t="s">
        <v>2112</v>
      </c>
      <c r="W1852" t="s">
        <v>40</v>
      </c>
      <c r="X1852" t="s">
        <v>1033</v>
      </c>
      <c r="AA1852" t="s">
        <v>658</v>
      </c>
      <c r="AB1852" t="s">
        <v>35</v>
      </c>
      <c r="AC1852" t="s">
        <v>2901</v>
      </c>
      <c r="AF1852">
        <v>4</v>
      </c>
      <c r="AG1852" t="s">
        <v>672</v>
      </c>
      <c r="AS1852" t="s">
        <v>1336</v>
      </c>
      <c r="AT1852" t="s">
        <v>1587</v>
      </c>
    </row>
    <row r="1853" spans="1:46" x14ac:dyDescent="0.25">
      <c r="A1853" t="s">
        <v>653</v>
      </c>
      <c r="B1853">
        <v>2002</v>
      </c>
      <c r="D1853" t="s">
        <v>35</v>
      </c>
      <c r="E1853" t="s">
        <v>25</v>
      </c>
      <c r="F1853" t="s">
        <v>665</v>
      </c>
      <c r="I1853" t="s">
        <v>2113</v>
      </c>
      <c r="J1853" t="s">
        <v>2141</v>
      </c>
      <c r="K1853" t="s">
        <v>28</v>
      </c>
      <c r="L1853" t="s">
        <v>28</v>
      </c>
      <c r="N1853" t="s">
        <v>28</v>
      </c>
      <c r="T1853" t="s">
        <v>2673</v>
      </c>
      <c r="U1853" t="s">
        <v>676</v>
      </c>
      <c r="W1853" t="s">
        <v>40</v>
      </c>
      <c r="X1853" t="s">
        <v>1033</v>
      </c>
      <c r="AA1853" t="s">
        <v>658</v>
      </c>
      <c r="AB1853" t="s">
        <v>35</v>
      </c>
      <c r="AC1853" t="s">
        <v>2901</v>
      </c>
      <c r="AF1853" t="s">
        <v>119</v>
      </c>
      <c r="AG1853" t="s">
        <v>672</v>
      </c>
      <c r="AS1853" t="s">
        <v>660</v>
      </c>
      <c r="AT1853" t="s">
        <v>1587</v>
      </c>
    </row>
    <row r="1854" spans="1:46" x14ac:dyDescent="0.25">
      <c r="A1854" t="s">
        <v>653</v>
      </c>
      <c r="B1854">
        <v>2002</v>
      </c>
      <c r="D1854" t="s">
        <v>35</v>
      </c>
      <c r="E1854" t="s">
        <v>25</v>
      </c>
      <c r="F1854" t="s">
        <v>665</v>
      </c>
      <c r="I1854" t="s">
        <v>2113</v>
      </c>
      <c r="J1854" t="s">
        <v>2141</v>
      </c>
      <c r="K1854" t="s">
        <v>28</v>
      </c>
      <c r="L1854" t="s">
        <v>28</v>
      </c>
      <c r="N1854" t="s">
        <v>28</v>
      </c>
      <c r="T1854" t="s">
        <v>2673</v>
      </c>
      <c r="U1854" t="s">
        <v>667</v>
      </c>
      <c r="W1854" t="s">
        <v>40</v>
      </c>
      <c r="X1854" t="s">
        <v>1033</v>
      </c>
      <c r="AA1854" t="s">
        <v>658</v>
      </c>
      <c r="AB1854" t="s">
        <v>35</v>
      </c>
      <c r="AC1854" t="s">
        <v>2901</v>
      </c>
      <c r="AF1854">
        <v>6</v>
      </c>
      <c r="AG1854" t="s">
        <v>668</v>
      </c>
      <c r="AS1854" t="s">
        <v>1336</v>
      </c>
      <c r="AT1854" t="s">
        <v>1587</v>
      </c>
    </row>
    <row r="1855" spans="1:46" x14ac:dyDescent="0.25">
      <c r="A1855" t="s">
        <v>653</v>
      </c>
      <c r="B1855">
        <v>2002</v>
      </c>
      <c r="D1855" t="s">
        <v>35</v>
      </c>
      <c r="E1855" t="s">
        <v>25</v>
      </c>
      <c r="F1855" t="s">
        <v>662</v>
      </c>
      <c r="I1855" t="s">
        <v>2113</v>
      </c>
      <c r="J1855" t="s">
        <v>2141</v>
      </c>
      <c r="K1855" t="s">
        <v>28</v>
      </c>
      <c r="L1855" t="s">
        <v>28</v>
      </c>
      <c r="N1855" t="s">
        <v>28</v>
      </c>
      <c r="T1855" t="s">
        <v>2673</v>
      </c>
      <c r="U1855" t="s">
        <v>657</v>
      </c>
      <c r="W1855" t="s">
        <v>40</v>
      </c>
      <c r="X1855" t="s">
        <v>1033</v>
      </c>
      <c r="AA1855" t="s">
        <v>658</v>
      </c>
      <c r="AB1855" t="s">
        <v>35</v>
      </c>
      <c r="AC1855" t="s">
        <v>2901</v>
      </c>
      <c r="AF1855">
        <v>14</v>
      </c>
      <c r="AG1855" t="s">
        <v>663</v>
      </c>
      <c r="AS1855" t="s">
        <v>1336</v>
      </c>
      <c r="AT1855" t="s">
        <v>1587</v>
      </c>
    </row>
    <row r="1856" spans="1:46" x14ac:dyDescent="0.25">
      <c r="A1856" t="s">
        <v>653</v>
      </c>
      <c r="B1856">
        <v>2002</v>
      </c>
      <c r="D1856" t="s">
        <v>35</v>
      </c>
      <c r="E1856" t="s">
        <v>25</v>
      </c>
      <c r="F1856" t="s">
        <v>674</v>
      </c>
      <c r="I1856" t="s">
        <v>2113</v>
      </c>
      <c r="J1856" t="s">
        <v>2141</v>
      </c>
      <c r="K1856" t="s">
        <v>28</v>
      </c>
      <c r="L1856" t="s">
        <v>28</v>
      </c>
      <c r="N1856" t="s">
        <v>28</v>
      </c>
      <c r="T1856" t="s">
        <v>2673</v>
      </c>
      <c r="U1856" t="s">
        <v>676</v>
      </c>
      <c r="W1856" t="s">
        <v>40</v>
      </c>
      <c r="X1856" t="s">
        <v>1033</v>
      </c>
      <c r="AA1856" t="s">
        <v>658</v>
      </c>
      <c r="AB1856" t="s">
        <v>35</v>
      </c>
      <c r="AC1856" t="s">
        <v>2901</v>
      </c>
      <c r="AF1856">
        <v>1</v>
      </c>
      <c r="AG1856" t="s">
        <v>678</v>
      </c>
      <c r="AS1856" t="s">
        <v>660</v>
      </c>
      <c r="AT1856" t="s">
        <v>1587</v>
      </c>
    </row>
    <row r="1857" spans="1:46" x14ac:dyDescent="0.25">
      <c r="A1857" t="s">
        <v>653</v>
      </c>
      <c r="B1857">
        <v>2002</v>
      </c>
      <c r="D1857" t="s">
        <v>35</v>
      </c>
      <c r="E1857" t="s">
        <v>25</v>
      </c>
      <c r="F1857" t="s">
        <v>654</v>
      </c>
      <c r="I1857" t="s">
        <v>2113</v>
      </c>
      <c r="J1857" t="s">
        <v>2141</v>
      </c>
      <c r="K1857" t="s">
        <v>28</v>
      </c>
      <c r="L1857" t="s">
        <v>28</v>
      </c>
      <c r="N1857" t="s">
        <v>28</v>
      </c>
      <c r="T1857" t="s">
        <v>2673</v>
      </c>
      <c r="U1857" t="s">
        <v>657</v>
      </c>
      <c r="V1857" t="s">
        <v>2672</v>
      </c>
      <c r="W1857" t="s">
        <v>40</v>
      </c>
      <c r="X1857" t="s">
        <v>1033</v>
      </c>
      <c r="AA1857" t="s">
        <v>658</v>
      </c>
      <c r="AB1857" t="s">
        <v>35</v>
      </c>
      <c r="AC1857" t="s">
        <v>2901</v>
      </c>
      <c r="AF1857">
        <v>48</v>
      </c>
      <c r="AG1857" t="s">
        <v>659</v>
      </c>
      <c r="AS1857" t="s">
        <v>1336</v>
      </c>
      <c r="AT1857" t="s">
        <v>1587</v>
      </c>
    </row>
    <row r="1858" spans="1:46" x14ac:dyDescent="0.25">
      <c r="A1858" t="s">
        <v>653</v>
      </c>
      <c r="B1858">
        <v>2002</v>
      </c>
      <c r="D1858" t="s">
        <v>35</v>
      </c>
      <c r="E1858" t="s">
        <v>25</v>
      </c>
      <c r="F1858" t="s">
        <v>670</v>
      </c>
      <c r="I1858" t="s">
        <v>655</v>
      </c>
      <c r="J1858" t="s">
        <v>2130</v>
      </c>
      <c r="K1858" t="s">
        <v>28</v>
      </c>
      <c r="L1858" t="s">
        <v>28</v>
      </c>
      <c r="N1858" t="s">
        <v>28</v>
      </c>
      <c r="T1858" t="s">
        <v>2673</v>
      </c>
      <c r="U1858" t="s">
        <v>2112</v>
      </c>
      <c r="W1858" t="s">
        <v>40</v>
      </c>
      <c r="X1858" t="s">
        <v>2031</v>
      </c>
      <c r="AA1858" t="s">
        <v>658</v>
      </c>
      <c r="AB1858" t="s">
        <v>35</v>
      </c>
      <c r="AC1858" t="s">
        <v>2901</v>
      </c>
      <c r="AF1858">
        <v>4</v>
      </c>
      <c r="AG1858" t="s">
        <v>672</v>
      </c>
      <c r="AS1858" t="s">
        <v>1336</v>
      </c>
      <c r="AT1858" t="s">
        <v>1587</v>
      </c>
    </row>
    <row r="1859" spans="1:46" x14ac:dyDescent="0.25">
      <c r="A1859" t="s">
        <v>653</v>
      </c>
      <c r="B1859">
        <v>2002</v>
      </c>
      <c r="D1859" t="s">
        <v>35</v>
      </c>
      <c r="E1859" t="s">
        <v>25</v>
      </c>
      <c r="F1859" t="s">
        <v>662</v>
      </c>
      <c r="I1859" t="s">
        <v>655</v>
      </c>
      <c r="J1859" t="s">
        <v>2130</v>
      </c>
      <c r="K1859" t="s">
        <v>28</v>
      </c>
      <c r="L1859" t="s">
        <v>28</v>
      </c>
      <c r="N1859" t="s">
        <v>28</v>
      </c>
      <c r="T1859" t="s">
        <v>2673</v>
      </c>
      <c r="U1859" t="s">
        <v>657</v>
      </c>
      <c r="W1859" t="s">
        <v>40</v>
      </c>
      <c r="X1859" t="s">
        <v>2031</v>
      </c>
      <c r="AA1859" t="s">
        <v>658</v>
      </c>
      <c r="AB1859" t="s">
        <v>35</v>
      </c>
      <c r="AC1859" t="s">
        <v>2901</v>
      </c>
      <c r="AF1859">
        <v>14</v>
      </c>
      <c r="AG1859" t="s">
        <v>663</v>
      </c>
      <c r="AS1859" t="s">
        <v>1336</v>
      </c>
      <c r="AT1859" t="s">
        <v>1587</v>
      </c>
    </row>
    <row r="1860" spans="1:46" x14ac:dyDescent="0.25">
      <c r="A1860" t="s">
        <v>653</v>
      </c>
      <c r="B1860">
        <v>2002</v>
      </c>
      <c r="D1860" t="s">
        <v>35</v>
      </c>
      <c r="E1860" t="s">
        <v>25</v>
      </c>
      <c r="F1860" t="s">
        <v>654</v>
      </c>
      <c r="I1860" t="s">
        <v>655</v>
      </c>
      <c r="J1860" t="s">
        <v>2130</v>
      </c>
      <c r="K1860" t="s">
        <v>28</v>
      </c>
      <c r="L1860" t="s">
        <v>28</v>
      </c>
      <c r="N1860" t="s">
        <v>28</v>
      </c>
      <c r="T1860" t="s">
        <v>2673</v>
      </c>
      <c r="U1860" t="s">
        <v>657</v>
      </c>
      <c r="W1860" t="s">
        <v>40</v>
      </c>
      <c r="X1860" t="s">
        <v>2031</v>
      </c>
      <c r="AA1860" t="s">
        <v>658</v>
      </c>
      <c r="AB1860" t="s">
        <v>35</v>
      </c>
      <c r="AC1860" t="s">
        <v>2901</v>
      </c>
      <c r="AF1860">
        <v>48</v>
      </c>
      <c r="AG1860" t="s">
        <v>659</v>
      </c>
      <c r="AS1860" t="s">
        <v>1336</v>
      </c>
      <c r="AT1860" t="s">
        <v>1587</v>
      </c>
    </row>
    <row r="1861" spans="1:46" x14ac:dyDescent="0.25">
      <c r="A1861" t="s">
        <v>653</v>
      </c>
      <c r="B1861">
        <v>2002</v>
      </c>
      <c r="D1861" t="s">
        <v>35</v>
      </c>
      <c r="E1861" t="s">
        <v>25</v>
      </c>
      <c r="F1861" t="s">
        <v>674</v>
      </c>
      <c r="I1861" t="s">
        <v>655</v>
      </c>
      <c r="J1861" t="s">
        <v>2130</v>
      </c>
      <c r="K1861" t="s">
        <v>28</v>
      </c>
      <c r="L1861" t="s">
        <v>28</v>
      </c>
      <c r="N1861" t="s">
        <v>28</v>
      </c>
      <c r="T1861" t="s">
        <v>2673</v>
      </c>
      <c r="U1861" t="s">
        <v>676</v>
      </c>
      <c r="W1861" t="s">
        <v>40</v>
      </c>
      <c r="X1861" t="s">
        <v>2975</v>
      </c>
      <c r="AA1861" t="s">
        <v>658</v>
      </c>
      <c r="AB1861" t="s">
        <v>35</v>
      </c>
      <c r="AC1861" t="s">
        <v>2901</v>
      </c>
      <c r="AF1861">
        <v>1</v>
      </c>
      <c r="AG1861" t="s">
        <v>678</v>
      </c>
      <c r="AS1861" t="s">
        <v>660</v>
      </c>
      <c r="AT1861" t="s">
        <v>1587</v>
      </c>
    </row>
    <row r="1862" spans="1:46" x14ac:dyDescent="0.25">
      <c r="AH1862" s="7"/>
      <c r="AI1862" s="7"/>
    </row>
    <row r="1863" spans="1:46" x14ac:dyDescent="0.25">
      <c r="AH1863" s="7"/>
      <c r="AI1863" s="7"/>
    </row>
    <row r="1864" spans="1:46" x14ac:dyDescent="0.25">
      <c r="AH1864" s="7"/>
      <c r="AI1864" s="7"/>
    </row>
    <row r="1865" spans="1:46" x14ac:dyDescent="0.25">
      <c r="AH1865" s="7"/>
      <c r="AI1865" s="7"/>
    </row>
    <row r="1866" spans="1:46" x14ac:dyDescent="0.25">
      <c r="AH1866" s="7"/>
      <c r="AI1866" s="7"/>
    </row>
    <row r="1867" spans="1:46" x14ac:dyDescent="0.25">
      <c r="AH1867" s="7"/>
      <c r="AI1867" s="7"/>
    </row>
    <row r="1868" spans="1:46" x14ac:dyDescent="0.25">
      <c r="AH1868" s="7"/>
      <c r="AI1868" s="7"/>
    </row>
    <row r="1869" spans="1:46" x14ac:dyDescent="0.25">
      <c r="AH1869" s="7"/>
      <c r="AI1869" s="7"/>
    </row>
    <row r="1870" spans="1:46" x14ac:dyDescent="0.25">
      <c r="AH1870" s="7"/>
      <c r="AI1870" s="7"/>
    </row>
    <row r="1873" spans="1:45" s="8" customFormat="1" x14ac:dyDescent="0.25">
      <c r="A1873" s="8" t="s">
        <v>1037</v>
      </c>
      <c r="B1873" s="8">
        <v>2013</v>
      </c>
      <c r="D1873" s="8" t="s">
        <v>35</v>
      </c>
      <c r="E1873" s="8" t="s">
        <v>25</v>
      </c>
      <c r="F1873" s="8" t="s">
        <v>1038</v>
      </c>
      <c r="O1873"/>
      <c r="P1873"/>
      <c r="Q1873"/>
      <c r="R1873"/>
      <c r="S1873"/>
      <c r="T1873" s="8" t="s">
        <v>625</v>
      </c>
      <c r="U1873" s="8" t="s">
        <v>195</v>
      </c>
      <c r="W1873" s="8" t="s">
        <v>202</v>
      </c>
      <c r="X1873" s="8" t="s">
        <v>1033</v>
      </c>
      <c r="AN1873" s="10"/>
      <c r="AO1873" s="10"/>
    </row>
    <row r="1874" spans="1:45" s="8" customFormat="1" x14ac:dyDescent="0.25">
      <c r="A1874" s="8" t="s">
        <v>1120</v>
      </c>
      <c r="B1874" s="8">
        <v>1985</v>
      </c>
      <c r="D1874" s="8" t="s">
        <v>172</v>
      </c>
      <c r="E1874" s="8" t="s">
        <v>25</v>
      </c>
      <c r="F1874" s="8" t="s">
        <v>1131</v>
      </c>
      <c r="I1874" s="8" t="s">
        <v>1122</v>
      </c>
      <c r="K1874" s="8" t="s">
        <v>28</v>
      </c>
      <c r="L1874" s="8" t="s">
        <v>28</v>
      </c>
      <c r="N1874" s="8" t="s">
        <v>333</v>
      </c>
      <c r="O1874"/>
      <c r="P1874"/>
      <c r="Q1874"/>
      <c r="R1874"/>
      <c r="S1874"/>
      <c r="T1874" s="8" t="s">
        <v>1112</v>
      </c>
      <c r="U1874" s="8" t="s">
        <v>1113</v>
      </c>
      <c r="W1874" s="8" t="s">
        <v>40</v>
      </c>
      <c r="X1874" s="8" t="s">
        <v>1033</v>
      </c>
      <c r="AA1874" s="8" t="s">
        <v>1132</v>
      </c>
      <c r="AF1874" s="8">
        <v>0</v>
      </c>
      <c r="AG1874" s="8">
        <v>134</v>
      </c>
      <c r="AS1874" s="8" t="s">
        <v>1125</v>
      </c>
    </row>
    <row r="1875" spans="1:45" s="8" customFormat="1" x14ac:dyDescent="0.25">
      <c r="A1875" s="8" t="s">
        <v>1444</v>
      </c>
      <c r="B1875" s="8">
        <v>1967</v>
      </c>
      <c r="D1875" s="8" t="s">
        <v>35</v>
      </c>
      <c r="E1875" s="8" t="s">
        <v>25</v>
      </c>
      <c r="F1875" s="8" t="s">
        <v>1449</v>
      </c>
      <c r="I1875" s="8" t="s">
        <v>1446</v>
      </c>
      <c r="K1875" s="8" t="s">
        <v>28</v>
      </c>
      <c r="L1875" s="8" t="s">
        <v>28</v>
      </c>
      <c r="N1875" s="8" t="s">
        <v>273</v>
      </c>
      <c r="O1875"/>
      <c r="P1875"/>
      <c r="Q1875"/>
      <c r="R1875"/>
      <c r="S1875"/>
      <c r="T1875" s="8" t="s">
        <v>1450</v>
      </c>
      <c r="W1875" s="8" t="s">
        <v>40</v>
      </c>
      <c r="X1875" s="8" t="s">
        <v>1033</v>
      </c>
      <c r="AA1875" s="8" t="s">
        <v>1451</v>
      </c>
      <c r="AF1875" s="8">
        <v>1</v>
      </c>
      <c r="AG1875" s="8">
        <v>80</v>
      </c>
    </row>
    <row r="1876" spans="1:45" s="8" customFormat="1" x14ac:dyDescent="0.25">
      <c r="A1876" s="8" t="s">
        <v>1444</v>
      </c>
      <c r="B1876" s="8">
        <v>1967</v>
      </c>
      <c r="D1876" s="8" t="s">
        <v>35</v>
      </c>
      <c r="E1876" s="8" t="s">
        <v>25</v>
      </c>
      <c r="F1876" s="8" t="s">
        <v>1449</v>
      </c>
      <c r="I1876" s="8" t="s">
        <v>1446</v>
      </c>
      <c r="K1876" s="8" t="s">
        <v>28</v>
      </c>
      <c r="L1876" s="8" t="s">
        <v>28</v>
      </c>
      <c r="N1876" s="8" t="s">
        <v>273</v>
      </c>
      <c r="O1876"/>
      <c r="P1876"/>
      <c r="Q1876"/>
      <c r="R1876"/>
      <c r="S1876"/>
      <c r="T1876" s="8" t="s">
        <v>1450</v>
      </c>
      <c r="W1876" s="8" t="s">
        <v>40</v>
      </c>
      <c r="X1876" s="8" t="s">
        <v>1033</v>
      </c>
      <c r="AA1876" s="8" t="s">
        <v>1451</v>
      </c>
      <c r="AF1876" s="8">
        <v>1</v>
      </c>
      <c r="AG1876" s="8">
        <v>80</v>
      </c>
    </row>
    <row r="1877" spans="1:45" s="8" customFormat="1" x14ac:dyDescent="0.25">
      <c r="A1877" s="8" t="s">
        <v>1266</v>
      </c>
      <c r="B1877" s="8">
        <v>1992</v>
      </c>
      <c r="D1877" s="8" t="s">
        <v>35</v>
      </c>
      <c r="E1877" s="8" t="s">
        <v>25</v>
      </c>
      <c r="F1877" s="8" t="s">
        <v>1267</v>
      </c>
      <c r="I1877" s="8" t="s">
        <v>1268</v>
      </c>
      <c r="K1877" s="8" t="s">
        <v>28</v>
      </c>
      <c r="L1877" s="8" t="s">
        <v>28</v>
      </c>
      <c r="N1877" s="8" t="s">
        <v>273</v>
      </c>
      <c r="O1877"/>
      <c r="P1877"/>
      <c r="Q1877"/>
      <c r="R1877"/>
      <c r="S1877"/>
      <c r="T1877" s="8" t="s">
        <v>1269</v>
      </c>
      <c r="U1877" s="8" t="s">
        <v>265</v>
      </c>
      <c r="W1877" s="8" t="s">
        <v>40</v>
      </c>
      <c r="X1877" s="8" t="s">
        <v>1033</v>
      </c>
      <c r="AA1877" s="8" t="s">
        <v>1270</v>
      </c>
      <c r="AF1877" s="8" t="s">
        <v>119</v>
      </c>
      <c r="AG1877" s="8">
        <v>79</v>
      </c>
    </row>
    <row r="1878" spans="1:45" s="8" customFormat="1" x14ac:dyDescent="0.25">
      <c r="A1878" s="8" t="s">
        <v>1139</v>
      </c>
      <c r="B1878" s="8">
        <v>1968</v>
      </c>
      <c r="D1878" s="8" t="s">
        <v>93</v>
      </c>
      <c r="E1878" s="8" t="s">
        <v>94</v>
      </c>
      <c r="F1878" s="8" t="s">
        <v>95</v>
      </c>
      <c r="I1878" s="8" t="s">
        <v>95</v>
      </c>
      <c r="K1878" s="8" t="s">
        <v>95</v>
      </c>
      <c r="L1878" s="8" t="s">
        <v>95</v>
      </c>
      <c r="N1878" s="8" t="s">
        <v>95</v>
      </c>
      <c r="O1878"/>
      <c r="P1878"/>
      <c r="Q1878"/>
      <c r="R1878"/>
      <c r="S1878"/>
      <c r="T1878" s="8" t="s">
        <v>1085</v>
      </c>
      <c r="W1878" s="8" t="s">
        <v>31</v>
      </c>
      <c r="X1878" s="8" t="s">
        <v>1033</v>
      </c>
      <c r="AA1878" s="8" t="s">
        <v>1140</v>
      </c>
      <c r="AP1878" s="9">
        <v>1.7000000000000001E-2</v>
      </c>
      <c r="AQ1878" s="9">
        <v>0.84</v>
      </c>
      <c r="AR1878" s="8" t="s">
        <v>1141</v>
      </c>
      <c r="AS1878" s="8" t="s">
        <v>1142</v>
      </c>
    </row>
    <row r="1879" spans="1:45" s="8" customFormat="1" x14ac:dyDescent="0.25">
      <c r="A1879" s="8" t="s">
        <v>1460</v>
      </c>
      <c r="B1879" s="8">
        <v>2019</v>
      </c>
      <c r="D1879" s="8" t="s">
        <v>35</v>
      </c>
      <c r="E1879" s="8" t="s">
        <v>158</v>
      </c>
      <c r="F1879" s="8" t="s">
        <v>26</v>
      </c>
      <c r="I1879" s="8" t="s">
        <v>1461</v>
      </c>
      <c r="O1879"/>
      <c r="P1879"/>
      <c r="Q1879"/>
      <c r="R1879"/>
      <c r="S1879"/>
      <c r="T1879" s="8" t="s">
        <v>1462</v>
      </c>
      <c r="W1879" s="8" t="s">
        <v>40</v>
      </c>
      <c r="X1879" s="8" t="s">
        <v>1033</v>
      </c>
      <c r="AA1879" s="11" t="s">
        <v>80</v>
      </c>
      <c r="AB1879" s="11"/>
      <c r="AC1879" s="11"/>
      <c r="AD1879" s="11"/>
      <c r="AE1879" s="11"/>
      <c r="AS1879" s="8" t="s">
        <v>1463</v>
      </c>
    </row>
    <row r="1880" spans="1:45" x14ac:dyDescent="0.25">
      <c r="A1880" t="s">
        <v>1234</v>
      </c>
      <c r="B1880">
        <v>2018</v>
      </c>
      <c r="D1880" t="s">
        <v>35</v>
      </c>
      <c r="E1880" t="s">
        <v>226</v>
      </c>
      <c r="F1880" t="s">
        <v>1235</v>
      </c>
      <c r="I1880" t="s">
        <v>251</v>
      </c>
      <c r="J1880" t="s">
        <v>2141</v>
      </c>
      <c r="K1880" t="s">
        <v>1252</v>
      </c>
      <c r="L1880" t="s">
        <v>28</v>
      </c>
      <c r="N1880" t="s">
        <v>1236</v>
      </c>
      <c r="T1880" t="s">
        <v>1253</v>
      </c>
      <c r="W1880" t="s">
        <v>40</v>
      </c>
      <c r="X1880" t="s">
        <v>1033</v>
      </c>
      <c r="AA1880" t="s">
        <v>1238</v>
      </c>
      <c r="AF1880" t="s">
        <v>119</v>
      </c>
      <c r="AG1880">
        <v>631</v>
      </c>
    </row>
    <row r="1881" spans="1:45" s="12" customFormat="1" x14ac:dyDescent="0.25">
      <c r="A1881" s="12" t="s">
        <v>1147</v>
      </c>
      <c r="B1881" s="12">
        <v>2016</v>
      </c>
      <c r="D1881" s="12" t="s">
        <v>35</v>
      </c>
      <c r="E1881" s="12" t="s">
        <v>25</v>
      </c>
      <c r="F1881" s="12" t="s">
        <v>1148</v>
      </c>
      <c r="I1881" s="12" t="s">
        <v>2103</v>
      </c>
      <c r="J1881" s="12" t="s">
        <v>2141</v>
      </c>
      <c r="K1881" s="12" t="s">
        <v>28</v>
      </c>
      <c r="L1881" s="12" t="s">
        <v>28</v>
      </c>
      <c r="N1881" s="12" t="s">
        <v>277</v>
      </c>
      <c r="O1881"/>
      <c r="P1881"/>
      <c r="Q1881"/>
      <c r="R1881"/>
      <c r="S1881"/>
      <c r="T1881" s="12" t="s">
        <v>857</v>
      </c>
      <c r="W1881" s="12" t="s">
        <v>40</v>
      </c>
      <c r="X1881" s="12" t="s">
        <v>1033</v>
      </c>
      <c r="AA1881" s="12" t="s">
        <v>1149</v>
      </c>
      <c r="AF1881" s="12">
        <v>2</v>
      </c>
      <c r="AG1881" s="12">
        <v>117</v>
      </c>
      <c r="AH1881" s="15">
        <v>1.7999999999999999E-2</v>
      </c>
      <c r="AI1881" s="15"/>
      <c r="AN1881" s="16"/>
      <c r="AO1881" s="16"/>
      <c r="AP1881" s="15">
        <v>2E-3</v>
      </c>
      <c r="AQ1881" s="15">
        <v>6.2E-2</v>
      </c>
    </row>
    <row r="1882" spans="1:45" x14ac:dyDescent="0.25">
      <c r="A1882" t="s">
        <v>1147</v>
      </c>
      <c r="B1882">
        <v>2017</v>
      </c>
      <c r="D1882" t="s">
        <v>35</v>
      </c>
      <c r="E1882" t="s">
        <v>25</v>
      </c>
      <c r="F1882" t="s">
        <v>1151</v>
      </c>
      <c r="I1882" t="s">
        <v>2095</v>
      </c>
      <c r="J1882" t="s">
        <v>2141</v>
      </c>
      <c r="K1882" t="s">
        <v>28</v>
      </c>
      <c r="L1882" t="s">
        <v>28</v>
      </c>
      <c r="N1882" t="s">
        <v>277</v>
      </c>
      <c r="T1882" t="s">
        <v>1032</v>
      </c>
      <c r="W1882" t="s">
        <v>40</v>
      </c>
      <c r="X1882" t="s">
        <v>1033</v>
      </c>
      <c r="AA1882" t="s">
        <v>304</v>
      </c>
      <c r="AF1882">
        <v>2</v>
      </c>
      <c r="AG1882">
        <v>375</v>
      </c>
      <c r="AH1882" s="7">
        <v>5.0000000000000001E-3</v>
      </c>
      <c r="AI1882" s="7"/>
      <c r="AN1882" s="2"/>
      <c r="AO1882" s="2"/>
      <c r="AP1882" s="7">
        <v>1E-3</v>
      </c>
      <c r="AQ1882" s="7">
        <v>1.9E-2</v>
      </c>
    </row>
    <row r="1883" spans="1:45" x14ac:dyDescent="0.25">
      <c r="A1883" t="s">
        <v>1761</v>
      </c>
      <c r="B1883">
        <v>2002</v>
      </c>
      <c r="D1883" t="s">
        <v>35</v>
      </c>
      <c r="E1883" t="s">
        <v>25</v>
      </c>
      <c r="F1883" t="s">
        <v>1762</v>
      </c>
      <c r="I1883" t="s">
        <v>1932</v>
      </c>
      <c r="J1883" t="s">
        <v>2141</v>
      </c>
      <c r="K1883" t="s">
        <v>1763</v>
      </c>
      <c r="L1883" t="s">
        <v>28</v>
      </c>
      <c r="N1883" t="s">
        <v>28</v>
      </c>
      <c r="T1883" t="s">
        <v>391</v>
      </c>
      <c r="W1883" t="s">
        <v>40</v>
      </c>
      <c r="X1883" t="s">
        <v>1826</v>
      </c>
      <c r="AA1883" t="s">
        <v>1933</v>
      </c>
      <c r="AF1883">
        <v>22</v>
      </c>
      <c r="AG1883">
        <v>892</v>
      </c>
      <c r="AH1883">
        <v>2.5000000000000001E-2</v>
      </c>
    </row>
    <row r="1884" spans="1:45" x14ac:dyDescent="0.25">
      <c r="A1884" t="s">
        <v>1323</v>
      </c>
      <c r="B1884">
        <v>2014</v>
      </c>
      <c r="D1884" t="s">
        <v>35</v>
      </c>
      <c r="E1884" t="s">
        <v>226</v>
      </c>
      <c r="F1884" t="s">
        <v>1324</v>
      </c>
      <c r="I1884" t="s">
        <v>1325</v>
      </c>
      <c r="J1884" t="s">
        <v>2141</v>
      </c>
      <c r="K1884" t="s">
        <v>28</v>
      </c>
      <c r="L1884" t="s">
        <v>28</v>
      </c>
      <c r="N1884" t="s">
        <v>1326</v>
      </c>
      <c r="T1884" t="s">
        <v>391</v>
      </c>
      <c r="W1884" t="s">
        <v>40</v>
      </c>
      <c r="X1884" t="s">
        <v>1033</v>
      </c>
      <c r="AA1884" t="s">
        <v>80</v>
      </c>
      <c r="AF1884">
        <v>1</v>
      </c>
      <c r="AG1884">
        <v>446</v>
      </c>
    </row>
    <row r="1885" spans="1:45" x14ac:dyDescent="0.25">
      <c r="A1885" t="s">
        <v>1337</v>
      </c>
      <c r="B1885">
        <v>1978</v>
      </c>
      <c r="D1885" t="s">
        <v>1338</v>
      </c>
      <c r="E1885" t="s">
        <v>25</v>
      </c>
      <c r="F1885" t="s">
        <v>1339</v>
      </c>
      <c r="I1885" t="s">
        <v>1340</v>
      </c>
      <c r="J1885" t="s">
        <v>2141</v>
      </c>
      <c r="K1885" t="s">
        <v>28</v>
      </c>
      <c r="L1885" t="s">
        <v>28</v>
      </c>
      <c r="N1885" t="s">
        <v>28</v>
      </c>
      <c r="T1885" t="s">
        <v>857</v>
      </c>
      <c r="W1885" t="s">
        <v>40</v>
      </c>
      <c r="X1885" t="s">
        <v>1033</v>
      </c>
      <c r="AA1885" t="s">
        <v>80</v>
      </c>
      <c r="AF1885">
        <v>1</v>
      </c>
      <c r="AG1885">
        <v>587</v>
      </c>
    </row>
    <row r="1886" spans="1:45" x14ac:dyDescent="0.25">
      <c r="A1886" t="s">
        <v>1379</v>
      </c>
      <c r="B1886">
        <v>2003</v>
      </c>
      <c r="D1886" t="s">
        <v>35</v>
      </c>
      <c r="E1886" t="s">
        <v>25</v>
      </c>
      <c r="F1886" t="s">
        <v>1380</v>
      </c>
      <c r="I1886" t="s">
        <v>251</v>
      </c>
      <c r="J1886" t="s">
        <v>2141</v>
      </c>
      <c r="K1886" t="s">
        <v>28</v>
      </c>
      <c r="L1886" t="s">
        <v>28</v>
      </c>
      <c r="N1886" t="s">
        <v>28</v>
      </c>
      <c r="T1886" t="s">
        <v>1383</v>
      </c>
      <c r="W1886" t="s">
        <v>31</v>
      </c>
      <c r="X1886" t="s">
        <v>1033</v>
      </c>
      <c r="AA1886" t="s">
        <v>304</v>
      </c>
      <c r="AF1886">
        <v>21</v>
      </c>
      <c r="AG1886">
        <v>285</v>
      </c>
      <c r="AS1886" t="s">
        <v>2115</v>
      </c>
    </row>
    <row r="1887" spans="1:45" x14ac:dyDescent="0.25">
      <c r="A1887" t="s">
        <v>1379</v>
      </c>
      <c r="B1887">
        <v>2003</v>
      </c>
      <c r="D1887" t="s">
        <v>35</v>
      </c>
      <c r="E1887" t="s">
        <v>25</v>
      </c>
      <c r="F1887" t="s">
        <v>1380</v>
      </c>
      <c r="I1887" t="s">
        <v>251</v>
      </c>
      <c r="J1887" t="s">
        <v>2141</v>
      </c>
      <c r="K1887" t="s">
        <v>28</v>
      </c>
      <c r="L1887" t="s">
        <v>28</v>
      </c>
      <c r="N1887" t="s">
        <v>28</v>
      </c>
      <c r="T1887" t="s">
        <v>1384</v>
      </c>
      <c r="W1887" t="s">
        <v>40</v>
      </c>
      <c r="X1887" t="s">
        <v>1033</v>
      </c>
      <c r="AA1887" t="s">
        <v>304</v>
      </c>
      <c r="AF1887">
        <v>13</v>
      </c>
      <c r="AG1887">
        <v>310</v>
      </c>
    </row>
    <row r="1888" spans="1:45" x14ac:dyDescent="0.25">
      <c r="A1888" t="s">
        <v>2048</v>
      </c>
      <c r="B1888">
        <v>2003</v>
      </c>
      <c r="D1888" t="s">
        <v>35</v>
      </c>
      <c r="E1888" t="s">
        <v>25</v>
      </c>
      <c r="F1888" t="s">
        <v>1779</v>
      </c>
      <c r="I1888" t="s">
        <v>2049</v>
      </c>
      <c r="J1888" t="s">
        <v>2130</v>
      </c>
      <c r="K1888" t="s">
        <v>28</v>
      </c>
      <c r="L1888" t="s">
        <v>28</v>
      </c>
      <c r="N1888" t="s">
        <v>277</v>
      </c>
      <c r="T1888" t="s">
        <v>391</v>
      </c>
      <c r="W1888" t="s">
        <v>40</v>
      </c>
      <c r="X1888" t="s">
        <v>2054</v>
      </c>
      <c r="AA1888" t="s">
        <v>304</v>
      </c>
      <c r="AF1888">
        <v>40</v>
      </c>
      <c r="AG1888">
        <v>1990</v>
      </c>
    </row>
    <row r="1889" spans="1:45" x14ac:dyDescent="0.25">
      <c r="A1889" t="s">
        <v>2048</v>
      </c>
      <c r="B1889">
        <v>2003</v>
      </c>
      <c r="D1889" t="s">
        <v>35</v>
      </c>
      <c r="E1889" t="s">
        <v>25</v>
      </c>
      <c r="F1889" t="s">
        <v>1779</v>
      </c>
      <c r="I1889" t="s">
        <v>2049</v>
      </c>
      <c r="J1889" t="s">
        <v>2130</v>
      </c>
      <c r="K1889" t="s">
        <v>28</v>
      </c>
      <c r="L1889" t="s">
        <v>28</v>
      </c>
      <c r="N1889" t="s">
        <v>28</v>
      </c>
      <c r="T1889" t="s">
        <v>391</v>
      </c>
      <c r="W1889" t="s">
        <v>40</v>
      </c>
      <c r="X1889" t="s">
        <v>2054</v>
      </c>
      <c r="AA1889" t="s">
        <v>2050</v>
      </c>
      <c r="AF1889">
        <v>123</v>
      </c>
      <c r="AG1889">
        <v>179</v>
      </c>
    </row>
    <row r="1890" spans="1:45" x14ac:dyDescent="0.25">
      <c r="A1890" t="s">
        <v>388</v>
      </c>
      <c r="B1890">
        <v>2005</v>
      </c>
      <c r="D1890" t="s">
        <v>35</v>
      </c>
      <c r="E1890" t="s">
        <v>226</v>
      </c>
      <c r="F1890" t="s">
        <v>389</v>
      </c>
      <c r="I1890" t="s">
        <v>1664</v>
      </c>
      <c r="J1890" t="s">
        <v>2130</v>
      </c>
      <c r="K1890" t="s">
        <v>28</v>
      </c>
      <c r="L1890" t="s">
        <v>28</v>
      </c>
      <c r="N1890" t="s">
        <v>277</v>
      </c>
      <c r="T1890" t="s">
        <v>391</v>
      </c>
      <c r="W1890" t="s">
        <v>40</v>
      </c>
      <c r="X1890" t="s">
        <v>1807</v>
      </c>
      <c r="AA1890" t="s">
        <v>304</v>
      </c>
      <c r="AF1890">
        <v>1</v>
      </c>
      <c r="AG1890">
        <v>89</v>
      </c>
      <c r="AH1890" s="7"/>
      <c r="AI1890" s="7"/>
    </row>
    <row r="1891" spans="1:45" x14ac:dyDescent="0.25">
      <c r="A1891" t="s">
        <v>4534</v>
      </c>
      <c r="B1891">
        <v>2015</v>
      </c>
      <c r="D1891" t="s">
        <v>1455</v>
      </c>
      <c r="E1891" t="s">
        <v>226</v>
      </c>
      <c r="F1891" t="s">
        <v>1456</v>
      </c>
      <c r="I1891" t="s">
        <v>1457</v>
      </c>
      <c r="J1891" t="s">
        <v>2141</v>
      </c>
      <c r="K1891" t="s">
        <v>28</v>
      </c>
      <c r="L1891" t="s">
        <v>28</v>
      </c>
      <c r="N1891" t="s">
        <v>277</v>
      </c>
      <c r="T1891" t="s">
        <v>391</v>
      </c>
      <c r="W1891" t="s">
        <v>40</v>
      </c>
      <c r="X1891" t="s">
        <v>1033</v>
      </c>
      <c r="AA1891" t="s">
        <v>304</v>
      </c>
      <c r="AF1891">
        <v>4</v>
      </c>
      <c r="AG1891">
        <v>346</v>
      </c>
      <c r="AH1891" s="7"/>
      <c r="AI1891" s="7"/>
    </row>
    <row r="1892" spans="1:45" x14ac:dyDescent="0.25">
      <c r="A1892" t="s">
        <v>800</v>
      </c>
      <c r="B1892">
        <v>2013</v>
      </c>
      <c r="D1892" t="s">
        <v>35</v>
      </c>
      <c r="E1892" t="s">
        <v>158</v>
      </c>
      <c r="F1892" t="s">
        <v>801</v>
      </c>
      <c r="I1892" t="s">
        <v>366</v>
      </c>
      <c r="J1892" t="s">
        <v>2141</v>
      </c>
      <c r="K1892" t="s">
        <v>28</v>
      </c>
      <c r="L1892" t="s">
        <v>28</v>
      </c>
      <c r="N1892" t="s">
        <v>802</v>
      </c>
      <c r="T1892" t="s">
        <v>812</v>
      </c>
      <c r="W1892" t="s">
        <v>40</v>
      </c>
      <c r="X1892" t="s">
        <v>1033</v>
      </c>
      <c r="AA1892" t="s">
        <v>80</v>
      </c>
      <c r="AF1892">
        <v>30</v>
      </c>
      <c r="AG1892" s="4">
        <v>1043</v>
      </c>
      <c r="AH1892" s="4"/>
      <c r="AI1892" s="4"/>
    </row>
    <row r="1893" spans="1:45" x14ac:dyDescent="0.25">
      <c r="A1893" t="s">
        <v>525</v>
      </c>
      <c r="B1893">
        <v>2020</v>
      </c>
      <c r="D1893" t="s">
        <v>35</v>
      </c>
      <c r="E1893" t="s">
        <v>158</v>
      </c>
      <c r="F1893" t="s">
        <v>526</v>
      </c>
      <c r="I1893" t="s">
        <v>1970</v>
      </c>
      <c r="J1893" t="s">
        <v>2141</v>
      </c>
      <c r="K1893" t="s">
        <v>28</v>
      </c>
      <c r="L1893" t="s">
        <v>28</v>
      </c>
      <c r="N1893" t="s">
        <v>28</v>
      </c>
      <c r="T1893" t="s">
        <v>504</v>
      </c>
      <c r="U1893" t="s">
        <v>535</v>
      </c>
      <c r="W1893" t="s">
        <v>40</v>
      </c>
      <c r="X1893" t="s">
        <v>1826</v>
      </c>
      <c r="AA1893" t="s">
        <v>80</v>
      </c>
      <c r="AF1893">
        <v>0</v>
      </c>
      <c r="AG1893">
        <v>14</v>
      </c>
    </row>
    <row r="1894" spans="1:45" x14ac:dyDescent="0.25">
      <c r="A1894" t="s">
        <v>1994</v>
      </c>
      <c r="B1894">
        <v>2021</v>
      </c>
      <c r="D1894" t="s">
        <v>35</v>
      </c>
      <c r="E1894" t="s">
        <v>158</v>
      </c>
      <c r="F1894" t="s">
        <v>1995</v>
      </c>
      <c r="I1894" t="s">
        <v>1844</v>
      </c>
      <c r="J1894" t="s">
        <v>2141</v>
      </c>
      <c r="K1894" t="s">
        <v>28</v>
      </c>
      <c r="L1894" t="s">
        <v>28</v>
      </c>
      <c r="N1894" t="s">
        <v>1996</v>
      </c>
      <c r="T1894" t="s">
        <v>2187</v>
      </c>
      <c r="U1894" t="s">
        <v>1291</v>
      </c>
      <c r="W1894" t="s">
        <v>40</v>
      </c>
      <c r="X1894" t="s">
        <v>1826</v>
      </c>
      <c r="AA1894" t="s">
        <v>80</v>
      </c>
      <c r="AF1894">
        <v>1</v>
      </c>
      <c r="AG1894">
        <v>121</v>
      </c>
    </row>
    <row r="1895" spans="1:45" x14ac:dyDescent="0.25">
      <c r="A1895" t="s">
        <v>1994</v>
      </c>
      <c r="B1895">
        <v>2021</v>
      </c>
      <c r="D1895" t="s">
        <v>35</v>
      </c>
      <c r="E1895" t="s">
        <v>158</v>
      </c>
      <c r="F1895" t="s">
        <v>1995</v>
      </c>
      <c r="I1895" t="s">
        <v>2122</v>
      </c>
      <c r="J1895" t="s">
        <v>2130</v>
      </c>
      <c r="K1895" t="s">
        <v>28</v>
      </c>
      <c r="L1895" t="s">
        <v>28</v>
      </c>
      <c r="N1895" t="s">
        <v>1996</v>
      </c>
      <c r="T1895" t="s">
        <v>2186</v>
      </c>
      <c r="U1895" t="s">
        <v>1291</v>
      </c>
      <c r="W1895" t="s">
        <v>40</v>
      </c>
      <c r="X1895" t="s">
        <v>2101</v>
      </c>
      <c r="AA1895" t="s">
        <v>80</v>
      </c>
      <c r="AF1895">
        <v>1</v>
      </c>
      <c r="AG1895">
        <v>121</v>
      </c>
    </row>
    <row r="1896" spans="1:45" x14ac:dyDescent="0.25">
      <c r="A1896" t="s">
        <v>1082</v>
      </c>
      <c r="B1896">
        <v>1966</v>
      </c>
      <c r="D1896" t="s">
        <v>35</v>
      </c>
      <c r="E1896" t="s">
        <v>25</v>
      </c>
      <c r="F1896" t="s">
        <v>1083</v>
      </c>
      <c r="I1896" t="s">
        <v>2102</v>
      </c>
      <c r="J1896" t="s">
        <v>2141</v>
      </c>
      <c r="K1896" t="s">
        <v>28</v>
      </c>
      <c r="L1896" t="s">
        <v>28</v>
      </c>
      <c r="N1896" t="s">
        <v>28</v>
      </c>
      <c r="T1896" t="s">
        <v>1085</v>
      </c>
      <c r="W1896" t="s">
        <v>40</v>
      </c>
      <c r="X1896" t="s">
        <v>1033</v>
      </c>
      <c r="AA1896" t="s">
        <v>370</v>
      </c>
      <c r="AF1896">
        <v>12</v>
      </c>
      <c r="AG1896">
        <v>100</v>
      </c>
    </row>
    <row r="1897" spans="1:45" x14ac:dyDescent="0.25">
      <c r="A1897" t="s">
        <v>525</v>
      </c>
      <c r="B1897">
        <v>2020</v>
      </c>
      <c r="D1897" t="s">
        <v>35</v>
      </c>
      <c r="E1897" t="s">
        <v>158</v>
      </c>
      <c r="F1897" t="s">
        <v>526</v>
      </c>
      <c r="I1897" t="s">
        <v>1970</v>
      </c>
      <c r="J1897" t="s">
        <v>2141</v>
      </c>
      <c r="K1897" t="s">
        <v>28</v>
      </c>
      <c r="L1897" t="s">
        <v>28</v>
      </c>
      <c r="N1897" t="s">
        <v>28</v>
      </c>
      <c r="T1897" t="s">
        <v>533</v>
      </c>
      <c r="W1897" t="s">
        <v>40</v>
      </c>
      <c r="X1897" t="s">
        <v>1826</v>
      </c>
      <c r="AA1897" t="s">
        <v>80</v>
      </c>
      <c r="AF1897">
        <v>3</v>
      </c>
      <c r="AG1897">
        <v>583</v>
      </c>
      <c r="AS1897" t="s">
        <v>1971</v>
      </c>
    </row>
    <row r="1898" spans="1:45" x14ac:dyDescent="0.25">
      <c r="A1898" t="s">
        <v>1530</v>
      </c>
      <c r="B1898">
        <v>2000</v>
      </c>
      <c r="D1898" t="s">
        <v>35</v>
      </c>
      <c r="E1898" t="s">
        <v>25</v>
      </c>
      <c r="F1898" t="s">
        <v>1531</v>
      </c>
      <c r="I1898" t="s">
        <v>1547</v>
      </c>
      <c r="J1898" t="s">
        <v>2127</v>
      </c>
      <c r="K1898" t="s">
        <v>28</v>
      </c>
      <c r="L1898" t="s">
        <v>28</v>
      </c>
      <c r="N1898" t="s">
        <v>1533</v>
      </c>
      <c r="T1898" t="s">
        <v>1549</v>
      </c>
      <c r="W1898" t="s">
        <v>1534</v>
      </c>
      <c r="X1898" t="s">
        <v>2105</v>
      </c>
      <c r="AA1898" t="s">
        <v>1535</v>
      </c>
      <c r="AF1898">
        <v>1</v>
      </c>
      <c r="AG1898">
        <v>1</v>
      </c>
      <c r="AS1898" t="s">
        <v>1548</v>
      </c>
    </row>
    <row r="1899" spans="1:45" x14ac:dyDescent="0.25">
      <c r="A1899" t="s">
        <v>1530</v>
      </c>
      <c r="B1899">
        <v>2000</v>
      </c>
      <c r="D1899" t="s">
        <v>35</v>
      </c>
      <c r="E1899" t="s">
        <v>25</v>
      </c>
      <c r="F1899" t="s">
        <v>1531</v>
      </c>
      <c r="I1899" t="s">
        <v>1563</v>
      </c>
      <c r="J1899" t="s">
        <v>2127</v>
      </c>
      <c r="K1899" t="s">
        <v>28</v>
      </c>
      <c r="L1899" t="s">
        <v>28</v>
      </c>
      <c r="N1899" t="s">
        <v>1533</v>
      </c>
      <c r="T1899" t="s">
        <v>1549</v>
      </c>
      <c r="W1899" t="s">
        <v>1534</v>
      </c>
      <c r="X1899" t="s">
        <v>2106</v>
      </c>
      <c r="AA1899" t="s">
        <v>1535</v>
      </c>
      <c r="AF1899" t="s">
        <v>119</v>
      </c>
      <c r="AG1899">
        <v>1</v>
      </c>
    </row>
    <row r="1900" spans="1:45" x14ac:dyDescent="0.25">
      <c r="A1900" t="s">
        <v>1530</v>
      </c>
      <c r="B1900">
        <v>2000</v>
      </c>
      <c r="D1900" t="s">
        <v>35</v>
      </c>
      <c r="E1900" t="s">
        <v>25</v>
      </c>
      <c r="F1900" t="s">
        <v>1531</v>
      </c>
      <c r="I1900" t="s">
        <v>1564</v>
      </c>
      <c r="J1900" t="s">
        <v>2127</v>
      </c>
      <c r="K1900" t="s">
        <v>28</v>
      </c>
      <c r="L1900" t="s">
        <v>28</v>
      </c>
      <c r="N1900" t="s">
        <v>1533</v>
      </c>
      <c r="T1900" t="s">
        <v>1549</v>
      </c>
      <c r="W1900" t="s">
        <v>1534</v>
      </c>
      <c r="X1900" t="s">
        <v>2107</v>
      </c>
      <c r="AA1900" t="s">
        <v>1535</v>
      </c>
      <c r="AF1900">
        <v>1</v>
      </c>
      <c r="AG1900">
        <v>1</v>
      </c>
    </row>
    <row r="1901" spans="1:45" x14ac:dyDescent="0.25">
      <c r="A1901" t="s">
        <v>1530</v>
      </c>
      <c r="B1901">
        <v>2000</v>
      </c>
      <c r="D1901" t="s">
        <v>35</v>
      </c>
      <c r="E1901" t="s">
        <v>25</v>
      </c>
      <c r="F1901" t="s">
        <v>1531</v>
      </c>
      <c r="I1901" t="s">
        <v>1532</v>
      </c>
      <c r="J1901" t="s">
        <v>2127</v>
      </c>
      <c r="K1901" t="s">
        <v>28</v>
      </c>
      <c r="L1901" t="s">
        <v>28</v>
      </c>
      <c r="N1901" t="s">
        <v>1533</v>
      </c>
      <c r="T1901" t="s">
        <v>1549</v>
      </c>
      <c r="W1901" t="s">
        <v>1534</v>
      </c>
      <c r="X1901" t="s">
        <v>2068</v>
      </c>
      <c r="AA1901" t="s">
        <v>1535</v>
      </c>
      <c r="AF1901">
        <v>1</v>
      </c>
      <c r="AG1901">
        <v>1</v>
      </c>
    </row>
    <row r="1902" spans="1:45" s="8" customFormat="1" x14ac:dyDescent="0.25">
      <c r="A1902" s="8" t="s">
        <v>1964</v>
      </c>
      <c r="B1902" s="8">
        <v>1971</v>
      </c>
      <c r="D1902" s="8" t="s">
        <v>35</v>
      </c>
      <c r="E1902" s="8" t="s">
        <v>25</v>
      </c>
      <c r="F1902" s="8" t="s">
        <v>1965</v>
      </c>
      <c r="I1902" s="8" t="s">
        <v>1966</v>
      </c>
      <c r="J1902" s="8" t="s">
        <v>2141</v>
      </c>
      <c r="K1902" s="8" t="s">
        <v>28</v>
      </c>
      <c r="L1902" s="8" t="s">
        <v>28</v>
      </c>
      <c r="N1902" s="8" t="s">
        <v>1967</v>
      </c>
      <c r="O1902"/>
      <c r="P1902"/>
      <c r="Q1902"/>
      <c r="R1902"/>
      <c r="S1902"/>
      <c r="T1902" s="8" t="s">
        <v>2018</v>
      </c>
      <c r="W1902" s="8" t="s">
        <v>40</v>
      </c>
      <c r="X1902" s="8" t="s">
        <v>2016</v>
      </c>
      <c r="AA1902" s="11" t="s">
        <v>80</v>
      </c>
      <c r="AB1902" s="11"/>
      <c r="AC1902" s="11"/>
      <c r="AD1902" s="11"/>
      <c r="AE1902" s="11"/>
      <c r="AF1902" s="8">
        <v>3</v>
      </c>
      <c r="AG1902" s="8">
        <v>34</v>
      </c>
      <c r="AS1902" s="8" t="s">
        <v>2090</v>
      </c>
    </row>
    <row r="1903" spans="1:45" x14ac:dyDescent="0.25">
      <c r="A1903" t="s">
        <v>1666</v>
      </c>
      <c r="B1903">
        <v>2002</v>
      </c>
      <c r="D1903" t="s">
        <v>35</v>
      </c>
      <c r="E1903" t="s">
        <v>25</v>
      </c>
      <c r="F1903" t="s">
        <v>1779</v>
      </c>
      <c r="I1903" t="s">
        <v>1780</v>
      </c>
      <c r="J1903" t="s">
        <v>2127</v>
      </c>
      <c r="K1903" t="s">
        <v>28</v>
      </c>
      <c r="L1903" t="s">
        <v>28</v>
      </c>
      <c r="N1903" t="s">
        <v>28</v>
      </c>
      <c r="T1903" t="s">
        <v>2681</v>
      </c>
      <c r="U1903" t="s">
        <v>1353</v>
      </c>
      <c r="W1903" t="s">
        <v>40</v>
      </c>
      <c r="X1903" t="s">
        <v>1781</v>
      </c>
      <c r="AA1903" t="s">
        <v>1782</v>
      </c>
      <c r="AB1903" t="s">
        <v>35</v>
      </c>
      <c r="AC1903" t="s">
        <v>2901</v>
      </c>
      <c r="AF1903" t="s">
        <v>119</v>
      </c>
      <c r="AS1903" t="s">
        <v>1783</v>
      </c>
    </row>
    <row r="1904" spans="1:45" x14ac:dyDescent="0.25">
      <c r="A1904" t="s">
        <v>1666</v>
      </c>
      <c r="B1904">
        <v>2002</v>
      </c>
      <c r="D1904" t="s">
        <v>35</v>
      </c>
      <c r="E1904" t="s">
        <v>25</v>
      </c>
      <c r="F1904" t="s">
        <v>1779</v>
      </c>
      <c r="I1904" t="s">
        <v>1780</v>
      </c>
      <c r="J1904" t="s">
        <v>2127</v>
      </c>
      <c r="K1904" t="s">
        <v>28</v>
      </c>
      <c r="L1904" t="s">
        <v>28</v>
      </c>
      <c r="N1904" t="s">
        <v>28</v>
      </c>
      <c r="T1904" t="s">
        <v>2681</v>
      </c>
      <c r="U1904" t="s">
        <v>1353</v>
      </c>
      <c r="W1904" t="s">
        <v>40</v>
      </c>
      <c r="X1904" t="s">
        <v>2065</v>
      </c>
      <c r="AA1904" t="s">
        <v>1782</v>
      </c>
      <c r="AF1904" t="s">
        <v>119</v>
      </c>
      <c r="AS1904" t="s">
        <v>1783</v>
      </c>
    </row>
    <row r="1905" spans="1:45" x14ac:dyDescent="0.25">
      <c r="A1905" t="s">
        <v>1666</v>
      </c>
      <c r="B1905">
        <v>2002</v>
      </c>
      <c r="D1905" t="s">
        <v>35</v>
      </c>
      <c r="E1905" t="s">
        <v>25</v>
      </c>
      <c r="F1905" t="s">
        <v>1779</v>
      </c>
      <c r="I1905" t="s">
        <v>1780</v>
      </c>
      <c r="J1905" t="s">
        <v>2127</v>
      </c>
      <c r="K1905" t="s">
        <v>28</v>
      </c>
      <c r="L1905" t="s">
        <v>28</v>
      </c>
      <c r="N1905" t="s">
        <v>28</v>
      </c>
      <c r="T1905" t="s">
        <v>2681</v>
      </c>
      <c r="U1905" t="s">
        <v>1353</v>
      </c>
      <c r="W1905" t="s">
        <v>40</v>
      </c>
      <c r="X1905" t="s">
        <v>2066</v>
      </c>
      <c r="AA1905" t="s">
        <v>1782</v>
      </c>
      <c r="AF1905">
        <v>1</v>
      </c>
      <c r="AS1905" t="s">
        <v>1783</v>
      </c>
    </row>
    <row r="1906" spans="1:45" x14ac:dyDescent="0.25">
      <c r="A1906" t="s">
        <v>1666</v>
      </c>
      <c r="B1906">
        <v>2002</v>
      </c>
      <c r="D1906" t="s">
        <v>35</v>
      </c>
      <c r="E1906" t="s">
        <v>25</v>
      </c>
      <c r="F1906" t="s">
        <v>1667</v>
      </c>
      <c r="I1906" t="s">
        <v>1668</v>
      </c>
      <c r="J1906" t="s">
        <v>2127</v>
      </c>
      <c r="K1906" t="s">
        <v>28</v>
      </c>
      <c r="L1906" t="s">
        <v>28</v>
      </c>
      <c r="N1906" t="s">
        <v>28</v>
      </c>
      <c r="T1906" t="s">
        <v>1069</v>
      </c>
      <c r="U1906" t="s">
        <v>265</v>
      </c>
      <c r="W1906" t="s">
        <v>40</v>
      </c>
      <c r="X1906" t="s">
        <v>1669</v>
      </c>
      <c r="AA1906" t="s">
        <v>1670</v>
      </c>
      <c r="AF1906">
        <v>2</v>
      </c>
      <c r="AG1906">
        <v>6</v>
      </c>
    </row>
    <row r="1907" spans="1:45" x14ac:dyDescent="0.25">
      <c r="A1907" t="s">
        <v>1666</v>
      </c>
      <c r="B1907">
        <v>2002</v>
      </c>
      <c r="D1907" t="s">
        <v>35</v>
      </c>
      <c r="E1907" t="s">
        <v>25</v>
      </c>
      <c r="F1907" t="s">
        <v>1779</v>
      </c>
      <c r="I1907" t="s">
        <v>1780</v>
      </c>
      <c r="J1907" t="s">
        <v>2127</v>
      </c>
      <c r="K1907" t="s">
        <v>28</v>
      </c>
      <c r="L1907" t="s">
        <v>28</v>
      </c>
      <c r="N1907" t="s">
        <v>28</v>
      </c>
      <c r="T1907" t="s">
        <v>1069</v>
      </c>
      <c r="U1907" t="s">
        <v>265</v>
      </c>
      <c r="W1907" t="s">
        <v>40</v>
      </c>
      <c r="X1907" t="s">
        <v>1781</v>
      </c>
      <c r="AA1907" t="s">
        <v>1782</v>
      </c>
      <c r="AF1907" t="s">
        <v>119</v>
      </c>
      <c r="AS1907" t="s">
        <v>1783</v>
      </c>
    </row>
    <row r="1908" spans="1:45" x14ac:dyDescent="0.25">
      <c r="A1908" t="s">
        <v>1666</v>
      </c>
      <c r="B1908">
        <v>2002</v>
      </c>
      <c r="D1908" t="s">
        <v>35</v>
      </c>
      <c r="E1908" t="s">
        <v>25</v>
      </c>
      <c r="F1908" t="s">
        <v>1779</v>
      </c>
      <c r="I1908" t="s">
        <v>1780</v>
      </c>
      <c r="J1908" t="s">
        <v>2127</v>
      </c>
      <c r="K1908" t="s">
        <v>28</v>
      </c>
      <c r="L1908" t="s">
        <v>28</v>
      </c>
      <c r="N1908" t="s">
        <v>28</v>
      </c>
      <c r="T1908" t="s">
        <v>1069</v>
      </c>
      <c r="U1908" t="s">
        <v>265</v>
      </c>
      <c r="W1908" t="s">
        <v>40</v>
      </c>
      <c r="X1908" t="s">
        <v>2065</v>
      </c>
      <c r="AA1908" t="s">
        <v>1782</v>
      </c>
      <c r="AF1908">
        <v>3</v>
      </c>
      <c r="AS1908" t="s">
        <v>1783</v>
      </c>
    </row>
    <row r="1909" spans="1:45" x14ac:dyDescent="0.25">
      <c r="A1909" t="s">
        <v>1666</v>
      </c>
      <c r="B1909">
        <v>2002</v>
      </c>
      <c r="D1909" t="s">
        <v>35</v>
      </c>
      <c r="E1909" t="s">
        <v>25</v>
      </c>
      <c r="F1909" t="s">
        <v>1779</v>
      </c>
      <c r="I1909" t="s">
        <v>1780</v>
      </c>
      <c r="J1909" t="s">
        <v>2127</v>
      </c>
      <c r="K1909" t="s">
        <v>28</v>
      </c>
      <c r="L1909" t="s">
        <v>28</v>
      </c>
      <c r="N1909" t="s">
        <v>28</v>
      </c>
      <c r="T1909" t="s">
        <v>1069</v>
      </c>
      <c r="U1909" t="s">
        <v>265</v>
      </c>
      <c r="W1909" t="s">
        <v>40</v>
      </c>
      <c r="X1909" t="s">
        <v>2066</v>
      </c>
      <c r="AA1909" t="s">
        <v>1782</v>
      </c>
      <c r="AF1909">
        <v>10</v>
      </c>
      <c r="AS1909" t="s">
        <v>1783</v>
      </c>
    </row>
    <row r="1910" spans="1:45" x14ac:dyDescent="0.25">
      <c r="A1910" t="s">
        <v>1666</v>
      </c>
      <c r="B1910">
        <v>2002</v>
      </c>
      <c r="D1910" t="s">
        <v>35</v>
      </c>
      <c r="E1910" t="s">
        <v>25</v>
      </c>
      <c r="F1910" t="s">
        <v>1779</v>
      </c>
      <c r="I1910" t="s">
        <v>1780</v>
      </c>
      <c r="J1910" t="s">
        <v>2127</v>
      </c>
      <c r="K1910" t="s">
        <v>28</v>
      </c>
      <c r="L1910" t="s">
        <v>28</v>
      </c>
      <c r="N1910" t="s">
        <v>28</v>
      </c>
      <c r="T1910" t="s">
        <v>1784</v>
      </c>
      <c r="U1910" t="s">
        <v>1672</v>
      </c>
      <c r="W1910" t="s">
        <v>40</v>
      </c>
      <c r="X1910" t="s">
        <v>1781</v>
      </c>
      <c r="AA1910" t="s">
        <v>1782</v>
      </c>
      <c r="AF1910" t="s">
        <v>119</v>
      </c>
      <c r="AS1910" t="s">
        <v>1783</v>
      </c>
    </row>
    <row r="1911" spans="1:45" x14ac:dyDescent="0.25">
      <c r="A1911" t="s">
        <v>1666</v>
      </c>
      <c r="B1911">
        <v>2002</v>
      </c>
      <c r="D1911" t="s">
        <v>35</v>
      </c>
      <c r="E1911" t="s">
        <v>25</v>
      </c>
      <c r="F1911" t="s">
        <v>1779</v>
      </c>
      <c r="I1911" t="s">
        <v>1780</v>
      </c>
      <c r="J1911" t="s">
        <v>2127</v>
      </c>
      <c r="K1911" t="s">
        <v>28</v>
      </c>
      <c r="L1911" t="s">
        <v>28</v>
      </c>
      <c r="N1911" t="s">
        <v>28</v>
      </c>
      <c r="T1911" t="s">
        <v>1784</v>
      </c>
      <c r="U1911" t="s">
        <v>1672</v>
      </c>
      <c r="W1911" t="s">
        <v>40</v>
      </c>
      <c r="X1911" t="s">
        <v>2065</v>
      </c>
      <c r="AA1911" t="s">
        <v>1782</v>
      </c>
      <c r="AF1911">
        <v>4</v>
      </c>
      <c r="AS1911" t="s">
        <v>1783</v>
      </c>
    </row>
    <row r="1912" spans="1:45" x14ac:dyDescent="0.25">
      <c r="A1912" t="s">
        <v>1666</v>
      </c>
      <c r="B1912">
        <v>2002</v>
      </c>
      <c r="D1912" t="s">
        <v>35</v>
      </c>
      <c r="E1912" t="s">
        <v>25</v>
      </c>
      <c r="F1912" t="s">
        <v>1779</v>
      </c>
      <c r="I1912" t="s">
        <v>1780</v>
      </c>
      <c r="J1912" t="s">
        <v>2127</v>
      </c>
      <c r="K1912" t="s">
        <v>28</v>
      </c>
      <c r="L1912" t="s">
        <v>28</v>
      </c>
      <c r="N1912" t="s">
        <v>28</v>
      </c>
      <c r="T1912" t="s">
        <v>1784</v>
      </c>
      <c r="U1912" t="s">
        <v>1672</v>
      </c>
      <c r="W1912" t="s">
        <v>40</v>
      </c>
      <c r="X1912" t="s">
        <v>2066</v>
      </c>
      <c r="AA1912" t="s">
        <v>1782</v>
      </c>
      <c r="AF1912" t="s">
        <v>119</v>
      </c>
      <c r="AS1912" t="s">
        <v>1783</v>
      </c>
    </row>
    <row r="1913" spans="1:45" x14ac:dyDescent="0.25">
      <c r="A1913" t="s">
        <v>1666</v>
      </c>
      <c r="B1913">
        <v>2002</v>
      </c>
      <c r="D1913" t="s">
        <v>35</v>
      </c>
      <c r="E1913" t="s">
        <v>25</v>
      </c>
      <c r="F1913" t="s">
        <v>1779</v>
      </c>
      <c r="I1913" t="s">
        <v>1780</v>
      </c>
      <c r="J1913" t="s">
        <v>2127</v>
      </c>
      <c r="K1913" t="s">
        <v>28</v>
      </c>
      <c r="L1913" t="s">
        <v>28</v>
      </c>
      <c r="N1913" t="s">
        <v>28</v>
      </c>
      <c r="T1913" t="s">
        <v>1785</v>
      </c>
      <c r="U1913" t="s">
        <v>2686</v>
      </c>
      <c r="W1913" t="s">
        <v>40</v>
      </c>
      <c r="X1913" t="s">
        <v>1781</v>
      </c>
      <c r="AA1913" t="s">
        <v>1782</v>
      </c>
      <c r="AF1913" t="s">
        <v>119</v>
      </c>
      <c r="AS1913" t="s">
        <v>1783</v>
      </c>
    </row>
    <row r="1914" spans="1:45" x14ac:dyDescent="0.25">
      <c r="A1914" t="s">
        <v>1666</v>
      </c>
      <c r="B1914">
        <v>2002</v>
      </c>
      <c r="D1914" t="s">
        <v>35</v>
      </c>
      <c r="E1914" t="s">
        <v>25</v>
      </c>
      <c r="F1914" t="s">
        <v>1779</v>
      </c>
      <c r="I1914" t="s">
        <v>1780</v>
      </c>
      <c r="J1914" t="s">
        <v>2127</v>
      </c>
      <c r="K1914" t="s">
        <v>28</v>
      </c>
      <c r="L1914" t="s">
        <v>28</v>
      </c>
      <c r="N1914" t="s">
        <v>28</v>
      </c>
      <c r="T1914" t="s">
        <v>1785</v>
      </c>
      <c r="U1914" t="s">
        <v>2686</v>
      </c>
      <c r="W1914" t="s">
        <v>40</v>
      </c>
      <c r="X1914" t="s">
        <v>2065</v>
      </c>
      <c r="AA1914" t="s">
        <v>1782</v>
      </c>
      <c r="AF1914">
        <v>1</v>
      </c>
      <c r="AS1914" t="s">
        <v>1783</v>
      </c>
    </row>
    <row r="1915" spans="1:45" x14ac:dyDescent="0.25">
      <c r="A1915" t="s">
        <v>1666</v>
      </c>
      <c r="B1915">
        <v>2002</v>
      </c>
      <c r="D1915" t="s">
        <v>35</v>
      </c>
      <c r="E1915" t="s">
        <v>25</v>
      </c>
      <c r="F1915" t="s">
        <v>1779</v>
      </c>
      <c r="I1915" t="s">
        <v>1780</v>
      </c>
      <c r="J1915" t="s">
        <v>2127</v>
      </c>
      <c r="K1915" t="s">
        <v>28</v>
      </c>
      <c r="L1915" t="s">
        <v>28</v>
      </c>
      <c r="N1915" t="s">
        <v>28</v>
      </c>
      <c r="T1915" t="s">
        <v>1785</v>
      </c>
      <c r="U1915" t="s">
        <v>2686</v>
      </c>
      <c r="W1915" t="s">
        <v>40</v>
      </c>
      <c r="X1915" t="s">
        <v>2066</v>
      </c>
      <c r="AA1915" t="s">
        <v>1782</v>
      </c>
      <c r="AF1915" t="s">
        <v>119</v>
      </c>
      <c r="AS1915" t="s">
        <v>1783</v>
      </c>
    </row>
    <row r="1916" spans="1:45" x14ac:dyDescent="0.25">
      <c r="A1916" t="s">
        <v>1666</v>
      </c>
      <c r="B1916">
        <v>2002</v>
      </c>
      <c r="D1916" t="s">
        <v>35</v>
      </c>
      <c r="E1916" t="s">
        <v>25</v>
      </c>
      <c r="F1916" t="s">
        <v>1779</v>
      </c>
      <c r="I1916" t="s">
        <v>1780</v>
      </c>
      <c r="J1916" t="s">
        <v>2127</v>
      </c>
      <c r="K1916" t="s">
        <v>28</v>
      </c>
      <c r="L1916" t="s">
        <v>28</v>
      </c>
      <c r="N1916" t="s">
        <v>28</v>
      </c>
      <c r="T1916" t="s">
        <v>631</v>
      </c>
      <c r="U1916" t="s">
        <v>79</v>
      </c>
      <c r="W1916" t="s">
        <v>40</v>
      </c>
      <c r="X1916" t="s">
        <v>1781</v>
      </c>
      <c r="AA1916" t="s">
        <v>1782</v>
      </c>
      <c r="AF1916" t="s">
        <v>119</v>
      </c>
      <c r="AS1916" t="s">
        <v>1783</v>
      </c>
    </row>
    <row r="1917" spans="1:45" x14ac:dyDescent="0.25">
      <c r="A1917" t="s">
        <v>1666</v>
      </c>
      <c r="B1917">
        <v>2002</v>
      </c>
      <c r="D1917" t="s">
        <v>35</v>
      </c>
      <c r="E1917" t="s">
        <v>25</v>
      </c>
      <c r="F1917" t="s">
        <v>1779</v>
      </c>
      <c r="I1917" t="s">
        <v>1780</v>
      </c>
      <c r="J1917" t="s">
        <v>2127</v>
      </c>
      <c r="K1917" t="s">
        <v>28</v>
      </c>
      <c r="L1917" t="s">
        <v>28</v>
      </c>
      <c r="N1917" t="s">
        <v>28</v>
      </c>
      <c r="T1917" t="s">
        <v>631</v>
      </c>
      <c r="U1917" t="s">
        <v>79</v>
      </c>
      <c r="W1917" t="s">
        <v>40</v>
      </c>
      <c r="X1917" t="s">
        <v>2065</v>
      </c>
      <c r="AA1917" t="s">
        <v>1782</v>
      </c>
      <c r="AF1917" t="s">
        <v>119</v>
      </c>
      <c r="AS1917" t="s">
        <v>1783</v>
      </c>
    </row>
    <row r="1918" spans="1:45" x14ac:dyDescent="0.25">
      <c r="A1918" t="s">
        <v>1666</v>
      </c>
      <c r="B1918">
        <v>2002</v>
      </c>
      <c r="D1918" t="s">
        <v>35</v>
      </c>
      <c r="E1918" t="s">
        <v>25</v>
      </c>
      <c r="F1918" t="s">
        <v>1779</v>
      </c>
      <c r="I1918" t="s">
        <v>1780</v>
      </c>
      <c r="J1918" t="s">
        <v>2127</v>
      </c>
      <c r="K1918" t="s">
        <v>28</v>
      </c>
      <c r="L1918" t="s">
        <v>28</v>
      </c>
      <c r="N1918" t="s">
        <v>28</v>
      </c>
      <c r="T1918" t="s">
        <v>631</v>
      </c>
      <c r="U1918" t="s">
        <v>79</v>
      </c>
      <c r="W1918" t="s">
        <v>40</v>
      </c>
      <c r="X1918" t="s">
        <v>2066</v>
      </c>
      <c r="AA1918" t="s">
        <v>1782</v>
      </c>
      <c r="AF1918">
        <v>1</v>
      </c>
      <c r="AS1918" t="s">
        <v>1783</v>
      </c>
    </row>
    <row r="1919" spans="1:45" x14ac:dyDescent="0.25">
      <c r="A1919" t="s">
        <v>1666</v>
      </c>
      <c r="B1919">
        <v>2002</v>
      </c>
      <c r="D1919" t="s">
        <v>35</v>
      </c>
      <c r="E1919" t="s">
        <v>25</v>
      </c>
      <c r="F1919" t="s">
        <v>1779</v>
      </c>
      <c r="I1919" t="s">
        <v>1780</v>
      </c>
      <c r="J1919" t="s">
        <v>2127</v>
      </c>
      <c r="K1919" t="s">
        <v>28</v>
      </c>
      <c r="L1919" t="s">
        <v>28</v>
      </c>
      <c r="N1919" t="s">
        <v>28</v>
      </c>
      <c r="T1919" t="s">
        <v>2599</v>
      </c>
      <c r="U1919" t="s">
        <v>649</v>
      </c>
      <c r="W1919" t="s">
        <v>40</v>
      </c>
      <c r="X1919" t="s">
        <v>1781</v>
      </c>
      <c r="AA1919" t="s">
        <v>1782</v>
      </c>
      <c r="AF1919" t="s">
        <v>119</v>
      </c>
      <c r="AS1919" t="s">
        <v>1783</v>
      </c>
    </row>
    <row r="1920" spans="1:45" x14ac:dyDescent="0.25">
      <c r="A1920" t="s">
        <v>1666</v>
      </c>
      <c r="B1920">
        <v>2002</v>
      </c>
      <c r="D1920" t="s">
        <v>35</v>
      </c>
      <c r="E1920" t="s">
        <v>25</v>
      </c>
      <c r="F1920" t="s">
        <v>1779</v>
      </c>
      <c r="I1920" t="s">
        <v>1780</v>
      </c>
      <c r="J1920" t="s">
        <v>2127</v>
      </c>
      <c r="K1920" t="s">
        <v>28</v>
      </c>
      <c r="L1920" t="s">
        <v>28</v>
      </c>
      <c r="N1920" t="s">
        <v>28</v>
      </c>
      <c r="T1920" t="s">
        <v>2599</v>
      </c>
      <c r="U1920" t="s">
        <v>649</v>
      </c>
      <c r="W1920" t="s">
        <v>40</v>
      </c>
      <c r="X1920" t="s">
        <v>2065</v>
      </c>
      <c r="AA1920" t="s">
        <v>1782</v>
      </c>
      <c r="AF1920">
        <v>3</v>
      </c>
      <c r="AS1920" t="s">
        <v>1783</v>
      </c>
    </row>
    <row r="1921" spans="1:45" x14ac:dyDescent="0.25">
      <c r="A1921" t="s">
        <v>1666</v>
      </c>
      <c r="B1921">
        <v>2002</v>
      </c>
      <c r="D1921" t="s">
        <v>35</v>
      </c>
      <c r="E1921" t="s">
        <v>25</v>
      </c>
      <c r="F1921" t="s">
        <v>1779</v>
      </c>
      <c r="I1921" t="s">
        <v>1780</v>
      </c>
      <c r="J1921" t="s">
        <v>2127</v>
      </c>
      <c r="K1921" t="s">
        <v>28</v>
      </c>
      <c r="L1921" t="s">
        <v>28</v>
      </c>
      <c r="N1921" t="s">
        <v>28</v>
      </c>
      <c r="T1921" t="s">
        <v>2599</v>
      </c>
      <c r="U1921" t="s">
        <v>649</v>
      </c>
      <c r="W1921" t="s">
        <v>40</v>
      </c>
      <c r="X1921" t="s">
        <v>2066</v>
      </c>
      <c r="AA1921" t="s">
        <v>1782</v>
      </c>
      <c r="AF1921" t="s">
        <v>119</v>
      </c>
      <c r="AS1921" t="s">
        <v>1783</v>
      </c>
    </row>
    <row r="1922" spans="1:45" x14ac:dyDescent="0.25">
      <c r="A1922" t="s">
        <v>1666</v>
      </c>
      <c r="B1922">
        <v>2002</v>
      </c>
      <c r="D1922" t="s">
        <v>35</v>
      </c>
      <c r="E1922" t="s">
        <v>25</v>
      </c>
      <c r="F1922" t="s">
        <v>1779</v>
      </c>
      <c r="I1922" t="s">
        <v>2118</v>
      </c>
      <c r="J1922" t="s">
        <v>2141</v>
      </c>
      <c r="K1922" t="s">
        <v>28</v>
      </c>
      <c r="L1922" t="s">
        <v>28</v>
      </c>
      <c r="N1922" t="s">
        <v>28</v>
      </c>
      <c r="T1922" t="s">
        <v>1069</v>
      </c>
      <c r="U1922" t="s">
        <v>265</v>
      </c>
      <c r="W1922" t="s">
        <v>40</v>
      </c>
      <c r="X1922" t="s">
        <v>1826</v>
      </c>
      <c r="AA1922" t="s">
        <v>1985</v>
      </c>
      <c r="AF1922" t="s">
        <v>28</v>
      </c>
      <c r="AG1922" t="s">
        <v>28</v>
      </c>
    </row>
    <row r="1923" spans="1:45" x14ac:dyDescent="0.25">
      <c r="A1923" t="s">
        <v>1666</v>
      </c>
      <c r="B1923">
        <v>2002</v>
      </c>
      <c r="D1923" t="s">
        <v>35</v>
      </c>
      <c r="E1923" t="s">
        <v>25</v>
      </c>
      <c r="F1923" t="s">
        <v>1779</v>
      </c>
      <c r="I1923" t="s">
        <v>2118</v>
      </c>
      <c r="J1923" t="s">
        <v>2141</v>
      </c>
      <c r="K1923" t="s">
        <v>28</v>
      </c>
      <c r="L1923" t="s">
        <v>28</v>
      </c>
      <c r="N1923" t="s">
        <v>28</v>
      </c>
      <c r="T1923" t="s">
        <v>631</v>
      </c>
      <c r="U1923" t="s">
        <v>79</v>
      </c>
      <c r="W1923" t="s">
        <v>40</v>
      </c>
      <c r="X1923" t="s">
        <v>1826</v>
      </c>
      <c r="AA1923" t="s">
        <v>1985</v>
      </c>
      <c r="AF1923" t="s">
        <v>28</v>
      </c>
      <c r="AG1923" t="s">
        <v>28</v>
      </c>
    </row>
    <row r="1924" spans="1:45" x14ac:dyDescent="0.25">
      <c r="A1924" t="s">
        <v>1666</v>
      </c>
      <c r="B1924">
        <v>2002</v>
      </c>
      <c r="D1924" t="s">
        <v>35</v>
      </c>
      <c r="E1924" t="s">
        <v>25</v>
      </c>
      <c r="F1924" t="s">
        <v>1779</v>
      </c>
      <c r="I1924" t="s">
        <v>2118</v>
      </c>
      <c r="J1924" t="s">
        <v>2141</v>
      </c>
      <c r="K1924" t="s">
        <v>28</v>
      </c>
      <c r="L1924" t="s">
        <v>28</v>
      </c>
      <c r="N1924" t="s">
        <v>28</v>
      </c>
      <c r="T1924" t="s">
        <v>871</v>
      </c>
      <c r="U1924" t="s">
        <v>1435</v>
      </c>
      <c r="W1924" t="s">
        <v>40</v>
      </c>
      <c r="X1924" t="s">
        <v>1826</v>
      </c>
      <c r="AA1924" t="s">
        <v>1985</v>
      </c>
      <c r="AF1924" t="s">
        <v>28</v>
      </c>
      <c r="AG1924" t="s">
        <v>28</v>
      </c>
    </row>
    <row r="1925" spans="1:45" x14ac:dyDescent="0.25">
      <c r="A1925" t="s">
        <v>1936</v>
      </c>
      <c r="B1925">
        <v>2010</v>
      </c>
      <c r="D1925" t="s">
        <v>35</v>
      </c>
      <c r="E1925" t="s">
        <v>25</v>
      </c>
      <c r="F1925" t="s">
        <v>1937</v>
      </c>
      <c r="I1925" t="s">
        <v>1941</v>
      </c>
      <c r="J1925" t="s">
        <v>2141</v>
      </c>
      <c r="K1925" t="s">
        <v>28</v>
      </c>
      <c r="L1925" t="s">
        <v>28</v>
      </c>
      <c r="N1925" t="s">
        <v>1939</v>
      </c>
      <c r="T1925" t="s">
        <v>2783</v>
      </c>
      <c r="U1925" t="s">
        <v>1878</v>
      </c>
      <c r="W1925" t="s">
        <v>40</v>
      </c>
      <c r="X1925" t="s">
        <v>1826</v>
      </c>
      <c r="AA1925" t="s">
        <v>1940</v>
      </c>
      <c r="AF1925" t="s">
        <v>28</v>
      </c>
      <c r="AG1925" t="s">
        <v>28</v>
      </c>
    </row>
    <row r="1926" spans="1:45" x14ac:dyDescent="0.25">
      <c r="A1926" t="s">
        <v>1936</v>
      </c>
      <c r="B1926">
        <v>2010</v>
      </c>
      <c r="D1926" t="s">
        <v>35</v>
      </c>
      <c r="E1926" t="s">
        <v>25</v>
      </c>
      <c r="F1926" t="s">
        <v>1937</v>
      </c>
      <c r="I1926" t="s">
        <v>1938</v>
      </c>
      <c r="J1926" t="s">
        <v>2141</v>
      </c>
      <c r="K1926" t="s">
        <v>28</v>
      </c>
      <c r="L1926" t="s">
        <v>28</v>
      </c>
      <c r="N1926" t="s">
        <v>1939</v>
      </c>
      <c r="T1926" t="s">
        <v>2783</v>
      </c>
      <c r="U1926" t="s">
        <v>1878</v>
      </c>
      <c r="W1926" t="s">
        <v>40</v>
      </c>
      <c r="X1926" t="s">
        <v>1826</v>
      </c>
      <c r="AA1926" t="s">
        <v>1940</v>
      </c>
      <c r="AF1926" t="s">
        <v>28</v>
      </c>
      <c r="AG1926" t="s">
        <v>28</v>
      </c>
    </row>
    <row r="1927" spans="1:45" x14ac:dyDescent="0.25">
      <c r="A1927" t="s">
        <v>1666</v>
      </c>
      <c r="B1927">
        <v>2002</v>
      </c>
      <c r="D1927" t="s">
        <v>35</v>
      </c>
      <c r="E1927" t="s">
        <v>25</v>
      </c>
      <c r="F1927" t="s">
        <v>1779</v>
      </c>
      <c r="I1927" t="s">
        <v>2118</v>
      </c>
      <c r="J1927" t="s">
        <v>2141</v>
      </c>
      <c r="K1927" t="s">
        <v>28</v>
      </c>
      <c r="L1927" t="s">
        <v>28</v>
      </c>
      <c r="N1927" t="s">
        <v>28</v>
      </c>
      <c r="T1927" t="s">
        <v>2703</v>
      </c>
      <c r="U1927" t="s">
        <v>1420</v>
      </c>
      <c r="W1927" t="s">
        <v>40</v>
      </c>
      <c r="X1927" t="s">
        <v>1826</v>
      </c>
      <c r="AA1927" t="s">
        <v>1985</v>
      </c>
      <c r="AF1927" t="s">
        <v>28</v>
      </c>
      <c r="AG1927" t="s">
        <v>28</v>
      </c>
    </row>
    <row r="1928" spans="1:45" x14ac:dyDescent="0.25">
      <c r="A1928" t="s">
        <v>1666</v>
      </c>
      <c r="B1928">
        <v>2002</v>
      </c>
      <c r="D1928" t="s">
        <v>35</v>
      </c>
      <c r="E1928" t="s">
        <v>25</v>
      </c>
      <c r="F1928" t="s">
        <v>1779</v>
      </c>
      <c r="I1928" t="s">
        <v>2118</v>
      </c>
      <c r="J1928" t="s">
        <v>2141</v>
      </c>
      <c r="K1928" t="s">
        <v>28</v>
      </c>
      <c r="L1928" t="s">
        <v>28</v>
      </c>
      <c r="N1928" t="s">
        <v>28</v>
      </c>
      <c r="T1928" t="s">
        <v>373</v>
      </c>
      <c r="U1928" t="s">
        <v>108</v>
      </c>
      <c r="W1928" t="s">
        <v>40</v>
      </c>
      <c r="X1928" t="s">
        <v>1826</v>
      </c>
      <c r="AA1928" t="s">
        <v>1985</v>
      </c>
      <c r="AF1928" t="s">
        <v>28</v>
      </c>
      <c r="AG1928" t="s">
        <v>28</v>
      </c>
    </row>
    <row r="1929" spans="1:45" x14ac:dyDescent="0.25">
      <c r="A1929" t="s">
        <v>1666</v>
      </c>
      <c r="B1929">
        <v>2002</v>
      </c>
      <c r="D1929" t="s">
        <v>35</v>
      </c>
      <c r="E1929" t="s">
        <v>25</v>
      </c>
      <c r="F1929" t="s">
        <v>1779</v>
      </c>
      <c r="I1929" t="s">
        <v>2118</v>
      </c>
      <c r="J1929" t="s">
        <v>2141</v>
      </c>
      <c r="K1929" t="s">
        <v>28</v>
      </c>
      <c r="L1929" t="s">
        <v>28</v>
      </c>
      <c r="N1929" t="s">
        <v>28</v>
      </c>
      <c r="T1929" t="s">
        <v>1793</v>
      </c>
      <c r="U1929" t="s">
        <v>1794</v>
      </c>
      <c r="W1929" t="s">
        <v>40</v>
      </c>
      <c r="X1929" t="s">
        <v>1826</v>
      </c>
      <c r="AA1929" t="s">
        <v>1985</v>
      </c>
      <c r="AF1929" t="s">
        <v>28</v>
      </c>
      <c r="AG1929" t="s">
        <v>28</v>
      </c>
    </row>
    <row r="1930" spans="1:45" x14ac:dyDescent="0.25">
      <c r="A1930" t="s">
        <v>1666</v>
      </c>
      <c r="B1930">
        <v>2002</v>
      </c>
      <c r="D1930" t="s">
        <v>35</v>
      </c>
      <c r="E1930" t="s">
        <v>25</v>
      </c>
      <c r="F1930" t="s">
        <v>1779</v>
      </c>
      <c r="I1930" t="s">
        <v>2118</v>
      </c>
      <c r="J1930" t="s">
        <v>2141</v>
      </c>
      <c r="K1930" t="s">
        <v>28</v>
      </c>
      <c r="L1930" t="s">
        <v>28</v>
      </c>
      <c r="N1930" t="s">
        <v>28</v>
      </c>
      <c r="T1930" t="s">
        <v>1689</v>
      </c>
      <c r="U1930" t="s">
        <v>106</v>
      </c>
      <c r="W1930" t="s">
        <v>40</v>
      </c>
      <c r="X1930" t="s">
        <v>1826</v>
      </c>
      <c r="AA1930" t="s">
        <v>1985</v>
      </c>
      <c r="AF1930" t="s">
        <v>28</v>
      </c>
      <c r="AG1930" t="s">
        <v>28</v>
      </c>
    </row>
    <row r="1931" spans="1:45" x14ac:dyDescent="0.25">
      <c r="A1931" t="s">
        <v>1666</v>
      </c>
      <c r="B1931">
        <v>2002</v>
      </c>
      <c r="D1931" t="s">
        <v>35</v>
      </c>
      <c r="E1931" t="s">
        <v>25</v>
      </c>
      <c r="F1931" t="s">
        <v>1779</v>
      </c>
      <c r="I1931" t="s">
        <v>2118</v>
      </c>
      <c r="J1931" t="s">
        <v>2141</v>
      </c>
      <c r="K1931" t="s">
        <v>28</v>
      </c>
      <c r="L1931" t="s">
        <v>28</v>
      </c>
      <c r="N1931" t="s">
        <v>28</v>
      </c>
      <c r="T1931" t="s">
        <v>1411</v>
      </c>
      <c r="U1931" t="s">
        <v>1412</v>
      </c>
      <c r="W1931" t="s">
        <v>40</v>
      </c>
      <c r="X1931" t="s">
        <v>1826</v>
      </c>
      <c r="AA1931" t="s">
        <v>1985</v>
      </c>
      <c r="AF1931" t="s">
        <v>28</v>
      </c>
      <c r="AG1931" t="s">
        <v>28</v>
      </c>
    </row>
    <row r="1932" spans="1:45" x14ac:dyDescent="0.25">
      <c r="A1932" t="s">
        <v>1666</v>
      </c>
      <c r="B1932">
        <v>2002</v>
      </c>
      <c r="D1932" t="s">
        <v>35</v>
      </c>
      <c r="E1932" t="s">
        <v>25</v>
      </c>
      <c r="F1932" t="s">
        <v>1779</v>
      </c>
      <c r="I1932" t="s">
        <v>2118</v>
      </c>
      <c r="J1932" t="s">
        <v>2141</v>
      </c>
      <c r="K1932" t="s">
        <v>28</v>
      </c>
      <c r="L1932" t="s">
        <v>28</v>
      </c>
      <c r="N1932" t="s">
        <v>28</v>
      </c>
      <c r="T1932" t="s">
        <v>2815</v>
      </c>
      <c r="U1932" t="s">
        <v>1797</v>
      </c>
      <c r="W1932" t="s">
        <v>40</v>
      </c>
      <c r="X1932" t="s">
        <v>1826</v>
      </c>
      <c r="AA1932" t="s">
        <v>1985</v>
      </c>
      <c r="AF1932" t="s">
        <v>28</v>
      </c>
      <c r="AG1932" t="s">
        <v>28</v>
      </c>
    </row>
    <row r="1933" spans="1:45" x14ac:dyDescent="0.25">
      <c r="A1933" t="s">
        <v>1666</v>
      </c>
      <c r="B1933">
        <v>2002</v>
      </c>
      <c r="D1933" t="s">
        <v>35</v>
      </c>
      <c r="E1933" t="s">
        <v>25</v>
      </c>
      <c r="F1933" t="s">
        <v>1779</v>
      </c>
      <c r="I1933" t="s">
        <v>1780</v>
      </c>
      <c r="J1933" t="s">
        <v>2127</v>
      </c>
      <c r="K1933" t="s">
        <v>28</v>
      </c>
      <c r="L1933" t="s">
        <v>28</v>
      </c>
      <c r="N1933" t="s">
        <v>28</v>
      </c>
      <c r="T1933" t="s">
        <v>871</v>
      </c>
      <c r="U1933" t="s">
        <v>1435</v>
      </c>
      <c r="W1933" t="s">
        <v>40</v>
      </c>
      <c r="X1933" t="s">
        <v>1781</v>
      </c>
      <c r="AA1933" t="s">
        <v>1782</v>
      </c>
      <c r="AF1933" t="s">
        <v>119</v>
      </c>
      <c r="AS1933" t="s">
        <v>1783</v>
      </c>
    </row>
    <row r="1934" spans="1:45" x14ac:dyDescent="0.25">
      <c r="A1934" t="s">
        <v>1666</v>
      </c>
      <c r="B1934">
        <v>2002</v>
      </c>
      <c r="D1934" t="s">
        <v>35</v>
      </c>
      <c r="E1934" t="s">
        <v>25</v>
      </c>
      <c r="F1934" t="s">
        <v>1779</v>
      </c>
      <c r="I1934" t="s">
        <v>1780</v>
      </c>
      <c r="J1934" t="s">
        <v>2127</v>
      </c>
      <c r="K1934" t="s">
        <v>28</v>
      </c>
      <c r="L1934" t="s">
        <v>28</v>
      </c>
      <c r="N1934" t="s">
        <v>28</v>
      </c>
      <c r="T1934" t="s">
        <v>871</v>
      </c>
      <c r="U1934" t="s">
        <v>1435</v>
      </c>
      <c r="W1934" t="s">
        <v>40</v>
      </c>
      <c r="X1934" t="s">
        <v>2065</v>
      </c>
      <c r="AA1934" t="s">
        <v>1782</v>
      </c>
      <c r="AF1934">
        <v>1</v>
      </c>
      <c r="AS1934" t="s">
        <v>1783</v>
      </c>
    </row>
    <row r="1935" spans="1:45" x14ac:dyDescent="0.25">
      <c r="A1935" t="s">
        <v>1666</v>
      </c>
      <c r="B1935">
        <v>2002</v>
      </c>
      <c r="D1935" t="s">
        <v>35</v>
      </c>
      <c r="E1935" t="s">
        <v>25</v>
      </c>
      <c r="F1935" t="s">
        <v>1779</v>
      </c>
      <c r="I1935" t="s">
        <v>1780</v>
      </c>
      <c r="J1935" t="s">
        <v>2127</v>
      </c>
      <c r="K1935" t="s">
        <v>28</v>
      </c>
      <c r="L1935" t="s">
        <v>28</v>
      </c>
      <c r="N1935" t="s">
        <v>28</v>
      </c>
      <c r="T1935" t="s">
        <v>871</v>
      </c>
      <c r="U1935" t="s">
        <v>1435</v>
      </c>
      <c r="W1935" t="s">
        <v>40</v>
      </c>
      <c r="X1935" t="s">
        <v>2066</v>
      </c>
      <c r="AA1935" t="s">
        <v>1782</v>
      </c>
      <c r="AF1935" t="s">
        <v>119</v>
      </c>
      <c r="AS1935" t="s">
        <v>1783</v>
      </c>
    </row>
    <row r="1936" spans="1:45" x14ac:dyDescent="0.25">
      <c r="A1936" t="s">
        <v>1666</v>
      </c>
      <c r="B1936">
        <v>2002</v>
      </c>
      <c r="D1936" t="s">
        <v>35</v>
      </c>
      <c r="E1936" t="s">
        <v>25</v>
      </c>
      <c r="F1936" t="s">
        <v>1779</v>
      </c>
      <c r="I1936" t="s">
        <v>1780</v>
      </c>
      <c r="J1936" t="s">
        <v>2127</v>
      </c>
      <c r="K1936" t="s">
        <v>28</v>
      </c>
      <c r="L1936" t="s">
        <v>28</v>
      </c>
      <c r="N1936" t="s">
        <v>28</v>
      </c>
      <c r="T1936" t="s">
        <v>1676</v>
      </c>
      <c r="U1936" t="s">
        <v>1786</v>
      </c>
      <c r="W1936" t="s">
        <v>40</v>
      </c>
      <c r="X1936" t="s">
        <v>1781</v>
      </c>
      <c r="AA1936" t="s">
        <v>1782</v>
      </c>
      <c r="AF1936" t="s">
        <v>119</v>
      </c>
      <c r="AS1936" t="s">
        <v>1783</v>
      </c>
    </row>
    <row r="1937" spans="1:58" x14ac:dyDescent="0.25">
      <c r="A1937" t="s">
        <v>1666</v>
      </c>
      <c r="B1937">
        <v>2002</v>
      </c>
      <c r="D1937" t="s">
        <v>35</v>
      </c>
      <c r="E1937" t="s">
        <v>25</v>
      </c>
      <c r="F1937" t="s">
        <v>1779</v>
      </c>
      <c r="I1937" t="s">
        <v>1780</v>
      </c>
      <c r="J1937" t="s">
        <v>2127</v>
      </c>
      <c r="K1937" t="s">
        <v>28</v>
      </c>
      <c r="L1937" t="s">
        <v>28</v>
      </c>
      <c r="N1937" t="s">
        <v>28</v>
      </c>
      <c r="T1937" t="s">
        <v>1676</v>
      </c>
      <c r="U1937" t="s">
        <v>1786</v>
      </c>
      <c r="W1937" t="s">
        <v>40</v>
      </c>
      <c r="X1937" t="s">
        <v>2065</v>
      </c>
      <c r="AA1937" t="s">
        <v>1782</v>
      </c>
      <c r="AF1937">
        <v>33</v>
      </c>
      <c r="AS1937" t="s">
        <v>1783</v>
      </c>
    </row>
    <row r="1938" spans="1:58" s="12" customFormat="1" x14ac:dyDescent="0.25">
      <c r="A1938" t="s">
        <v>1666</v>
      </c>
      <c r="B1938">
        <v>2002</v>
      </c>
      <c r="C1938"/>
      <c r="D1938" t="s">
        <v>35</v>
      </c>
      <c r="E1938" t="s">
        <v>25</v>
      </c>
      <c r="F1938" t="s">
        <v>1779</v>
      </c>
      <c r="G1938"/>
      <c r="H1938"/>
      <c r="I1938" t="s">
        <v>1780</v>
      </c>
      <c r="J1938" t="s">
        <v>2127</v>
      </c>
      <c r="K1938" t="s">
        <v>28</v>
      </c>
      <c r="L1938" t="s">
        <v>28</v>
      </c>
      <c r="M1938"/>
      <c r="N1938" t="s">
        <v>28</v>
      </c>
      <c r="O1938"/>
      <c r="P1938"/>
      <c r="Q1938"/>
      <c r="R1938"/>
      <c r="S1938"/>
      <c r="T1938" t="s">
        <v>1676</v>
      </c>
      <c r="U1938" t="s">
        <v>1786</v>
      </c>
      <c r="V1938"/>
      <c r="W1938" t="s">
        <v>40</v>
      </c>
      <c r="X1938" t="s">
        <v>2066</v>
      </c>
      <c r="Y1938"/>
      <c r="Z1938"/>
      <c r="AA1938" t="s">
        <v>1782</v>
      </c>
      <c r="AB1938"/>
      <c r="AC1938"/>
      <c r="AD1938"/>
      <c r="AE1938"/>
      <c r="AF1938" t="s">
        <v>119</v>
      </c>
      <c r="AG1938"/>
      <c r="AH1938"/>
      <c r="AI1938"/>
      <c r="AJ1938"/>
      <c r="AK1938"/>
      <c r="AL1938"/>
      <c r="AM1938"/>
      <c r="AN1938"/>
      <c r="AO1938"/>
      <c r="AP1938"/>
      <c r="AQ1938"/>
      <c r="AR1938"/>
      <c r="AS1938" t="s">
        <v>1783</v>
      </c>
      <c r="AT1938"/>
      <c r="AU1938"/>
      <c r="AV1938"/>
      <c r="AW1938"/>
      <c r="AX1938"/>
      <c r="AY1938"/>
      <c r="AZ1938"/>
      <c r="BA1938"/>
      <c r="BB1938"/>
      <c r="BC1938"/>
      <c r="BD1938"/>
      <c r="BE1938"/>
      <c r="BF1938"/>
    </row>
    <row r="1939" spans="1:58" x14ac:dyDescent="0.25">
      <c r="A1939" t="s">
        <v>1666</v>
      </c>
      <c r="B1939">
        <v>2002</v>
      </c>
      <c r="D1939" t="s">
        <v>35</v>
      </c>
      <c r="E1939" t="s">
        <v>25</v>
      </c>
      <c r="F1939" t="s">
        <v>1779</v>
      </c>
      <c r="I1939" t="s">
        <v>1780</v>
      </c>
      <c r="J1939" t="s">
        <v>2127</v>
      </c>
      <c r="K1939" t="s">
        <v>28</v>
      </c>
      <c r="L1939" t="s">
        <v>28</v>
      </c>
      <c r="N1939" t="s">
        <v>28</v>
      </c>
      <c r="T1939" t="s">
        <v>2687</v>
      </c>
      <c r="U1939" t="s">
        <v>644</v>
      </c>
      <c r="W1939" t="s">
        <v>40</v>
      </c>
      <c r="X1939" t="s">
        <v>1781</v>
      </c>
      <c r="AA1939" t="s">
        <v>1782</v>
      </c>
      <c r="AF1939" t="s">
        <v>119</v>
      </c>
      <c r="AS1939" t="s">
        <v>1783</v>
      </c>
    </row>
    <row r="1940" spans="1:58" x14ac:dyDescent="0.25">
      <c r="A1940" t="s">
        <v>1666</v>
      </c>
      <c r="B1940">
        <v>2002</v>
      </c>
      <c r="D1940" t="s">
        <v>35</v>
      </c>
      <c r="E1940" t="s">
        <v>25</v>
      </c>
      <c r="F1940" t="s">
        <v>1779</v>
      </c>
      <c r="I1940" t="s">
        <v>1780</v>
      </c>
      <c r="J1940" t="s">
        <v>2127</v>
      </c>
      <c r="K1940" t="s">
        <v>28</v>
      </c>
      <c r="L1940" t="s">
        <v>28</v>
      </c>
      <c r="N1940" t="s">
        <v>28</v>
      </c>
      <c r="T1940" t="s">
        <v>2687</v>
      </c>
      <c r="U1940" t="s">
        <v>644</v>
      </c>
      <c r="W1940" t="s">
        <v>40</v>
      </c>
      <c r="X1940" t="s">
        <v>2065</v>
      </c>
      <c r="AA1940" t="s">
        <v>1782</v>
      </c>
      <c r="AF1940">
        <v>256</v>
      </c>
      <c r="AS1940" t="s">
        <v>1783</v>
      </c>
    </row>
    <row r="1941" spans="1:58" x14ac:dyDescent="0.25">
      <c r="A1941" t="s">
        <v>1666</v>
      </c>
      <c r="B1941">
        <v>2002</v>
      </c>
      <c r="D1941" t="s">
        <v>35</v>
      </c>
      <c r="E1941" t="s">
        <v>25</v>
      </c>
      <c r="F1941" t="s">
        <v>1779</v>
      </c>
      <c r="I1941" t="s">
        <v>1780</v>
      </c>
      <c r="J1941" t="s">
        <v>2127</v>
      </c>
      <c r="K1941" t="s">
        <v>28</v>
      </c>
      <c r="L1941" t="s">
        <v>28</v>
      </c>
      <c r="N1941" t="s">
        <v>28</v>
      </c>
      <c r="T1941" t="s">
        <v>2687</v>
      </c>
      <c r="U1941" t="s">
        <v>644</v>
      </c>
      <c r="W1941" t="s">
        <v>40</v>
      </c>
      <c r="X1941" t="s">
        <v>2066</v>
      </c>
      <c r="AA1941" t="s">
        <v>1782</v>
      </c>
      <c r="AF1941" t="s">
        <v>119</v>
      </c>
      <c r="AS1941" t="s">
        <v>1783</v>
      </c>
    </row>
    <row r="1942" spans="1:58" x14ac:dyDescent="0.25">
      <c r="A1942" t="s">
        <v>1666</v>
      </c>
      <c r="B1942">
        <v>2002</v>
      </c>
      <c r="D1942" t="s">
        <v>35</v>
      </c>
      <c r="E1942" t="s">
        <v>25</v>
      </c>
      <c r="F1942" t="s">
        <v>1779</v>
      </c>
      <c r="I1942" t="s">
        <v>1780</v>
      </c>
      <c r="J1942" t="s">
        <v>2127</v>
      </c>
      <c r="K1942" t="s">
        <v>28</v>
      </c>
      <c r="L1942" t="s">
        <v>28</v>
      </c>
      <c r="N1942" t="s">
        <v>28</v>
      </c>
      <c r="T1942" t="s">
        <v>1681</v>
      </c>
      <c r="U1942" t="s">
        <v>652</v>
      </c>
      <c r="W1942" t="s">
        <v>40</v>
      </c>
      <c r="X1942" t="s">
        <v>1781</v>
      </c>
      <c r="AA1942" t="s">
        <v>1782</v>
      </c>
      <c r="AF1942" t="s">
        <v>119</v>
      </c>
      <c r="AS1942" t="s">
        <v>1783</v>
      </c>
    </row>
    <row r="1943" spans="1:58" x14ac:dyDescent="0.25">
      <c r="A1943" t="s">
        <v>1666</v>
      </c>
      <c r="B1943">
        <v>2002</v>
      </c>
      <c r="D1943" t="s">
        <v>35</v>
      </c>
      <c r="E1943" t="s">
        <v>25</v>
      </c>
      <c r="F1943" t="s">
        <v>1779</v>
      </c>
      <c r="I1943" t="s">
        <v>1780</v>
      </c>
      <c r="J1943" t="s">
        <v>2127</v>
      </c>
      <c r="K1943" t="s">
        <v>28</v>
      </c>
      <c r="L1943" t="s">
        <v>28</v>
      </c>
      <c r="N1943" t="s">
        <v>28</v>
      </c>
      <c r="T1943" t="s">
        <v>1681</v>
      </c>
      <c r="U1943" t="s">
        <v>652</v>
      </c>
      <c r="W1943" t="s">
        <v>40</v>
      </c>
      <c r="X1943" t="s">
        <v>2065</v>
      </c>
      <c r="AA1943" t="s">
        <v>1782</v>
      </c>
      <c r="AF1943">
        <v>54</v>
      </c>
      <c r="AS1943" t="s">
        <v>1783</v>
      </c>
    </row>
    <row r="1944" spans="1:58" x14ac:dyDescent="0.25">
      <c r="A1944" t="s">
        <v>1666</v>
      </c>
      <c r="B1944">
        <v>2002</v>
      </c>
      <c r="D1944" t="s">
        <v>35</v>
      </c>
      <c r="E1944" t="s">
        <v>25</v>
      </c>
      <c r="F1944" t="s">
        <v>1779</v>
      </c>
      <c r="I1944" t="s">
        <v>1780</v>
      </c>
      <c r="J1944" t="s">
        <v>2127</v>
      </c>
      <c r="K1944" t="s">
        <v>28</v>
      </c>
      <c r="L1944" t="s">
        <v>28</v>
      </c>
      <c r="N1944" t="s">
        <v>28</v>
      </c>
      <c r="T1944" t="s">
        <v>1681</v>
      </c>
      <c r="U1944" t="s">
        <v>652</v>
      </c>
      <c r="W1944" t="s">
        <v>40</v>
      </c>
      <c r="X1944" t="s">
        <v>2066</v>
      </c>
      <c r="AA1944" t="s">
        <v>1782</v>
      </c>
      <c r="AF1944" t="s">
        <v>119</v>
      </c>
      <c r="AS1944" t="s">
        <v>1783</v>
      </c>
    </row>
    <row r="1945" spans="1:58" x14ac:dyDescent="0.25">
      <c r="A1945" t="s">
        <v>1666</v>
      </c>
      <c r="B1945">
        <v>2002</v>
      </c>
      <c r="D1945" t="s">
        <v>35</v>
      </c>
      <c r="E1945" t="s">
        <v>25</v>
      </c>
      <c r="F1945" t="s">
        <v>1779</v>
      </c>
      <c r="I1945" t="s">
        <v>1780</v>
      </c>
      <c r="J1945" t="s">
        <v>2127</v>
      </c>
      <c r="K1945" t="s">
        <v>28</v>
      </c>
      <c r="L1945" t="s">
        <v>28</v>
      </c>
      <c r="N1945" t="s">
        <v>28</v>
      </c>
      <c r="T1945" t="s">
        <v>2703</v>
      </c>
      <c r="U1945" t="s">
        <v>1420</v>
      </c>
      <c r="W1945" t="s">
        <v>40</v>
      </c>
      <c r="X1945" t="s">
        <v>1781</v>
      </c>
      <c r="AA1945" t="s">
        <v>1782</v>
      </c>
      <c r="AF1945" t="s">
        <v>119</v>
      </c>
      <c r="AS1945" t="s">
        <v>1783</v>
      </c>
    </row>
    <row r="1946" spans="1:58" x14ac:dyDescent="0.25">
      <c r="A1946" t="s">
        <v>1666</v>
      </c>
      <c r="B1946">
        <v>2002</v>
      </c>
      <c r="D1946" t="s">
        <v>35</v>
      </c>
      <c r="E1946" t="s">
        <v>25</v>
      </c>
      <c r="F1946" t="s">
        <v>1779</v>
      </c>
      <c r="I1946" t="s">
        <v>1780</v>
      </c>
      <c r="J1946" t="s">
        <v>2127</v>
      </c>
      <c r="K1946" t="s">
        <v>28</v>
      </c>
      <c r="L1946" t="s">
        <v>28</v>
      </c>
      <c r="N1946" t="s">
        <v>28</v>
      </c>
      <c r="T1946" t="s">
        <v>2703</v>
      </c>
      <c r="U1946" t="s">
        <v>1420</v>
      </c>
      <c r="W1946" t="s">
        <v>40</v>
      </c>
      <c r="X1946" t="s">
        <v>2065</v>
      </c>
      <c r="AA1946" t="s">
        <v>1782</v>
      </c>
      <c r="AF1946">
        <v>2</v>
      </c>
      <c r="AS1946" t="s">
        <v>1783</v>
      </c>
    </row>
    <row r="1947" spans="1:58" x14ac:dyDescent="0.25">
      <c r="A1947" t="s">
        <v>1666</v>
      </c>
      <c r="B1947">
        <v>2002</v>
      </c>
      <c r="D1947" t="s">
        <v>35</v>
      </c>
      <c r="E1947" t="s">
        <v>25</v>
      </c>
      <c r="F1947" t="s">
        <v>1779</v>
      </c>
      <c r="I1947" t="s">
        <v>1780</v>
      </c>
      <c r="J1947" t="s">
        <v>2127</v>
      </c>
      <c r="K1947" t="s">
        <v>28</v>
      </c>
      <c r="L1947" t="s">
        <v>28</v>
      </c>
      <c r="N1947" t="s">
        <v>28</v>
      </c>
      <c r="T1947" t="s">
        <v>2703</v>
      </c>
      <c r="U1947" t="s">
        <v>1420</v>
      </c>
      <c r="W1947" t="s">
        <v>40</v>
      </c>
      <c r="X1947" t="s">
        <v>2066</v>
      </c>
      <c r="AA1947" t="s">
        <v>1782</v>
      </c>
      <c r="AF1947" t="s">
        <v>119</v>
      </c>
      <c r="AS1947" t="s">
        <v>1783</v>
      </c>
    </row>
    <row r="1948" spans="1:58" x14ac:dyDescent="0.25">
      <c r="A1948" t="s">
        <v>1666</v>
      </c>
      <c r="B1948">
        <v>2002</v>
      </c>
      <c r="D1948" t="s">
        <v>35</v>
      </c>
      <c r="E1948" t="s">
        <v>25</v>
      </c>
      <c r="F1948" t="s">
        <v>1779</v>
      </c>
      <c r="I1948" t="s">
        <v>1780</v>
      </c>
      <c r="J1948" t="s">
        <v>2127</v>
      </c>
      <c r="K1948" t="s">
        <v>28</v>
      </c>
      <c r="L1948" t="s">
        <v>28</v>
      </c>
      <c r="N1948" t="s">
        <v>28</v>
      </c>
      <c r="T1948" t="s">
        <v>1787</v>
      </c>
      <c r="U1948" t="s">
        <v>1362</v>
      </c>
      <c r="W1948" t="s">
        <v>40</v>
      </c>
      <c r="X1948" t="s">
        <v>1781</v>
      </c>
      <c r="AA1948" t="s">
        <v>1782</v>
      </c>
      <c r="AF1948" t="s">
        <v>119</v>
      </c>
      <c r="AS1948" t="s">
        <v>1783</v>
      </c>
    </row>
    <row r="1949" spans="1:58" x14ac:dyDescent="0.25">
      <c r="A1949" t="s">
        <v>1666</v>
      </c>
      <c r="B1949">
        <v>2002</v>
      </c>
      <c r="D1949" t="s">
        <v>35</v>
      </c>
      <c r="E1949" t="s">
        <v>25</v>
      </c>
      <c r="F1949" t="s">
        <v>1779</v>
      </c>
      <c r="I1949" t="s">
        <v>1780</v>
      </c>
      <c r="J1949" t="s">
        <v>2127</v>
      </c>
      <c r="K1949" t="s">
        <v>28</v>
      </c>
      <c r="L1949" t="s">
        <v>28</v>
      </c>
      <c r="N1949" t="s">
        <v>28</v>
      </c>
      <c r="T1949" t="s">
        <v>1787</v>
      </c>
      <c r="U1949" t="s">
        <v>1362</v>
      </c>
      <c r="W1949" t="s">
        <v>40</v>
      </c>
      <c r="X1949" t="s">
        <v>2065</v>
      </c>
      <c r="AA1949" t="s">
        <v>1782</v>
      </c>
      <c r="AF1949">
        <v>3</v>
      </c>
      <c r="AS1949" t="s">
        <v>1783</v>
      </c>
    </row>
    <row r="1950" spans="1:58" x14ac:dyDescent="0.25">
      <c r="A1950" t="s">
        <v>1666</v>
      </c>
      <c r="B1950">
        <v>2002</v>
      </c>
      <c r="D1950" t="s">
        <v>35</v>
      </c>
      <c r="E1950" t="s">
        <v>25</v>
      </c>
      <c r="F1950" t="s">
        <v>1779</v>
      </c>
      <c r="I1950" t="s">
        <v>1780</v>
      </c>
      <c r="J1950" t="s">
        <v>2127</v>
      </c>
      <c r="K1950" t="s">
        <v>28</v>
      </c>
      <c r="L1950" t="s">
        <v>28</v>
      </c>
      <c r="N1950" t="s">
        <v>28</v>
      </c>
      <c r="T1950" t="s">
        <v>1787</v>
      </c>
      <c r="U1950" t="s">
        <v>1362</v>
      </c>
      <c r="W1950" t="s">
        <v>40</v>
      </c>
      <c r="X1950" t="s">
        <v>2066</v>
      </c>
      <c r="AA1950" t="s">
        <v>1782</v>
      </c>
      <c r="AF1950" t="s">
        <v>119</v>
      </c>
      <c r="AS1950" t="s">
        <v>1783</v>
      </c>
    </row>
    <row r="1951" spans="1:58" x14ac:dyDescent="0.25">
      <c r="A1951" t="s">
        <v>1666</v>
      </c>
      <c r="B1951">
        <v>2002</v>
      </c>
      <c r="D1951" t="s">
        <v>35</v>
      </c>
      <c r="E1951" t="s">
        <v>25</v>
      </c>
      <c r="F1951" t="s">
        <v>1779</v>
      </c>
      <c r="I1951" t="s">
        <v>1780</v>
      </c>
      <c r="J1951" t="s">
        <v>2127</v>
      </c>
      <c r="K1951" t="s">
        <v>28</v>
      </c>
      <c r="L1951" t="s">
        <v>28</v>
      </c>
      <c r="N1951" t="s">
        <v>28</v>
      </c>
      <c r="T1951" t="s">
        <v>1788</v>
      </c>
      <c r="U1951" t="s">
        <v>651</v>
      </c>
      <c r="W1951" t="s">
        <v>40</v>
      </c>
      <c r="X1951" t="s">
        <v>1781</v>
      </c>
      <c r="AA1951" t="s">
        <v>1782</v>
      </c>
      <c r="AF1951" t="s">
        <v>119</v>
      </c>
      <c r="AS1951" t="s">
        <v>1783</v>
      </c>
    </row>
    <row r="1952" spans="1:58" x14ac:dyDescent="0.25">
      <c r="A1952" t="s">
        <v>1666</v>
      </c>
      <c r="B1952">
        <v>2002</v>
      </c>
      <c r="D1952" t="s">
        <v>35</v>
      </c>
      <c r="E1952" t="s">
        <v>25</v>
      </c>
      <c r="F1952" t="s">
        <v>1779</v>
      </c>
      <c r="I1952" t="s">
        <v>1780</v>
      </c>
      <c r="J1952" t="s">
        <v>2127</v>
      </c>
      <c r="K1952" t="s">
        <v>28</v>
      </c>
      <c r="L1952" t="s">
        <v>28</v>
      </c>
      <c r="N1952" t="s">
        <v>28</v>
      </c>
      <c r="T1952" t="s">
        <v>1788</v>
      </c>
      <c r="U1952" t="s">
        <v>651</v>
      </c>
      <c r="W1952" t="s">
        <v>40</v>
      </c>
      <c r="X1952" t="s">
        <v>2065</v>
      </c>
      <c r="AA1952" t="s">
        <v>1782</v>
      </c>
      <c r="AF1952">
        <v>61</v>
      </c>
      <c r="AS1952" t="s">
        <v>1783</v>
      </c>
    </row>
    <row r="1953" spans="1:45" x14ac:dyDescent="0.25">
      <c r="A1953" t="s">
        <v>1666</v>
      </c>
      <c r="B1953">
        <v>2002</v>
      </c>
      <c r="D1953" t="s">
        <v>35</v>
      </c>
      <c r="E1953" t="s">
        <v>25</v>
      </c>
      <c r="F1953" t="s">
        <v>1779</v>
      </c>
      <c r="I1953" t="s">
        <v>1780</v>
      </c>
      <c r="J1953" t="s">
        <v>2127</v>
      </c>
      <c r="K1953" t="s">
        <v>28</v>
      </c>
      <c r="L1953" t="s">
        <v>28</v>
      </c>
      <c r="N1953" t="s">
        <v>28</v>
      </c>
      <c r="T1953" t="s">
        <v>1788</v>
      </c>
      <c r="U1953" t="s">
        <v>651</v>
      </c>
      <c r="W1953" t="s">
        <v>40</v>
      </c>
      <c r="X1953" t="s">
        <v>2066</v>
      </c>
      <c r="AA1953" t="s">
        <v>1782</v>
      </c>
      <c r="AF1953" t="s">
        <v>119</v>
      </c>
      <c r="AS1953" t="s">
        <v>1783</v>
      </c>
    </row>
    <row r="1954" spans="1:45" x14ac:dyDescent="0.25">
      <c r="A1954" t="s">
        <v>1666</v>
      </c>
      <c r="B1954">
        <v>2002</v>
      </c>
      <c r="D1954" t="s">
        <v>35</v>
      </c>
      <c r="E1954" t="s">
        <v>25</v>
      </c>
      <c r="F1954" t="s">
        <v>1779</v>
      </c>
      <c r="I1954" t="s">
        <v>1780</v>
      </c>
      <c r="J1954" t="s">
        <v>2127</v>
      </c>
      <c r="K1954" t="s">
        <v>28</v>
      </c>
      <c r="L1954" t="s">
        <v>28</v>
      </c>
      <c r="N1954" t="s">
        <v>28</v>
      </c>
      <c r="T1954" t="s">
        <v>1789</v>
      </c>
      <c r="U1954" t="s">
        <v>1360</v>
      </c>
      <c r="W1954" t="s">
        <v>40</v>
      </c>
      <c r="X1954" t="s">
        <v>1781</v>
      </c>
      <c r="AA1954" t="s">
        <v>1782</v>
      </c>
      <c r="AF1954" t="s">
        <v>119</v>
      </c>
      <c r="AS1954" t="s">
        <v>1783</v>
      </c>
    </row>
    <row r="1955" spans="1:45" x14ac:dyDescent="0.25">
      <c r="A1955" t="s">
        <v>1666</v>
      </c>
      <c r="B1955">
        <v>2002</v>
      </c>
      <c r="D1955" t="s">
        <v>35</v>
      </c>
      <c r="E1955" t="s">
        <v>25</v>
      </c>
      <c r="F1955" t="s">
        <v>1779</v>
      </c>
      <c r="I1955" t="s">
        <v>1780</v>
      </c>
      <c r="J1955" t="s">
        <v>2127</v>
      </c>
      <c r="K1955" t="s">
        <v>28</v>
      </c>
      <c r="L1955" t="s">
        <v>28</v>
      </c>
      <c r="N1955" t="s">
        <v>28</v>
      </c>
      <c r="T1955" t="s">
        <v>1789</v>
      </c>
      <c r="U1955" t="s">
        <v>1360</v>
      </c>
      <c r="W1955" t="s">
        <v>40</v>
      </c>
      <c r="X1955" t="s">
        <v>2065</v>
      </c>
      <c r="AA1955" t="s">
        <v>1782</v>
      </c>
      <c r="AF1955">
        <v>1</v>
      </c>
      <c r="AS1955" t="s">
        <v>1783</v>
      </c>
    </row>
    <row r="1956" spans="1:45" x14ac:dyDescent="0.25">
      <c r="A1956" t="s">
        <v>1666</v>
      </c>
      <c r="B1956">
        <v>2002</v>
      </c>
      <c r="D1956" t="s">
        <v>35</v>
      </c>
      <c r="E1956" t="s">
        <v>25</v>
      </c>
      <c r="F1956" t="s">
        <v>1779</v>
      </c>
      <c r="I1956" t="s">
        <v>1780</v>
      </c>
      <c r="J1956" t="s">
        <v>2127</v>
      </c>
      <c r="K1956" t="s">
        <v>28</v>
      </c>
      <c r="L1956" t="s">
        <v>28</v>
      </c>
      <c r="N1956" t="s">
        <v>28</v>
      </c>
      <c r="T1956" t="s">
        <v>1789</v>
      </c>
      <c r="U1956" t="s">
        <v>1360</v>
      </c>
      <c r="W1956" t="s">
        <v>40</v>
      </c>
      <c r="X1956" t="s">
        <v>2066</v>
      </c>
      <c r="AA1956" t="s">
        <v>1782</v>
      </c>
      <c r="AF1956" t="s">
        <v>119</v>
      </c>
      <c r="AS1956" t="s">
        <v>1783</v>
      </c>
    </row>
    <row r="1957" spans="1:45" x14ac:dyDescent="0.25">
      <c r="A1957" t="s">
        <v>1666</v>
      </c>
      <c r="B1957">
        <v>2002</v>
      </c>
      <c r="D1957" t="s">
        <v>35</v>
      </c>
      <c r="E1957" t="s">
        <v>25</v>
      </c>
      <c r="F1957" t="s">
        <v>1779</v>
      </c>
      <c r="I1957" t="s">
        <v>1780</v>
      </c>
      <c r="J1957" t="s">
        <v>2127</v>
      </c>
      <c r="K1957" t="s">
        <v>28</v>
      </c>
      <c r="L1957" t="s">
        <v>28</v>
      </c>
      <c r="N1957" t="s">
        <v>28</v>
      </c>
      <c r="T1957" t="s">
        <v>1683</v>
      </c>
      <c r="U1957" t="s">
        <v>1684</v>
      </c>
      <c r="W1957" t="s">
        <v>40</v>
      </c>
      <c r="X1957" t="s">
        <v>1781</v>
      </c>
      <c r="AA1957" t="s">
        <v>1782</v>
      </c>
      <c r="AF1957" t="s">
        <v>119</v>
      </c>
      <c r="AS1957" t="s">
        <v>1783</v>
      </c>
    </row>
    <row r="1958" spans="1:45" x14ac:dyDescent="0.25">
      <c r="A1958" t="s">
        <v>1666</v>
      </c>
      <c r="B1958">
        <v>2002</v>
      </c>
      <c r="D1958" t="s">
        <v>35</v>
      </c>
      <c r="E1958" t="s">
        <v>25</v>
      </c>
      <c r="F1958" t="s">
        <v>1779</v>
      </c>
      <c r="I1958" t="s">
        <v>1780</v>
      </c>
      <c r="J1958" t="s">
        <v>2127</v>
      </c>
      <c r="K1958" t="s">
        <v>28</v>
      </c>
      <c r="L1958" t="s">
        <v>28</v>
      </c>
      <c r="N1958" t="s">
        <v>28</v>
      </c>
      <c r="T1958" t="s">
        <v>1683</v>
      </c>
      <c r="U1958" t="s">
        <v>1684</v>
      </c>
      <c r="W1958" t="s">
        <v>40</v>
      </c>
      <c r="X1958" t="s">
        <v>2065</v>
      </c>
      <c r="AA1958" t="s">
        <v>1782</v>
      </c>
      <c r="AF1958">
        <v>8</v>
      </c>
      <c r="AS1958" t="s">
        <v>1783</v>
      </c>
    </row>
    <row r="1959" spans="1:45" x14ac:dyDescent="0.25">
      <c r="A1959" t="s">
        <v>1666</v>
      </c>
      <c r="B1959">
        <v>2002</v>
      </c>
      <c r="D1959" t="s">
        <v>35</v>
      </c>
      <c r="E1959" t="s">
        <v>25</v>
      </c>
      <c r="F1959" t="s">
        <v>1779</v>
      </c>
      <c r="I1959" t="s">
        <v>1780</v>
      </c>
      <c r="J1959" t="s">
        <v>2127</v>
      </c>
      <c r="K1959" t="s">
        <v>28</v>
      </c>
      <c r="L1959" t="s">
        <v>28</v>
      </c>
      <c r="N1959" t="s">
        <v>28</v>
      </c>
      <c r="T1959" t="s">
        <v>1683</v>
      </c>
      <c r="U1959" t="s">
        <v>1684</v>
      </c>
      <c r="W1959" t="s">
        <v>40</v>
      </c>
      <c r="X1959" t="s">
        <v>2066</v>
      </c>
      <c r="AA1959" t="s">
        <v>1782</v>
      </c>
      <c r="AF1959" t="s">
        <v>119</v>
      </c>
      <c r="AS1959" t="s">
        <v>1783</v>
      </c>
    </row>
    <row r="1960" spans="1:45" x14ac:dyDescent="0.25">
      <c r="A1960" t="s">
        <v>1120</v>
      </c>
      <c r="B1960">
        <v>1985</v>
      </c>
      <c r="D1960" t="s">
        <v>172</v>
      </c>
      <c r="E1960" t="s">
        <v>25</v>
      </c>
      <c r="F1960" t="s">
        <v>1121</v>
      </c>
      <c r="I1960" t="s">
        <v>1122</v>
      </c>
      <c r="J1960" t="s">
        <v>2141</v>
      </c>
      <c r="K1960" t="s">
        <v>28</v>
      </c>
      <c r="L1960" t="s">
        <v>28</v>
      </c>
      <c r="N1960" t="s">
        <v>333</v>
      </c>
      <c r="T1960" t="s">
        <v>2769</v>
      </c>
      <c r="U1960" t="s">
        <v>1113</v>
      </c>
      <c r="V1960" t="s">
        <v>2770</v>
      </c>
      <c r="W1960" t="s">
        <v>40</v>
      </c>
      <c r="X1960" t="s">
        <v>1033</v>
      </c>
      <c r="AA1960" t="s">
        <v>80</v>
      </c>
      <c r="AJ1960">
        <v>22</v>
      </c>
      <c r="AO1960">
        <v>170</v>
      </c>
      <c r="AR1960" t="s">
        <v>1091</v>
      </c>
      <c r="AS1960" t="s">
        <v>1125</v>
      </c>
    </row>
    <row r="1961" spans="1:45" x14ac:dyDescent="0.25">
      <c r="A1961" t="s">
        <v>1120</v>
      </c>
      <c r="B1961">
        <v>1985</v>
      </c>
      <c r="D1961" t="s">
        <v>172</v>
      </c>
      <c r="E1961" t="s">
        <v>25</v>
      </c>
      <c r="F1961" t="s">
        <v>1121</v>
      </c>
      <c r="I1961" t="s">
        <v>1122</v>
      </c>
      <c r="J1961" t="s">
        <v>2141</v>
      </c>
      <c r="K1961" t="s">
        <v>28</v>
      </c>
      <c r="L1961" t="s">
        <v>28</v>
      </c>
      <c r="N1961" t="s">
        <v>333</v>
      </c>
      <c r="T1961" t="s">
        <v>2769</v>
      </c>
      <c r="U1961" t="s">
        <v>1113</v>
      </c>
      <c r="V1961" t="s">
        <v>2770</v>
      </c>
      <c r="W1961" t="s">
        <v>40</v>
      </c>
      <c r="X1961" t="s">
        <v>1033</v>
      </c>
      <c r="AA1961" t="s">
        <v>1123</v>
      </c>
      <c r="AJ1961">
        <v>3</v>
      </c>
      <c r="AO1961">
        <v>4</v>
      </c>
      <c r="AR1961" t="s">
        <v>1124</v>
      </c>
      <c r="AS1961" t="s">
        <v>1125</v>
      </c>
    </row>
    <row r="1962" spans="1:45" x14ac:dyDescent="0.25">
      <c r="A1962" t="s">
        <v>1666</v>
      </c>
      <c r="B1962">
        <v>2002</v>
      </c>
      <c r="D1962" t="s">
        <v>35</v>
      </c>
      <c r="E1962" t="s">
        <v>25</v>
      </c>
      <c r="F1962" t="s">
        <v>1779</v>
      </c>
      <c r="I1962" t="s">
        <v>1780</v>
      </c>
      <c r="J1962" t="s">
        <v>2127</v>
      </c>
      <c r="K1962" t="s">
        <v>28</v>
      </c>
      <c r="L1962" t="s">
        <v>28</v>
      </c>
      <c r="N1962" t="s">
        <v>28</v>
      </c>
      <c r="T1962" t="s">
        <v>1790</v>
      </c>
      <c r="U1962" t="s">
        <v>1791</v>
      </c>
      <c r="W1962" t="s">
        <v>40</v>
      </c>
      <c r="X1962" t="s">
        <v>1781</v>
      </c>
      <c r="AA1962" t="s">
        <v>1782</v>
      </c>
      <c r="AF1962" t="s">
        <v>119</v>
      </c>
      <c r="AS1962" t="s">
        <v>1783</v>
      </c>
    </row>
    <row r="1963" spans="1:45" x14ac:dyDescent="0.25">
      <c r="A1963" t="s">
        <v>1666</v>
      </c>
      <c r="B1963">
        <v>2002</v>
      </c>
      <c r="D1963" t="s">
        <v>35</v>
      </c>
      <c r="E1963" t="s">
        <v>25</v>
      </c>
      <c r="F1963" t="s">
        <v>1779</v>
      </c>
      <c r="I1963" t="s">
        <v>1780</v>
      </c>
      <c r="J1963" t="s">
        <v>2127</v>
      </c>
      <c r="K1963" t="s">
        <v>28</v>
      </c>
      <c r="L1963" t="s">
        <v>28</v>
      </c>
      <c r="N1963" t="s">
        <v>28</v>
      </c>
      <c r="T1963" t="s">
        <v>1790</v>
      </c>
      <c r="U1963" t="s">
        <v>1791</v>
      </c>
      <c r="W1963" t="s">
        <v>40</v>
      </c>
      <c r="X1963" t="s">
        <v>2065</v>
      </c>
      <c r="AA1963" t="s">
        <v>1782</v>
      </c>
      <c r="AF1963">
        <v>1</v>
      </c>
      <c r="AS1963" t="s">
        <v>1783</v>
      </c>
    </row>
    <row r="1964" spans="1:45" x14ac:dyDescent="0.25">
      <c r="A1964" t="s">
        <v>1666</v>
      </c>
      <c r="B1964">
        <v>2002</v>
      </c>
      <c r="D1964" t="s">
        <v>35</v>
      </c>
      <c r="E1964" t="s">
        <v>25</v>
      </c>
      <c r="F1964" t="s">
        <v>1779</v>
      </c>
      <c r="I1964" t="s">
        <v>1780</v>
      </c>
      <c r="J1964" t="s">
        <v>2127</v>
      </c>
      <c r="K1964" t="s">
        <v>28</v>
      </c>
      <c r="L1964" t="s">
        <v>28</v>
      </c>
      <c r="N1964" t="s">
        <v>28</v>
      </c>
      <c r="T1964" t="s">
        <v>1790</v>
      </c>
      <c r="U1964" t="s">
        <v>1791</v>
      </c>
      <c r="W1964" t="s">
        <v>40</v>
      </c>
      <c r="X1964" t="s">
        <v>2066</v>
      </c>
      <c r="AA1964" t="s">
        <v>1782</v>
      </c>
      <c r="AF1964" t="s">
        <v>119</v>
      </c>
      <c r="AS1964" t="s">
        <v>1783</v>
      </c>
    </row>
    <row r="1965" spans="1:45" x14ac:dyDescent="0.25">
      <c r="A1965" t="s">
        <v>1666</v>
      </c>
      <c r="B1965">
        <v>2002</v>
      </c>
      <c r="D1965" t="s">
        <v>35</v>
      </c>
      <c r="E1965" t="s">
        <v>25</v>
      </c>
      <c r="F1965" t="s">
        <v>1779</v>
      </c>
      <c r="I1965" t="s">
        <v>1780</v>
      </c>
      <c r="J1965" t="s">
        <v>2127</v>
      </c>
      <c r="K1965" t="s">
        <v>28</v>
      </c>
      <c r="L1965" t="s">
        <v>28</v>
      </c>
      <c r="N1965" t="s">
        <v>28</v>
      </c>
      <c r="T1965" t="s">
        <v>373</v>
      </c>
      <c r="U1965" t="s">
        <v>108</v>
      </c>
      <c r="W1965" t="s">
        <v>40</v>
      </c>
      <c r="X1965" t="s">
        <v>1781</v>
      </c>
      <c r="AA1965" t="s">
        <v>1782</v>
      </c>
      <c r="AF1965" t="s">
        <v>119</v>
      </c>
      <c r="AS1965" t="s">
        <v>1783</v>
      </c>
    </row>
    <row r="1966" spans="1:45" x14ac:dyDescent="0.25">
      <c r="A1966" t="s">
        <v>1666</v>
      </c>
      <c r="B1966">
        <v>2002</v>
      </c>
      <c r="D1966" t="s">
        <v>35</v>
      </c>
      <c r="E1966" t="s">
        <v>25</v>
      </c>
      <c r="F1966" t="s">
        <v>1779</v>
      </c>
      <c r="I1966" t="s">
        <v>1780</v>
      </c>
      <c r="J1966" t="s">
        <v>2127</v>
      </c>
      <c r="K1966" t="s">
        <v>28</v>
      </c>
      <c r="L1966" t="s">
        <v>28</v>
      </c>
      <c r="N1966" t="s">
        <v>28</v>
      </c>
      <c r="T1966" t="s">
        <v>373</v>
      </c>
      <c r="U1966" t="s">
        <v>108</v>
      </c>
      <c r="W1966" t="s">
        <v>40</v>
      </c>
      <c r="X1966" t="s">
        <v>2065</v>
      </c>
      <c r="AA1966" t="s">
        <v>1782</v>
      </c>
      <c r="AF1966">
        <v>1</v>
      </c>
      <c r="AS1966" t="s">
        <v>1783</v>
      </c>
    </row>
    <row r="1967" spans="1:45" x14ac:dyDescent="0.25">
      <c r="A1967" t="s">
        <v>1666</v>
      </c>
      <c r="B1967">
        <v>2002</v>
      </c>
      <c r="D1967" t="s">
        <v>35</v>
      </c>
      <c r="E1967" t="s">
        <v>25</v>
      </c>
      <c r="F1967" t="s">
        <v>1779</v>
      </c>
      <c r="I1967" t="s">
        <v>1780</v>
      </c>
      <c r="J1967" t="s">
        <v>2127</v>
      </c>
      <c r="K1967" t="s">
        <v>28</v>
      </c>
      <c r="L1967" t="s">
        <v>28</v>
      </c>
      <c r="N1967" t="s">
        <v>28</v>
      </c>
      <c r="T1967" t="s">
        <v>373</v>
      </c>
      <c r="U1967" t="s">
        <v>108</v>
      </c>
      <c r="W1967" t="s">
        <v>40</v>
      </c>
      <c r="X1967" t="s">
        <v>2066</v>
      </c>
      <c r="AA1967" t="s">
        <v>1782</v>
      </c>
      <c r="AF1967" t="s">
        <v>119</v>
      </c>
      <c r="AS1967" t="s">
        <v>1783</v>
      </c>
    </row>
    <row r="1968" spans="1:45" x14ac:dyDescent="0.25">
      <c r="A1968" t="s">
        <v>1666</v>
      </c>
      <c r="B1968">
        <v>2002</v>
      </c>
      <c r="D1968" t="s">
        <v>35</v>
      </c>
      <c r="E1968" t="s">
        <v>25</v>
      </c>
      <c r="F1968" t="s">
        <v>1779</v>
      </c>
      <c r="I1968" t="s">
        <v>1780</v>
      </c>
      <c r="J1968" t="s">
        <v>2127</v>
      </c>
      <c r="K1968" t="s">
        <v>28</v>
      </c>
      <c r="L1968" t="s">
        <v>28</v>
      </c>
      <c r="N1968" t="s">
        <v>28</v>
      </c>
      <c r="T1968" t="s">
        <v>1792</v>
      </c>
      <c r="U1968" t="s">
        <v>2776</v>
      </c>
      <c r="W1968" t="s">
        <v>40</v>
      </c>
      <c r="X1968" t="s">
        <v>1781</v>
      </c>
      <c r="AA1968" t="s">
        <v>1782</v>
      </c>
      <c r="AF1968">
        <v>1</v>
      </c>
      <c r="AS1968" t="s">
        <v>1783</v>
      </c>
    </row>
    <row r="1969" spans="1:45" x14ac:dyDescent="0.25">
      <c r="A1969" t="s">
        <v>1666</v>
      </c>
      <c r="B1969">
        <v>2002</v>
      </c>
      <c r="D1969" t="s">
        <v>35</v>
      </c>
      <c r="E1969" t="s">
        <v>25</v>
      </c>
      <c r="F1969" t="s">
        <v>1779</v>
      </c>
      <c r="I1969" t="s">
        <v>1780</v>
      </c>
      <c r="J1969" t="s">
        <v>2127</v>
      </c>
      <c r="K1969" t="s">
        <v>28</v>
      </c>
      <c r="L1969" t="s">
        <v>28</v>
      </c>
      <c r="N1969" t="s">
        <v>28</v>
      </c>
      <c r="T1969" t="s">
        <v>1792</v>
      </c>
      <c r="U1969" t="s">
        <v>2776</v>
      </c>
      <c r="W1969" t="s">
        <v>40</v>
      </c>
      <c r="X1969" t="s">
        <v>2065</v>
      </c>
      <c r="AA1969" t="s">
        <v>1782</v>
      </c>
      <c r="AF1969" t="s">
        <v>119</v>
      </c>
      <c r="AS1969" t="s">
        <v>1783</v>
      </c>
    </row>
    <row r="1970" spans="1:45" x14ac:dyDescent="0.25">
      <c r="A1970" t="s">
        <v>1666</v>
      </c>
      <c r="B1970">
        <v>2002</v>
      </c>
      <c r="D1970" t="s">
        <v>35</v>
      </c>
      <c r="E1970" t="s">
        <v>25</v>
      </c>
      <c r="F1970" t="s">
        <v>1779</v>
      </c>
      <c r="I1970" t="s">
        <v>1780</v>
      </c>
      <c r="J1970" t="s">
        <v>2127</v>
      </c>
      <c r="K1970" t="s">
        <v>28</v>
      </c>
      <c r="L1970" t="s">
        <v>28</v>
      </c>
      <c r="N1970" t="s">
        <v>28</v>
      </c>
      <c r="T1970" t="s">
        <v>1792</v>
      </c>
      <c r="U1970" t="s">
        <v>2776</v>
      </c>
      <c r="W1970" t="s">
        <v>40</v>
      </c>
      <c r="X1970" t="s">
        <v>2066</v>
      </c>
      <c r="AA1970" t="s">
        <v>1782</v>
      </c>
      <c r="AF1970" t="s">
        <v>119</v>
      </c>
      <c r="AS1970" t="s">
        <v>1783</v>
      </c>
    </row>
    <row r="1971" spans="1:45" x14ac:dyDescent="0.25">
      <c r="A1971" t="s">
        <v>1666</v>
      </c>
      <c r="B1971">
        <v>2002</v>
      </c>
      <c r="D1971" t="s">
        <v>35</v>
      </c>
      <c r="E1971" t="s">
        <v>25</v>
      </c>
      <c r="F1971" t="s">
        <v>1779</v>
      </c>
      <c r="I1971" t="s">
        <v>1780</v>
      </c>
      <c r="J1971" t="s">
        <v>2127</v>
      </c>
      <c r="K1971" t="s">
        <v>28</v>
      </c>
      <c r="L1971" t="s">
        <v>28</v>
      </c>
      <c r="N1971" t="s">
        <v>28</v>
      </c>
      <c r="T1971" t="s">
        <v>346</v>
      </c>
      <c r="U1971" t="s">
        <v>347</v>
      </c>
      <c r="W1971" t="s">
        <v>40</v>
      </c>
      <c r="X1971" t="s">
        <v>1781</v>
      </c>
      <c r="AA1971" t="s">
        <v>1782</v>
      </c>
      <c r="AF1971" t="s">
        <v>119</v>
      </c>
      <c r="AS1971" t="s">
        <v>1783</v>
      </c>
    </row>
    <row r="1972" spans="1:45" x14ac:dyDescent="0.25">
      <c r="A1972" t="s">
        <v>1666</v>
      </c>
      <c r="B1972">
        <v>2002</v>
      </c>
      <c r="D1972" t="s">
        <v>35</v>
      </c>
      <c r="E1972" t="s">
        <v>25</v>
      </c>
      <c r="F1972" t="s">
        <v>1779</v>
      </c>
      <c r="I1972" t="s">
        <v>1780</v>
      </c>
      <c r="J1972" t="s">
        <v>2127</v>
      </c>
      <c r="K1972" t="s">
        <v>28</v>
      </c>
      <c r="L1972" t="s">
        <v>28</v>
      </c>
      <c r="N1972" t="s">
        <v>28</v>
      </c>
      <c r="T1972" t="s">
        <v>346</v>
      </c>
      <c r="U1972" t="s">
        <v>347</v>
      </c>
      <c r="W1972" t="s">
        <v>40</v>
      </c>
      <c r="X1972" t="s">
        <v>2065</v>
      </c>
      <c r="AA1972" t="s">
        <v>1782</v>
      </c>
      <c r="AF1972">
        <v>10</v>
      </c>
      <c r="AS1972" t="s">
        <v>1783</v>
      </c>
    </row>
    <row r="1973" spans="1:45" x14ac:dyDescent="0.25">
      <c r="A1973" t="s">
        <v>1666</v>
      </c>
      <c r="B1973">
        <v>2002</v>
      </c>
      <c r="D1973" t="s">
        <v>35</v>
      </c>
      <c r="E1973" t="s">
        <v>25</v>
      </c>
      <c r="F1973" t="s">
        <v>1779</v>
      </c>
      <c r="I1973" t="s">
        <v>1780</v>
      </c>
      <c r="J1973" t="s">
        <v>2127</v>
      </c>
      <c r="K1973" t="s">
        <v>28</v>
      </c>
      <c r="L1973" t="s">
        <v>28</v>
      </c>
      <c r="N1973" t="s">
        <v>28</v>
      </c>
      <c r="T1973" t="s">
        <v>346</v>
      </c>
      <c r="U1973" t="s">
        <v>347</v>
      </c>
      <c r="W1973" t="s">
        <v>40</v>
      </c>
      <c r="X1973" t="s">
        <v>2066</v>
      </c>
      <c r="AA1973" t="s">
        <v>1782</v>
      </c>
      <c r="AF1973" t="s">
        <v>119</v>
      </c>
      <c r="AS1973" t="s">
        <v>1783</v>
      </c>
    </row>
    <row r="1974" spans="1:45" x14ac:dyDescent="0.25">
      <c r="A1974" t="s">
        <v>1666</v>
      </c>
      <c r="B1974">
        <v>2002</v>
      </c>
      <c r="D1974" t="s">
        <v>35</v>
      </c>
      <c r="E1974" t="s">
        <v>25</v>
      </c>
      <c r="F1974" t="s">
        <v>1779</v>
      </c>
      <c r="I1974" t="s">
        <v>1780</v>
      </c>
      <c r="J1974" t="s">
        <v>2127</v>
      </c>
      <c r="K1974" t="s">
        <v>28</v>
      </c>
      <c r="L1974" t="s">
        <v>28</v>
      </c>
      <c r="N1974" t="s">
        <v>28</v>
      </c>
      <c r="T1974" t="s">
        <v>1793</v>
      </c>
      <c r="U1974" t="s">
        <v>1794</v>
      </c>
      <c r="W1974" t="s">
        <v>40</v>
      </c>
      <c r="X1974" t="s">
        <v>1781</v>
      </c>
      <c r="AA1974" t="s">
        <v>1782</v>
      </c>
      <c r="AF1974" t="s">
        <v>119</v>
      </c>
      <c r="AS1974" t="s">
        <v>1783</v>
      </c>
    </row>
    <row r="1975" spans="1:45" x14ac:dyDescent="0.25">
      <c r="A1975" t="s">
        <v>1666</v>
      </c>
      <c r="B1975">
        <v>2002</v>
      </c>
      <c r="D1975" t="s">
        <v>35</v>
      </c>
      <c r="E1975" t="s">
        <v>25</v>
      </c>
      <c r="F1975" t="s">
        <v>1779</v>
      </c>
      <c r="I1975" t="s">
        <v>1780</v>
      </c>
      <c r="J1975" t="s">
        <v>2127</v>
      </c>
      <c r="K1975" t="s">
        <v>28</v>
      </c>
      <c r="L1975" t="s">
        <v>28</v>
      </c>
      <c r="N1975" t="s">
        <v>28</v>
      </c>
      <c r="T1975" t="s">
        <v>1793</v>
      </c>
      <c r="U1975" t="s">
        <v>1794</v>
      </c>
      <c r="W1975" t="s">
        <v>40</v>
      </c>
      <c r="X1975" t="s">
        <v>2065</v>
      </c>
      <c r="AA1975" t="s">
        <v>1782</v>
      </c>
      <c r="AF1975" t="s">
        <v>119</v>
      </c>
      <c r="AS1975" t="s">
        <v>1783</v>
      </c>
    </row>
    <row r="1976" spans="1:45" x14ac:dyDescent="0.25">
      <c r="A1976" t="s">
        <v>1666</v>
      </c>
      <c r="B1976">
        <v>2002</v>
      </c>
      <c r="D1976" t="s">
        <v>35</v>
      </c>
      <c r="E1976" t="s">
        <v>25</v>
      </c>
      <c r="F1976" t="s">
        <v>1779</v>
      </c>
      <c r="I1976" t="s">
        <v>1780</v>
      </c>
      <c r="J1976" t="s">
        <v>2127</v>
      </c>
      <c r="K1976" t="s">
        <v>28</v>
      </c>
      <c r="L1976" t="s">
        <v>28</v>
      </c>
      <c r="N1976" t="s">
        <v>28</v>
      </c>
      <c r="T1976" t="s">
        <v>1793</v>
      </c>
      <c r="U1976" t="s">
        <v>1794</v>
      </c>
      <c r="W1976" t="s">
        <v>40</v>
      </c>
      <c r="X1976" t="s">
        <v>2066</v>
      </c>
      <c r="AA1976" t="s">
        <v>1782</v>
      </c>
      <c r="AF1976">
        <v>3</v>
      </c>
      <c r="AS1976" t="s">
        <v>1783</v>
      </c>
    </row>
    <row r="1977" spans="1:45" x14ac:dyDescent="0.25">
      <c r="A1977" t="s">
        <v>1666</v>
      </c>
      <c r="B1977">
        <v>2002</v>
      </c>
      <c r="D1977" t="s">
        <v>35</v>
      </c>
      <c r="E1977" t="s">
        <v>25</v>
      </c>
      <c r="F1977" t="s">
        <v>1779</v>
      </c>
      <c r="I1977" t="s">
        <v>1780</v>
      </c>
      <c r="J1977" t="s">
        <v>2127</v>
      </c>
      <c r="K1977" t="s">
        <v>28</v>
      </c>
      <c r="L1977" t="s">
        <v>28</v>
      </c>
      <c r="N1977" t="s">
        <v>28</v>
      </c>
      <c r="T1977" t="s">
        <v>1689</v>
      </c>
      <c r="U1977" t="s">
        <v>106</v>
      </c>
      <c r="W1977" t="s">
        <v>40</v>
      </c>
      <c r="X1977" t="s">
        <v>1781</v>
      </c>
      <c r="AA1977" t="s">
        <v>1782</v>
      </c>
      <c r="AF1977" t="s">
        <v>119</v>
      </c>
      <c r="AS1977" t="s">
        <v>1783</v>
      </c>
    </row>
    <row r="1978" spans="1:45" x14ac:dyDescent="0.25">
      <c r="A1978" t="s">
        <v>1666</v>
      </c>
      <c r="B1978">
        <v>2002</v>
      </c>
      <c r="D1978" t="s">
        <v>35</v>
      </c>
      <c r="E1978" t="s">
        <v>25</v>
      </c>
      <c r="F1978" t="s">
        <v>1779</v>
      </c>
      <c r="I1978" t="s">
        <v>1780</v>
      </c>
      <c r="J1978" t="s">
        <v>2127</v>
      </c>
      <c r="K1978" t="s">
        <v>28</v>
      </c>
      <c r="L1978" t="s">
        <v>28</v>
      </c>
      <c r="N1978" t="s">
        <v>28</v>
      </c>
      <c r="T1978" t="s">
        <v>1689</v>
      </c>
      <c r="U1978" t="s">
        <v>106</v>
      </c>
      <c r="W1978" t="s">
        <v>40</v>
      </c>
      <c r="X1978" t="s">
        <v>2065</v>
      </c>
      <c r="AA1978" t="s">
        <v>1782</v>
      </c>
      <c r="AF1978">
        <v>1</v>
      </c>
      <c r="AS1978" t="s">
        <v>1783</v>
      </c>
    </row>
    <row r="1979" spans="1:45" x14ac:dyDescent="0.25">
      <c r="A1979" t="s">
        <v>1666</v>
      </c>
      <c r="B1979">
        <v>2002</v>
      </c>
      <c r="D1979" t="s">
        <v>35</v>
      </c>
      <c r="E1979" t="s">
        <v>25</v>
      </c>
      <c r="F1979" t="s">
        <v>1779</v>
      </c>
      <c r="I1979" t="s">
        <v>1780</v>
      </c>
      <c r="J1979" t="s">
        <v>2127</v>
      </c>
      <c r="K1979" t="s">
        <v>28</v>
      </c>
      <c r="L1979" t="s">
        <v>28</v>
      </c>
      <c r="N1979" t="s">
        <v>28</v>
      </c>
      <c r="T1979" t="s">
        <v>1689</v>
      </c>
      <c r="U1979" t="s">
        <v>106</v>
      </c>
      <c r="W1979" t="s">
        <v>40</v>
      </c>
      <c r="X1979" t="s">
        <v>2066</v>
      </c>
      <c r="AA1979" t="s">
        <v>1782</v>
      </c>
      <c r="AF1979" t="s">
        <v>119</v>
      </c>
      <c r="AS1979" t="s">
        <v>1783</v>
      </c>
    </row>
    <row r="1980" spans="1:45" x14ac:dyDescent="0.25">
      <c r="A1980" t="s">
        <v>1666</v>
      </c>
      <c r="B1980">
        <v>2002</v>
      </c>
      <c r="D1980" t="s">
        <v>35</v>
      </c>
      <c r="E1980" t="s">
        <v>25</v>
      </c>
      <c r="F1980" t="s">
        <v>1779</v>
      </c>
      <c r="I1980" t="s">
        <v>1780</v>
      </c>
      <c r="J1980" t="s">
        <v>2127</v>
      </c>
      <c r="K1980" t="s">
        <v>28</v>
      </c>
      <c r="L1980" t="s">
        <v>28</v>
      </c>
      <c r="N1980" t="s">
        <v>28</v>
      </c>
      <c r="T1980" t="s">
        <v>1411</v>
      </c>
      <c r="U1980" t="s">
        <v>1412</v>
      </c>
      <c r="W1980" t="s">
        <v>40</v>
      </c>
      <c r="X1980" t="s">
        <v>1781</v>
      </c>
      <c r="AA1980" t="s">
        <v>1782</v>
      </c>
      <c r="AF1980" t="s">
        <v>119</v>
      </c>
      <c r="AS1980" t="s">
        <v>1783</v>
      </c>
    </row>
    <row r="1981" spans="1:45" x14ac:dyDescent="0.25">
      <c r="A1981" t="s">
        <v>1666</v>
      </c>
      <c r="B1981">
        <v>2002</v>
      </c>
      <c r="D1981" t="s">
        <v>35</v>
      </c>
      <c r="E1981" t="s">
        <v>25</v>
      </c>
      <c r="F1981" t="s">
        <v>1779</v>
      </c>
      <c r="I1981" t="s">
        <v>1780</v>
      </c>
      <c r="J1981" t="s">
        <v>2127</v>
      </c>
      <c r="K1981" t="s">
        <v>28</v>
      </c>
      <c r="L1981" t="s">
        <v>28</v>
      </c>
      <c r="N1981" t="s">
        <v>28</v>
      </c>
      <c r="T1981" t="s">
        <v>1411</v>
      </c>
      <c r="U1981" t="s">
        <v>1412</v>
      </c>
      <c r="W1981" t="s">
        <v>40</v>
      </c>
      <c r="X1981" t="s">
        <v>2065</v>
      </c>
      <c r="AA1981" t="s">
        <v>1782</v>
      </c>
      <c r="AF1981" t="s">
        <v>119</v>
      </c>
      <c r="AS1981" t="s">
        <v>1783</v>
      </c>
    </row>
    <row r="1982" spans="1:45" x14ac:dyDescent="0.25">
      <c r="A1982" t="s">
        <v>1666</v>
      </c>
      <c r="B1982">
        <v>2002</v>
      </c>
      <c r="D1982" t="s">
        <v>35</v>
      </c>
      <c r="E1982" t="s">
        <v>25</v>
      </c>
      <c r="F1982" t="s">
        <v>1779</v>
      </c>
      <c r="I1982" t="s">
        <v>1780</v>
      </c>
      <c r="J1982" t="s">
        <v>2127</v>
      </c>
      <c r="K1982" t="s">
        <v>28</v>
      </c>
      <c r="L1982" t="s">
        <v>28</v>
      </c>
      <c r="N1982" t="s">
        <v>28</v>
      </c>
      <c r="T1982" t="s">
        <v>1411</v>
      </c>
      <c r="U1982" t="s">
        <v>1412</v>
      </c>
      <c r="W1982" t="s">
        <v>40</v>
      </c>
      <c r="X1982" t="s">
        <v>2066</v>
      </c>
      <c r="AA1982" t="s">
        <v>1782</v>
      </c>
      <c r="AF1982">
        <v>1</v>
      </c>
      <c r="AS1982" t="s">
        <v>1783</v>
      </c>
    </row>
    <row r="1983" spans="1:45" x14ac:dyDescent="0.25">
      <c r="A1983" t="s">
        <v>1666</v>
      </c>
      <c r="B1983">
        <v>2002</v>
      </c>
      <c r="D1983" t="s">
        <v>35</v>
      </c>
      <c r="E1983" t="s">
        <v>25</v>
      </c>
      <c r="F1983" t="s">
        <v>1779</v>
      </c>
      <c r="I1983" t="s">
        <v>1780</v>
      </c>
      <c r="J1983" t="s">
        <v>2127</v>
      </c>
      <c r="K1983" t="s">
        <v>28</v>
      </c>
      <c r="L1983" t="s">
        <v>28</v>
      </c>
      <c r="N1983" t="s">
        <v>28</v>
      </c>
      <c r="T1983" t="s">
        <v>1795</v>
      </c>
      <c r="U1983" t="s">
        <v>1796</v>
      </c>
      <c r="W1983" t="s">
        <v>40</v>
      </c>
      <c r="X1983" t="s">
        <v>1781</v>
      </c>
      <c r="AA1983" t="s">
        <v>1782</v>
      </c>
      <c r="AF1983" t="s">
        <v>119</v>
      </c>
      <c r="AS1983" t="s">
        <v>1783</v>
      </c>
    </row>
    <row r="1984" spans="1:45" x14ac:dyDescent="0.25">
      <c r="A1984" t="s">
        <v>1666</v>
      </c>
      <c r="B1984">
        <v>2002</v>
      </c>
      <c r="D1984" t="s">
        <v>35</v>
      </c>
      <c r="E1984" t="s">
        <v>25</v>
      </c>
      <c r="F1984" t="s">
        <v>1779</v>
      </c>
      <c r="I1984" t="s">
        <v>1780</v>
      </c>
      <c r="J1984" t="s">
        <v>2127</v>
      </c>
      <c r="K1984" t="s">
        <v>28</v>
      </c>
      <c r="L1984" t="s">
        <v>28</v>
      </c>
      <c r="N1984" t="s">
        <v>28</v>
      </c>
      <c r="T1984" t="s">
        <v>1795</v>
      </c>
      <c r="U1984" t="s">
        <v>1796</v>
      </c>
      <c r="W1984" t="s">
        <v>40</v>
      </c>
      <c r="X1984" t="s">
        <v>2065</v>
      </c>
      <c r="AA1984" t="s">
        <v>1782</v>
      </c>
      <c r="AF1984">
        <v>1</v>
      </c>
      <c r="AS1984" t="s">
        <v>1783</v>
      </c>
    </row>
    <row r="1985" spans="1:45" x14ac:dyDescent="0.25">
      <c r="A1985" t="s">
        <v>1666</v>
      </c>
      <c r="B1985">
        <v>2002</v>
      </c>
      <c r="D1985" t="s">
        <v>35</v>
      </c>
      <c r="E1985" t="s">
        <v>25</v>
      </c>
      <c r="F1985" t="s">
        <v>1779</v>
      </c>
      <c r="I1985" t="s">
        <v>1780</v>
      </c>
      <c r="J1985" t="s">
        <v>2127</v>
      </c>
      <c r="K1985" t="s">
        <v>28</v>
      </c>
      <c r="L1985" t="s">
        <v>28</v>
      </c>
      <c r="N1985" t="s">
        <v>28</v>
      </c>
      <c r="T1985" t="s">
        <v>1795</v>
      </c>
      <c r="U1985" t="s">
        <v>1796</v>
      </c>
      <c r="W1985" t="s">
        <v>40</v>
      </c>
      <c r="X1985" t="s">
        <v>2066</v>
      </c>
      <c r="AA1985" t="s">
        <v>1782</v>
      </c>
      <c r="AF1985" t="s">
        <v>119</v>
      </c>
      <c r="AS1985" t="s">
        <v>1783</v>
      </c>
    </row>
    <row r="1986" spans="1:45" x14ac:dyDescent="0.25">
      <c r="A1986" t="s">
        <v>1666</v>
      </c>
      <c r="B1986">
        <v>2002</v>
      </c>
      <c r="D1986" t="s">
        <v>35</v>
      </c>
      <c r="E1986" t="s">
        <v>25</v>
      </c>
      <c r="F1986" t="s">
        <v>1779</v>
      </c>
      <c r="I1986" t="s">
        <v>1780</v>
      </c>
      <c r="J1986" t="s">
        <v>2127</v>
      </c>
      <c r="K1986" t="s">
        <v>28</v>
      </c>
      <c r="L1986" t="s">
        <v>28</v>
      </c>
      <c r="N1986" t="s">
        <v>28</v>
      </c>
      <c r="T1986" t="s">
        <v>625</v>
      </c>
      <c r="U1986" t="s">
        <v>195</v>
      </c>
      <c r="W1986" t="s">
        <v>40</v>
      </c>
      <c r="X1986" t="s">
        <v>1781</v>
      </c>
      <c r="AA1986" t="s">
        <v>1782</v>
      </c>
      <c r="AF1986" t="s">
        <v>119</v>
      </c>
      <c r="AS1986" t="s">
        <v>1783</v>
      </c>
    </row>
    <row r="1987" spans="1:45" x14ac:dyDescent="0.25">
      <c r="A1987" t="s">
        <v>1666</v>
      </c>
      <c r="B1987">
        <v>2002</v>
      </c>
      <c r="D1987" t="s">
        <v>35</v>
      </c>
      <c r="E1987" t="s">
        <v>25</v>
      </c>
      <c r="F1987" t="s">
        <v>1779</v>
      </c>
      <c r="I1987" t="s">
        <v>1780</v>
      </c>
      <c r="J1987" t="s">
        <v>2127</v>
      </c>
      <c r="K1987" t="s">
        <v>28</v>
      </c>
      <c r="L1987" t="s">
        <v>28</v>
      </c>
      <c r="N1987" t="s">
        <v>28</v>
      </c>
      <c r="T1987" t="s">
        <v>625</v>
      </c>
      <c r="U1987" t="s">
        <v>195</v>
      </c>
      <c r="W1987" t="s">
        <v>40</v>
      </c>
      <c r="X1987" t="s">
        <v>2065</v>
      </c>
      <c r="AA1987" t="s">
        <v>1782</v>
      </c>
      <c r="AF1987">
        <v>1</v>
      </c>
      <c r="AS1987" t="s">
        <v>1783</v>
      </c>
    </row>
    <row r="1988" spans="1:45" x14ac:dyDescent="0.25">
      <c r="A1988" t="s">
        <v>1666</v>
      </c>
      <c r="B1988">
        <v>2002</v>
      </c>
      <c r="D1988" t="s">
        <v>35</v>
      </c>
      <c r="E1988" t="s">
        <v>25</v>
      </c>
      <c r="F1988" t="s">
        <v>1779</v>
      </c>
      <c r="I1988" t="s">
        <v>1780</v>
      </c>
      <c r="J1988" t="s">
        <v>2127</v>
      </c>
      <c r="K1988" t="s">
        <v>28</v>
      </c>
      <c r="L1988" t="s">
        <v>28</v>
      </c>
      <c r="N1988" t="s">
        <v>28</v>
      </c>
      <c r="T1988" t="s">
        <v>625</v>
      </c>
      <c r="U1988" t="s">
        <v>195</v>
      </c>
      <c r="W1988" t="s">
        <v>40</v>
      </c>
      <c r="X1988" t="s">
        <v>2066</v>
      </c>
      <c r="AA1988" t="s">
        <v>1782</v>
      </c>
      <c r="AF1988">
        <v>2</v>
      </c>
      <c r="AS1988" t="s">
        <v>1783</v>
      </c>
    </row>
    <row r="1990" spans="1:45" x14ac:dyDescent="0.25">
      <c r="A1990" t="s">
        <v>1666</v>
      </c>
      <c r="B1990">
        <v>2002</v>
      </c>
      <c r="D1990" t="s">
        <v>35</v>
      </c>
      <c r="E1990" t="s">
        <v>25</v>
      </c>
      <c r="F1990" t="s">
        <v>1779</v>
      </c>
      <c r="I1990" t="s">
        <v>1780</v>
      </c>
      <c r="J1990" t="s">
        <v>2127</v>
      </c>
      <c r="K1990" t="s">
        <v>28</v>
      </c>
      <c r="L1990" t="s">
        <v>28</v>
      </c>
      <c r="N1990" t="s">
        <v>28</v>
      </c>
      <c r="T1990" t="s">
        <v>2815</v>
      </c>
      <c r="U1990" t="s">
        <v>1797</v>
      </c>
      <c r="W1990" t="s">
        <v>40</v>
      </c>
      <c r="X1990" t="s">
        <v>1781</v>
      </c>
      <c r="AA1990" t="s">
        <v>1782</v>
      </c>
      <c r="AF1990" t="s">
        <v>119</v>
      </c>
      <c r="AS1990" t="s">
        <v>1783</v>
      </c>
    </row>
    <row r="1991" spans="1:45" x14ac:dyDescent="0.25">
      <c r="A1991" t="s">
        <v>1666</v>
      </c>
      <c r="B1991">
        <v>2002</v>
      </c>
      <c r="D1991" t="s">
        <v>35</v>
      </c>
      <c r="E1991" t="s">
        <v>25</v>
      </c>
      <c r="F1991" t="s">
        <v>1779</v>
      </c>
      <c r="I1991" t="s">
        <v>1780</v>
      </c>
      <c r="J1991" t="s">
        <v>2127</v>
      </c>
      <c r="K1991" t="s">
        <v>28</v>
      </c>
      <c r="L1991" t="s">
        <v>28</v>
      </c>
      <c r="N1991" t="s">
        <v>28</v>
      </c>
      <c r="T1991" t="s">
        <v>2815</v>
      </c>
      <c r="U1991" t="s">
        <v>1797</v>
      </c>
      <c r="W1991" t="s">
        <v>40</v>
      </c>
      <c r="X1991" t="s">
        <v>2065</v>
      </c>
      <c r="AA1991" t="s">
        <v>1782</v>
      </c>
      <c r="AF1991">
        <v>1</v>
      </c>
      <c r="AS1991" t="s">
        <v>1783</v>
      </c>
    </row>
    <row r="1992" spans="1:45" x14ac:dyDescent="0.25">
      <c r="A1992" t="s">
        <v>1666</v>
      </c>
      <c r="B1992">
        <v>2002</v>
      </c>
      <c r="D1992" t="s">
        <v>35</v>
      </c>
      <c r="E1992" t="s">
        <v>25</v>
      </c>
      <c r="F1992" t="s">
        <v>1779</v>
      </c>
      <c r="I1992" t="s">
        <v>1780</v>
      </c>
      <c r="J1992" t="s">
        <v>2127</v>
      </c>
      <c r="K1992" t="s">
        <v>28</v>
      </c>
      <c r="L1992" t="s">
        <v>28</v>
      </c>
      <c r="N1992" t="s">
        <v>28</v>
      </c>
      <c r="T1992" t="s">
        <v>2815</v>
      </c>
      <c r="U1992" t="s">
        <v>1797</v>
      </c>
      <c r="W1992" t="s">
        <v>40</v>
      </c>
      <c r="X1992" t="s">
        <v>2066</v>
      </c>
      <c r="AA1992" t="s">
        <v>1782</v>
      </c>
      <c r="AF1992" t="s">
        <v>119</v>
      </c>
      <c r="AS1992" t="s">
        <v>1783</v>
      </c>
    </row>
    <row r="1993" spans="1:45" x14ac:dyDescent="0.25">
      <c r="A1993" t="s">
        <v>1666</v>
      </c>
      <c r="B1993">
        <v>2002</v>
      </c>
      <c r="D1993" t="s">
        <v>35</v>
      </c>
      <c r="E1993" t="s">
        <v>25</v>
      </c>
      <c r="F1993" t="s">
        <v>1779</v>
      </c>
      <c r="I1993" t="s">
        <v>1780</v>
      </c>
      <c r="J1993" t="s">
        <v>2127</v>
      </c>
      <c r="K1993" t="s">
        <v>28</v>
      </c>
      <c r="L1993" t="s">
        <v>28</v>
      </c>
      <c r="N1993" t="s">
        <v>28</v>
      </c>
      <c r="T1993" t="s">
        <v>1798</v>
      </c>
      <c r="U1993" t="s">
        <v>1799</v>
      </c>
      <c r="W1993" t="s">
        <v>40</v>
      </c>
      <c r="X1993" t="s">
        <v>1781</v>
      </c>
      <c r="AA1993" t="s">
        <v>1782</v>
      </c>
      <c r="AF1993" t="s">
        <v>119</v>
      </c>
      <c r="AS1993" t="s">
        <v>1783</v>
      </c>
    </row>
    <row r="1994" spans="1:45" x14ac:dyDescent="0.25">
      <c r="A1994" t="s">
        <v>1666</v>
      </c>
      <c r="B1994">
        <v>2002</v>
      </c>
      <c r="D1994" t="s">
        <v>35</v>
      </c>
      <c r="E1994" t="s">
        <v>25</v>
      </c>
      <c r="F1994" t="s">
        <v>1779</v>
      </c>
      <c r="I1994" t="s">
        <v>1780</v>
      </c>
      <c r="J1994" t="s">
        <v>2127</v>
      </c>
      <c r="K1994" t="s">
        <v>28</v>
      </c>
      <c r="L1994" t="s">
        <v>28</v>
      </c>
      <c r="N1994" t="s">
        <v>28</v>
      </c>
      <c r="T1994" t="s">
        <v>1798</v>
      </c>
      <c r="U1994" t="s">
        <v>1799</v>
      </c>
      <c r="W1994" t="s">
        <v>40</v>
      </c>
      <c r="X1994" t="s">
        <v>2065</v>
      </c>
      <c r="AA1994" t="s">
        <v>1782</v>
      </c>
      <c r="AF1994">
        <v>1</v>
      </c>
      <c r="AS1994" t="s">
        <v>1783</v>
      </c>
    </row>
    <row r="1995" spans="1:45" x14ac:dyDescent="0.25">
      <c r="A1995" t="s">
        <v>1666</v>
      </c>
      <c r="B1995">
        <v>2002</v>
      </c>
      <c r="D1995" t="s">
        <v>35</v>
      </c>
      <c r="E1995" t="s">
        <v>25</v>
      </c>
      <c r="F1995" t="s">
        <v>1779</v>
      </c>
      <c r="I1995" t="s">
        <v>1780</v>
      </c>
      <c r="J1995" t="s">
        <v>2127</v>
      </c>
      <c r="K1995" t="s">
        <v>28</v>
      </c>
      <c r="L1995" t="s">
        <v>28</v>
      </c>
      <c r="N1995" t="s">
        <v>28</v>
      </c>
      <c r="T1995" t="s">
        <v>1798</v>
      </c>
      <c r="U1995" t="s">
        <v>1799</v>
      </c>
      <c r="W1995" t="s">
        <v>40</v>
      </c>
      <c r="X1995" t="s">
        <v>2066</v>
      </c>
      <c r="AA1995" t="s">
        <v>1782</v>
      </c>
      <c r="AF1995" t="s">
        <v>119</v>
      </c>
      <c r="AS1995" t="s">
        <v>1783</v>
      </c>
    </row>
    <row r="1996" spans="1:45" x14ac:dyDescent="0.25">
      <c r="A1996" t="s">
        <v>1666</v>
      </c>
      <c r="B1996">
        <v>2002</v>
      </c>
      <c r="D1996" t="s">
        <v>35</v>
      </c>
      <c r="E1996" t="s">
        <v>25</v>
      </c>
      <c r="F1996" t="s">
        <v>1779</v>
      </c>
      <c r="I1996" t="s">
        <v>1780</v>
      </c>
      <c r="J1996" t="s">
        <v>2127</v>
      </c>
      <c r="K1996" t="s">
        <v>28</v>
      </c>
      <c r="L1996" t="s">
        <v>28</v>
      </c>
      <c r="N1996" t="s">
        <v>28</v>
      </c>
      <c r="T1996" t="s">
        <v>1369</v>
      </c>
      <c r="U1996" t="s">
        <v>1370</v>
      </c>
      <c r="W1996" t="s">
        <v>40</v>
      </c>
      <c r="X1996" t="s">
        <v>1781</v>
      </c>
      <c r="AA1996" t="s">
        <v>1782</v>
      </c>
      <c r="AF1996" t="s">
        <v>119</v>
      </c>
      <c r="AS1996" t="s">
        <v>1783</v>
      </c>
    </row>
    <row r="1997" spans="1:45" x14ac:dyDescent="0.25">
      <c r="A1997" t="s">
        <v>1666</v>
      </c>
      <c r="B1997">
        <v>2002</v>
      </c>
      <c r="D1997" t="s">
        <v>35</v>
      </c>
      <c r="E1997" t="s">
        <v>25</v>
      </c>
      <c r="F1997" t="s">
        <v>1779</v>
      </c>
      <c r="I1997" t="s">
        <v>1780</v>
      </c>
      <c r="J1997" t="s">
        <v>2127</v>
      </c>
      <c r="K1997" t="s">
        <v>28</v>
      </c>
      <c r="L1997" t="s">
        <v>28</v>
      </c>
      <c r="N1997" t="s">
        <v>28</v>
      </c>
      <c r="T1997" t="s">
        <v>1369</v>
      </c>
      <c r="U1997" t="s">
        <v>1370</v>
      </c>
      <c r="W1997" t="s">
        <v>40</v>
      </c>
      <c r="X1997" t="s">
        <v>2065</v>
      </c>
      <c r="AA1997" t="s">
        <v>1782</v>
      </c>
      <c r="AF1997">
        <v>4</v>
      </c>
      <c r="AS1997" t="s">
        <v>1783</v>
      </c>
    </row>
    <row r="1998" spans="1:45" x14ac:dyDescent="0.25">
      <c r="A1998" t="s">
        <v>1666</v>
      </c>
      <c r="B1998">
        <v>2002</v>
      </c>
      <c r="D1998" t="s">
        <v>35</v>
      </c>
      <c r="E1998" t="s">
        <v>25</v>
      </c>
      <c r="F1998" t="s">
        <v>1779</v>
      </c>
      <c r="I1998" t="s">
        <v>1780</v>
      </c>
      <c r="J1998" t="s">
        <v>2127</v>
      </c>
      <c r="K1998" t="s">
        <v>28</v>
      </c>
      <c r="L1998" t="s">
        <v>28</v>
      </c>
      <c r="N1998" t="s">
        <v>28</v>
      </c>
      <c r="T1998" t="s">
        <v>1369</v>
      </c>
      <c r="U1998" t="s">
        <v>1370</v>
      </c>
      <c r="W1998" t="s">
        <v>40</v>
      </c>
      <c r="X1998" t="s">
        <v>2066</v>
      </c>
      <c r="AA1998" t="s">
        <v>1782</v>
      </c>
      <c r="AF1998" t="s">
        <v>119</v>
      </c>
      <c r="AS1998" t="s">
        <v>1783</v>
      </c>
    </row>
    <row r="1999" spans="1:45" x14ac:dyDescent="0.25">
      <c r="A1999" t="s">
        <v>1936</v>
      </c>
      <c r="B1999">
        <v>2010</v>
      </c>
      <c r="D1999" t="s">
        <v>35</v>
      </c>
      <c r="E1999" t="s">
        <v>25</v>
      </c>
      <c r="F1999" t="s">
        <v>1937</v>
      </c>
      <c r="I1999" t="s">
        <v>1938</v>
      </c>
      <c r="J1999" t="s">
        <v>2141</v>
      </c>
      <c r="K1999" t="s">
        <v>28</v>
      </c>
      <c r="L1999" t="s">
        <v>28</v>
      </c>
      <c r="N1999" t="s">
        <v>1939</v>
      </c>
      <c r="T1999" t="s">
        <v>1367</v>
      </c>
      <c r="U1999" t="s">
        <v>1368</v>
      </c>
      <c r="W1999" t="s">
        <v>40</v>
      </c>
      <c r="X1999" t="s">
        <v>1826</v>
      </c>
      <c r="AA1999" t="s">
        <v>1940</v>
      </c>
      <c r="AB1999" t="s">
        <v>35</v>
      </c>
      <c r="AC1999" t="s">
        <v>2901</v>
      </c>
      <c r="AF1999" t="s">
        <v>119</v>
      </c>
      <c r="AG1999">
        <v>1</v>
      </c>
    </row>
    <row r="2000" spans="1:45" x14ac:dyDescent="0.25">
      <c r="A2000" t="s">
        <v>1936</v>
      </c>
      <c r="B2000">
        <v>2010</v>
      </c>
      <c r="D2000" t="s">
        <v>35</v>
      </c>
      <c r="E2000" t="s">
        <v>25</v>
      </c>
      <c r="F2000" t="s">
        <v>1937</v>
      </c>
      <c r="I2000" t="s">
        <v>1938</v>
      </c>
      <c r="J2000" t="s">
        <v>2141</v>
      </c>
      <c r="K2000" t="s">
        <v>28</v>
      </c>
      <c r="L2000" t="s">
        <v>28</v>
      </c>
      <c r="N2000" t="s">
        <v>1939</v>
      </c>
      <c r="T2000" t="s">
        <v>2764</v>
      </c>
      <c r="U2000" t="s">
        <v>650</v>
      </c>
      <c r="W2000" t="s">
        <v>40</v>
      </c>
      <c r="X2000" t="s">
        <v>1826</v>
      </c>
      <c r="AA2000" t="s">
        <v>1940</v>
      </c>
      <c r="AB2000" t="s">
        <v>35</v>
      </c>
      <c r="AC2000" t="s">
        <v>2901</v>
      </c>
      <c r="AF2000">
        <v>1</v>
      </c>
      <c r="AG2000">
        <v>2</v>
      </c>
    </row>
    <row r="2001" spans="1:33" x14ac:dyDescent="0.25">
      <c r="A2001" t="s">
        <v>1936</v>
      </c>
      <c r="B2001">
        <v>2010</v>
      </c>
      <c r="D2001" t="s">
        <v>35</v>
      </c>
      <c r="E2001" t="s">
        <v>25</v>
      </c>
      <c r="F2001" t="s">
        <v>1937</v>
      </c>
      <c r="I2001" t="s">
        <v>1938</v>
      </c>
      <c r="J2001" t="s">
        <v>2141</v>
      </c>
      <c r="K2001" t="s">
        <v>28</v>
      </c>
      <c r="L2001" t="s">
        <v>28</v>
      </c>
      <c r="N2001" t="s">
        <v>1939</v>
      </c>
      <c r="T2001" t="s">
        <v>1942</v>
      </c>
      <c r="U2001" t="s">
        <v>1695</v>
      </c>
      <c r="W2001" t="s">
        <v>40</v>
      </c>
      <c r="X2001" t="s">
        <v>1826</v>
      </c>
      <c r="AA2001" t="s">
        <v>1940</v>
      </c>
      <c r="AB2001" t="s">
        <v>35</v>
      </c>
      <c r="AC2001" t="s">
        <v>2901</v>
      </c>
      <c r="AF2001" t="s">
        <v>119</v>
      </c>
      <c r="AG2001">
        <v>3</v>
      </c>
    </row>
    <row r="2002" spans="1:33" x14ac:dyDescent="0.25">
      <c r="A2002" t="s">
        <v>1936</v>
      </c>
      <c r="B2002">
        <v>2010</v>
      </c>
      <c r="D2002" t="s">
        <v>35</v>
      </c>
      <c r="E2002" t="s">
        <v>25</v>
      </c>
      <c r="F2002" t="s">
        <v>1937</v>
      </c>
      <c r="I2002" t="s">
        <v>1938</v>
      </c>
      <c r="J2002" t="s">
        <v>2141</v>
      </c>
      <c r="K2002" t="s">
        <v>28</v>
      </c>
      <c r="L2002" t="s">
        <v>28</v>
      </c>
      <c r="N2002" t="s">
        <v>1939</v>
      </c>
      <c r="T2002" t="s">
        <v>1947</v>
      </c>
      <c r="U2002" t="s">
        <v>1948</v>
      </c>
      <c r="W2002" t="s">
        <v>40</v>
      </c>
      <c r="X2002" t="s">
        <v>1826</v>
      </c>
      <c r="AA2002" t="s">
        <v>1940</v>
      </c>
      <c r="AB2002" t="s">
        <v>35</v>
      </c>
      <c r="AC2002" t="s">
        <v>2901</v>
      </c>
      <c r="AF2002" t="s">
        <v>119</v>
      </c>
      <c r="AG2002">
        <v>3</v>
      </c>
    </row>
    <row r="2003" spans="1:33" x14ac:dyDescent="0.25">
      <c r="A2003" t="s">
        <v>1936</v>
      </c>
      <c r="B2003">
        <v>2010</v>
      </c>
      <c r="D2003" t="s">
        <v>35</v>
      </c>
      <c r="E2003" t="s">
        <v>25</v>
      </c>
      <c r="F2003" t="s">
        <v>1937</v>
      </c>
      <c r="I2003" t="s">
        <v>1938</v>
      </c>
      <c r="J2003" t="s">
        <v>2141</v>
      </c>
      <c r="K2003" t="s">
        <v>28</v>
      </c>
      <c r="L2003" t="s">
        <v>28</v>
      </c>
      <c r="N2003" t="s">
        <v>1939</v>
      </c>
      <c r="T2003" t="s">
        <v>2829</v>
      </c>
      <c r="U2003" t="s">
        <v>1951</v>
      </c>
      <c r="W2003" t="s">
        <v>40</v>
      </c>
      <c r="X2003" t="s">
        <v>1826</v>
      </c>
      <c r="AA2003" t="s">
        <v>1940</v>
      </c>
      <c r="AB2003" t="s">
        <v>35</v>
      </c>
      <c r="AC2003" t="s">
        <v>2901</v>
      </c>
      <c r="AF2003" t="s">
        <v>119</v>
      </c>
      <c r="AG2003">
        <v>3</v>
      </c>
    </row>
    <row r="2004" spans="1:33" x14ac:dyDescent="0.25">
      <c r="A2004" t="s">
        <v>1936</v>
      </c>
      <c r="B2004">
        <v>2010</v>
      </c>
      <c r="D2004" t="s">
        <v>35</v>
      </c>
      <c r="E2004" t="s">
        <v>25</v>
      </c>
      <c r="F2004" t="s">
        <v>1937</v>
      </c>
      <c r="I2004" t="s">
        <v>1938</v>
      </c>
      <c r="J2004" t="s">
        <v>2141</v>
      </c>
      <c r="K2004" t="s">
        <v>28</v>
      </c>
      <c r="L2004" t="s">
        <v>28</v>
      </c>
      <c r="N2004" t="s">
        <v>1939</v>
      </c>
      <c r="T2004" t="s">
        <v>2794</v>
      </c>
      <c r="U2004" t="s">
        <v>1353</v>
      </c>
      <c r="W2004" t="s">
        <v>40</v>
      </c>
      <c r="X2004" t="s">
        <v>1826</v>
      </c>
      <c r="AA2004" t="s">
        <v>1940</v>
      </c>
      <c r="AB2004" t="s">
        <v>35</v>
      </c>
      <c r="AC2004" t="s">
        <v>2901</v>
      </c>
      <c r="AF2004" t="s">
        <v>119</v>
      </c>
      <c r="AG2004">
        <v>4</v>
      </c>
    </row>
    <row r="2005" spans="1:33" x14ac:dyDescent="0.25">
      <c r="A2005" t="s">
        <v>1936</v>
      </c>
      <c r="B2005">
        <v>2010</v>
      </c>
      <c r="D2005" t="s">
        <v>35</v>
      </c>
      <c r="E2005" t="s">
        <v>25</v>
      </c>
      <c r="F2005" t="s">
        <v>1937</v>
      </c>
      <c r="I2005" t="s">
        <v>1938</v>
      </c>
      <c r="J2005" t="s">
        <v>2141</v>
      </c>
      <c r="K2005" t="s">
        <v>28</v>
      </c>
      <c r="L2005" t="s">
        <v>28</v>
      </c>
      <c r="N2005" t="s">
        <v>1939</v>
      </c>
      <c r="T2005" t="s">
        <v>1949</v>
      </c>
      <c r="U2005" t="s">
        <v>1950</v>
      </c>
      <c r="W2005" t="s">
        <v>40</v>
      </c>
      <c r="X2005" t="s">
        <v>1826</v>
      </c>
      <c r="AA2005" t="s">
        <v>1940</v>
      </c>
      <c r="AB2005" t="s">
        <v>35</v>
      </c>
      <c r="AC2005" t="s">
        <v>2901</v>
      </c>
      <c r="AF2005" t="s">
        <v>119</v>
      </c>
      <c r="AG2005">
        <v>4</v>
      </c>
    </row>
    <row r="2006" spans="1:33" x14ac:dyDescent="0.25">
      <c r="A2006" t="s">
        <v>1936</v>
      </c>
      <c r="B2006">
        <v>2010</v>
      </c>
      <c r="D2006" t="s">
        <v>35</v>
      </c>
      <c r="E2006" t="s">
        <v>25</v>
      </c>
      <c r="F2006" t="s">
        <v>1937</v>
      </c>
      <c r="I2006" t="s">
        <v>1938</v>
      </c>
      <c r="J2006" t="s">
        <v>2141</v>
      </c>
      <c r="K2006" t="s">
        <v>28</v>
      </c>
      <c r="L2006" t="s">
        <v>28</v>
      </c>
      <c r="N2006" t="s">
        <v>1939</v>
      </c>
      <c r="T2006" t="s">
        <v>2687</v>
      </c>
      <c r="U2006" t="s">
        <v>644</v>
      </c>
      <c r="W2006" t="s">
        <v>40</v>
      </c>
      <c r="X2006" t="s">
        <v>1826</v>
      </c>
      <c r="AA2006" t="s">
        <v>1940</v>
      </c>
      <c r="AB2006" t="s">
        <v>35</v>
      </c>
      <c r="AC2006" t="s">
        <v>2901</v>
      </c>
      <c r="AF2006">
        <v>2</v>
      </c>
      <c r="AG2006">
        <v>5</v>
      </c>
    </row>
    <row r="2007" spans="1:33" x14ac:dyDescent="0.25">
      <c r="A2007" t="s">
        <v>1936</v>
      </c>
      <c r="B2007">
        <v>2010</v>
      </c>
      <c r="D2007" t="s">
        <v>35</v>
      </c>
      <c r="E2007" t="s">
        <v>25</v>
      </c>
      <c r="F2007" t="s">
        <v>1937</v>
      </c>
      <c r="I2007" t="s">
        <v>1938</v>
      </c>
      <c r="J2007" t="s">
        <v>2141</v>
      </c>
      <c r="K2007" t="s">
        <v>28</v>
      </c>
      <c r="L2007" t="s">
        <v>28</v>
      </c>
      <c r="N2007" t="s">
        <v>1939</v>
      </c>
      <c r="T2007" t="s">
        <v>1943</v>
      </c>
      <c r="U2007" t="s">
        <v>1944</v>
      </c>
      <c r="W2007" t="s">
        <v>40</v>
      </c>
      <c r="X2007" t="s">
        <v>1826</v>
      </c>
      <c r="AA2007" t="s">
        <v>1940</v>
      </c>
      <c r="AB2007" t="s">
        <v>35</v>
      </c>
      <c r="AC2007" t="s">
        <v>2901</v>
      </c>
      <c r="AF2007" t="s">
        <v>119</v>
      </c>
      <c r="AG2007">
        <v>6</v>
      </c>
    </row>
    <row r="2008" spans="1:33" x14ac:dyDescent="0.25">
      <c r="A2008" t="s">
        <v>1936</v>
      </c>
      <c r="B2008">
        <v>2010</v>
      </c>
      <c r="D2008" t="s">
        <v>35</v>
      </c>
      <c r="E2008" t="s">
        <v>25</v>
      </c>
      <c r="F2008" t="s">
        <v>1937</v>
      </c>
      <c r="I2008" t="s">
        <v>1938</v>
      </c>
      <c r="J2008" t="s">
        <v>2141</v>
      </c>
      <c r="K2008" t="s">
        <v>28</v>
      </c>
      <c r="L2008" t="s">
        <v>28</v>
      </c>
      <c r="N2008" t="s">
        <v>1939</v>
      </c>
      <c r="T2008" t="s">
        <v>1683</v>
      </c>
      <c r="U2008" t="s">
        <v>1684</v>
      </c>
      <c r="W2008" t="s">
        <v>40</v>
      </c>
      <c r="X2008" t="s">
        <v>1826</v>
      </c>
      <c r="AA2008" t="s">
        <v>1940</v>
      </c>
      <c r="AB2008" t="s">
        <v>35</v>
      </c>
      <c r="AC2008" t="s">
        <v>2901</v>
      </c>
      <c r="AF2008" t="s">
        <v>119</v>
      </c>
      <c r="AG2008">
        <v>6</v>
      </c>
    </row>
    <row r="2009" spans="1:33" x14ac:dyDescent="0.25">
      <c r="A2009" t="s">
        <v>1936</v>
      </c>
      <c r="B2009">
        <v>2010</v>
      </c>
      <c r="D2009" t="s">
        <v>35</v>
      </c>
      <c r="E2009" t="s">
        <v>25</v>
      </c>
      <c r="F2009" t="s">
        <v>1937</v>
      </c>
      <c r="I2009" t="s">
        <v>1938</v>
      </c>
      <c r="J2009" t="s">
        <v>2141</v>
      </c>
      <c r="K2009" t="s">
        <v>28</v>
      </c>
      <c r="L2009" t="s">
        <v>28</v>
      </c>
      <c r="N2009" t="s">
        <v>1939</v>
      </c>
      <c r="T2009" t="s">
        <v>1789</v>
      </c>
      <c r="U2009" t="s">
        <v>1360</v>
      </c>
      <c r="W2009" t="s">
        <v>40</v>
      </c>
      <c r="X2009" t="s">
        <v>1826</v>
      </c>
      <c r="AA2009" t="s">
        <v>1940</v>
      </c>
      <c r="AB2009" t="s">
        <v>35</v>
      </c>
      <c r="AC2009" t="s">
        <v>2901</v>
      </c>
      <c r="AF2009" t="s">
        <v>119</v>
      </c>
      <c r="AG2009">
        <v>8</v>
      </c>
    </row>
    <row r="2010" spans="1:33" x14ac:dyDescent="0.25">
      <c r="A2010" t="s">
        <v>1936</v>
      </c>
      <c r="B2010">
        <v>2010</v>
      </c>
      <c r="D2010" t="s">
        <v>35</v>
      </c>
      <c r="E2010" t="s">
        <v>25</v>
      </c>
      <c r="F2010" t="s">
        <v>1937</v>
      </c>
      <c r="I2010" t="s">
        <v>1938</v>
      </c>
      <c r="J2010" t="s">
        <v>2141</v>
      </c>
      <c r="K2010" t="s">
        <v>28</v>
      </c>
      <c r="L2010" t="s">
        <v>28</v>
      </c>
      <c r="N2010" t="s">
        <v>1939</v>
      </c>
      <c r="T2010" t="s">
        <v>1946</v>
      </c>
      <c r="U2010" t="s">
        <v>1343</v>
      </c>
      <c r="W2010" t="s">
        <v>40</v>
      </c>
      <c r="X2010" t="s">
        <v>1826</v>
      </c>
      <c r="AA2010" t="s">
        <v>1940</v>
      </c>
      <c r="AB2010" t="s">
        <v>35</v>
      </c>
      <c r="AC2010" t="s">
        <v>2901</v>
      </c>
      <c r="AF2010" t="s">
        <v>119</v>
      </c>
      <c r="AG2010">
        <v>10</v>
      </c>
    </row>
    <row r="2011" spans="1:33" x14ac:dyDescent="0.25">
      <c r="A2011" t="s">
        <v>1936</v>
      </c>
      <c r="B2011">
        <v>2010</v>
      </c>
      <c r="D2011" t="s">
        <v>35</v>
      </c>
      <c r="E2011" t="s">
        <v>25</v>
      </c>
      <c r="F2011" t="s">
        <v>1937</v>
      </c>
      <c r="I2011" t="s">
        <v>1938</v>
      </c>
      <c r="J2011" t="s">
        <v>2141</v>
      </c>
      <c r="K2011" t="s">
        <v>28</v>
      </c>
      <c r="L2011" t="s">
        <v>28</v>
      </c>
      <c r="N2011" t="s">
        <v>1939</v>
      </c>
      <c r="T2011" t="s">
        <v>510</v>
      </c>
      <c r="U2011" t="s">
        <v>1945</v>
      </c>
      <c r="W2011" t="s">
        <v>40</v>
      </c>
      <c r="X2011" t="s">
        <v>1826</v>
      </c>
      <c r="AA2011" t="s">
        <v>1940</v>
      </c>
      <c r="AB2011" t="s">
        <v>35</v>
      </c>
      <c r="AC2011" t="s">
        <v>2901</v>
      </c>
      <c r="AF2011" t="s">
        <v>119</v>
      </c>
      <c r="AG2011">
        <v>16</v>
      </c>
    </row>
    <row r="2012" spans="1:33" x14ac:dyDescent="0.25">
      <c r="A2012" t="s">
        <v>1936</v>
      </c>
      <c r="B2012">
        <v>2010</v>
      </c>
      <c r="D2012" t="s">
        <v>35</v>
      </c>
      <c r="E2012" t="s">
        <v>25</v>
      </c>
      <c r="F2012" t="s">
        <v>1937</v>
      </c>
      <c r="I2012" t="s">
        <v>1938</v>
      </c>
      <c r="J2012" t="s">
        <v>2141</v>
      </c>
      <c r="K2012" t="s">
        <v>28</v>
      </c>
      <c r="L2012" t="s">
        <v>28</v>
      </c>
      <c r="N2012" t="s">
        <v>1939</v>
      </c>
      <c r="T2012" t="s">
        <v>343</v>
      </c>
      <c r="U2012" t="s">
        <v>267</v>
      </c>
      <c r="W2012" t="s">
        <v>40</v>
      </c>
      <c r="X2012" t="s">
        <v>1826</v>
      </c>
      <c r="AA2012" t="s">
        <v>1940</v>
      </c>
      <c r="AB2012" t="s">
        <v>35</v>
      </c>
      <c r="AC2012" t="s">
        <v>2901</v>
      </c>
      <c r="AF2012" t="s">
        <v>119</v>
      </c>
      <c r="AG2012">
        <v>16</v>
      </c>
    </row>
    <row r="2013" spans="1:33" x14ac:dyDescent="0.25">
      <c r="A2013" t="s">
        <v>1936</v>
      </c>
      <c r="B2013">
        <v>2010</v>
      </c>
      <c r="D2013" t="s">
        <v>35</v>
      </c>
      <c r="E2013" t="s">
        <v>25</v>
      </c>
      <c r="F2013" t="s">
        <v>1937</v>
      </c>
      <c r="I2013" t="s">
        <v>1938</v>
      </c>
      <c r="J2013" t="s">
        <v>2141</v>
      </c>
      <c r="K2013" t="s">
        <v>28</v>
      </c>
      <c r="L2013" t="s">
        <v>28</v>
      </c>
      <c r="N2013" t="s">
        <v>1939</v>
      </c>
      <c r="T2013" t="s">
        <v>2599</v>
      </c>
      <c r="U2013" t="s">
        <v>649</v>
      </c>
      <c r="W2013" t="s">
        <v>40</v>
      </c>
      <c r="X2013" t="s">
        <v>1826</v>
      </c>
      <c r="AA2013" t="s">
        <v>1940</v>
      </c>
      <c r="AB2013" t="s">
        <v>35</v>
      </c>
      <c r="AC2013" t="s">
        <v>2901</v>
      </c>
      <c r="AF2013">
        <v>6</v>
      </c>
      <c r="AG2013">
        <v>18</v>
      </c>
    </row>
    <row r="2014" spans="1:33" x14ac:dyDescent="0.25">
      <c r="A2014" t="s">
        <v>1936</v>
      </c>
      <c r="B2014">
        <v>2010</v>
      </c>
      <c r="D2014" t="s">
        <v>35</v>
      </c>
      <c r="E2014" t="s">
        <v>25</v>
      </c>
      <c r="F2014" t="s">
        <v>1937</v>
      </c>
      <c r="I2014" t="s">
        <v>1938</v>
      </c>
      <c r="J2014" t="s">
        <v>2141</v>
      </c>
      <c r="K2014" t="s">
        <v>28</v>
      </c>
      <c r="L2014" t="s">
        <v>28</v>
      </c>
      <c r="N2014" t="s">
        <v>1939</v>
      </c>
      <c r="T2014" t="s">
        <v>1681</v>
      </c>
      <c r="U2014" t="s">
        <v>652</v>
      </c>
      <c r="W2014" t="s">
        <v>40</v>
      </c>
      <c r="X2014" t="s">
        <v>1826</v>
      </c>
      <c r="AA2014" t="s">
        <v>1940</v>
      </c>
      <c r="AB2014" t="s">
        <v>35</v>
      </c>
      <c r="AC2014" t="s">
        <v>2901</v>
      </c>
      <c r="AF2014">
        <v>1</v>
      </c>
      <c r="AG2014">
        <v>25</v>
      </c>
    </row>
    <row r="2015" spans="1:33" x14ac:dyDescent="0.25">
      <c r="A2015" t="s">
        <v>1936</v>
      </c>
      <c r="B2015">
        <v>2010</v>
      </c>
      <c r="D2015" t="s">
        <v>35</v>
      </c>
      <c r="E2015" t="s">
        <v>25</v>
      </c>
      <c r="F2015" t="s">
        <v>1937</v>
      </c>
      <c r="I2015" t="s">
        <v>1938</v>
      </c>
      <c r="J2015" t="s">
        <v>2141</v>
      </c>
      <c r="K2015" t="s">
        <v>28</v>
      </c>
      <c r="L2015" t="s">
        <v>28</v>
      </c>
      <c r="N2015" t="s">
        <v>1939</v>
      </c>
      <c r="T2015" t="s">
        <v>1784</v>
      </c>
      <c r="U2015" t="s">
        <v>1672</v>
      </c>
      <c r="W2015" t="s">
        <v>40</v>
      </c>
      <c r="X2015" t="s">
        <v>1826</v>
      </c>
      <c r="AA2015" t="s">
        <v>1940</v>
      </c>
      <c r="AB2015" t="s">
        <v>35</v>
      </c>
      <c r="AC2015" t="s">
        <v>2901</v>
      </c>
      <c r="AF2015">
        <v>1</v>
      </c>
      <c r="AG2015">
        <v>63</v>
      </c>
    </row>
    <row r="2016" spans="1:33" x14ac:dyDescent="0.25">
      <c r="A2016" t="s">
        <v>1936</v>
      </c>
      <c r="B2016">
        <v>2010</v>
      </c>
      <c r="D2016" t="s">
        <v>35</v>
      </c>
      <c r="E2016" t="s">
        <v>25</v>
      </c>
      <c r="F2016" t="s">
        <v>1937</v>
      </c>
      <c r="I2016" t="s">
        <v>1938</v>
      </c>
      <c r="J2016" t="s">
        <v>2141</v>
      </c>
      <c r="K2016" t="s">
        <v>28</v>
      </c>
      <c r="L2016" t="s">
        <v>28</v>
      </c>
      <c r="N2016" t="s">
        <v>1939</v>
      </c>
      <c r="T2016" t="s">
        <v>2051</v>
      </c>
      <c r="U2016" t="s">
        <v>1310</v>
      </c>
      <c r="W2016" t="s">
        <v>40</v>
      </c>
      <c r="X2016" t="s">
        <v>1826</v>
      </c>
      <c r="AA2016" t="s">
        <v>1940</v>
      </c>
      <c r="AB2016" t="s">
        <v>35</v>
      </c>
      <c r="AC2016" t="s">
        <v>2901</v>
      </c>
      <c r="AF2016" t="s">
        <v>119</v>
      </c>
      <c r="AG2016">
        <v>66</v>
      </c>
    </row>
    <row r="2017" spans="1:58" x14ac:dyDescent="0.25">
      <c r="A2017" t="s">
        <v>1936</v>
      </c>
      <c r="B2017">
        <v>2010</v>
      </c>
      <c r="D2017" t="s">
        <v>35</v>
      </c>
      <c r="E2017" t="s">
        <v>25</v>
      </c>
      <c r="F2017" t="s">
        <v>1937</v>
      </c>
      <c r="I2017" t="s">
        <v>1938</v>
      </c>
      <c r="J2017" t="s">
        <v>2141</v>
      </c>
      <c r="K2017" t="s">
        <v>28</v>
      </c>
      <c r="L2017" t="s">
        <v>28</v>
      </c>
      <c r="N2017" t="s">
        <v>1939</v>
      </c>
      <c r="T2017" t="s">
        <v>1319</v>
      </c>
      <c r="U2017" t="s">
        <v>1320</v>
      </c>
      <c r="W2017" t="s">
        <v>40</v>
      </c>
      <c r="X2017" t="s">
        <v>1826</v>
      </c>
      <c r="AA2017" t="s">
        <v>1940</v>
      </c>
      <c r="AB2017" t="s">
        <v>35</v>
      </c>
      <c r="AC2017" t="s">
        <v>2901</v>
      </c>
      <c r="AF2017" t="s">
        <v>119</v>
      </c>
      <c r="AG2017">
        <v>86</v>
      </c>
    </row>
    <row r="2018" spans="1:58" x14ac:dyDescent="0.25">
      <c r="A2018" t="s">
        <v>1936</v>
      </c>
      <c r="B2018">
        <v>2010</v>
      </c>
      <c r="D2018" t="s">
        <v>35</v>
      </c>
      <c r="E2018" t="s">
        <v>25</v>
      </c>
      <c r="F2018" t="s">
        <v>1937</v>
      </c>
      <c r="I2018" t="s">
        <v>1938</v>
      </c>
      <c r="J2018" t="s">
        <v>2141</v>
      </c>
      <c r="K2018" t="s">
        <v>28</v>
      </c>
      <c r="L2018" t="s">
        <v>28</v>
      </c>
      <c r="N2018" t="s">
        <v>1939</v>
      </c>
      <c r="T2018" t="s">
        <v>346</v>
      </c>
      <c r="U2018" t="s">
        <v>347</v>
      </c>
      <c r="W2018" t="s">
        <v>40</v>
      </c>
      <c r="X2018" t="s">
        <v>1826</v>
      </c>
      <c r="AA2018" t="s">
        <v>1940</v>
      </c>
      <c r="AB2018" t="s">
        <v>35</v>
      </c>
      <c r="AC2018" t="s">
        <v>2901</v>
      </c>
      <c r="AF2018">
        <v>28</v>
      </c>
      <c r="AG2018">
        <v>99</v>
      </c>
    </row>
    <row r="2019" spans="1:58" x14ac:dyDescent="0.25">
      <c r="A2019" t="s">
        <v>1936</v>
      </c>
      <c r="B2019">
        <v>2010</v>
      </c>
      <c r="D2019" t="s">
        <v>35</v>
      </c>
      <c r="E2019" t="s">
        <v>25</v>
      </c>
      <c r="F2019" t="s">
        <v>1937</v>
      </c>
      <c r="I2019" t="s">
        <v>1938</v>
      </c>
      <c r="J2019" t="s">
        <v>2141</v>
      </c>
      <c r="K2019" t="s">
        <v>28</v>
      </c>
      <c r="L2019" t="s">
        <v>28</v>
      </c>
      <c r="N2019" t="s">
        <v>1939</v>
      </c>
      <c r="T2019" t="s">
        <v>1788</v>
      </c>
      <c r="U2019" t="s">
        <v>651</v>
      </c>
      <c r="W2019" t="s">
        <v>40</v>
      </c>
      <c r="X2019" t="s">
        <v>1826</v>
      </c>
      <c r="AA2019" t="s">
        <v>1940</v>
      </c>
      <c r="AB2019" t="s">
        <v>35</v>
      </c>
      <c r="AC2019" t="s">
        <v>2901</v>
      </c>
      <c r="AF2019">
        <v>118</v>
      </c>
      <c r="AG2019">
        <v>195</v>
      </c>
    </row>
    <row r="2020" spans="1:58" x14ac:dyDescent="0.25">
      <c r="A2020" t="s">
        <v>916</v>
      </c>
      <c r="B2020">
        <v>2021</v>
      </c>
      <c r="D2020" t="s">
        <v>225</v>
      </c>
      <c r="E2020" t="s">
        <v>226</v>
      </c>
      <c r="F2020" t="s">
        <v>917</v>
      </c>
      <c r="I2020" t="s">
        <v>1841</v>
      </c>
      <c r="J2020" t="s">
        <v>2141</v>
      </c>
      <c r="K2020" t="s">
        <v>28</v>
      </c>
      <c r="L2020" t="s">
        <v>28</v>
      </c>
      <c r="N2020" t="s">
        <v>28</v>
      </c>
      <c r="T2020" t="s">
        <v>2790</v>
      </c>
      <c r="U2020" t="s">
        <v>920</v>
      </c>
      <c r="W2020" t="s">
        <v>40</v>
      </c>
      <c r="X2020" t="s">
        <v>1826</v>
      </c>
      <c r="AA2020" t="s">
        <v>921</v>
      </c>
      <c r="AB2020" t="s">
        <v>35</v>
      </c>
      <c r="AC2020" t="s">
        <v>2901</v>
      </c>
      <c r="AF2020">
        <v>6</v>
      </c>
      <c r="AG2020">
        <v>168</v>
      </c>
    </row>
    <row r="2021" spans="1:58" x14ac:dyDescent="0.25">
      <c r="A2021" s="13" t="s">
        <v>1646</v>
      </c>
      <c r="B2021" s="13">
        <v>1983</v>
      </c>
      <c r="C2021" s="13"/>
      <c r="D2021" s="13" t="s">
        <v>35</v>
      </c>
      <c r="E2021" s="13" t="s">
        <v>25</v>
      </c>
      <c r="F2021" s="13" t="s">
        <v>1647</v>
      </c>
      <c r="G2021" s="13"/>
      <c r="H2021" s="13"/>
      <c r="I2021" s="13" t="s">
        <v>2132</v>
      </c>
      <c r="J2021" s="13" t="s">
        <v>2130</v>
      </c>
      <c r="K2021" s="13" t="s">
        <v>28</v>
      </c>
      <c r="L2021" s="13" t="s">
        <v>28</v>
      </c>
      <c r="M2021" s="13"/>
      <c r="N2021" s="13" t="s">
        <v>485</v>
      </c>
      <c r="T2021" t="s">
        <v>2611</v>
      </c>
      <c r="U2021" s="13"/>
      <c r="V2021" s="13"/>
      <c r="W2021" s="13" t="s">
        <v>40</v>
      </c>
      <c r="X2021" s="13" t="s">
        <v>1649</v>
      </c>
      <c r="Y2021" s="13"/>
      <c r="Z2021" s="13"/>
      <c r="AA2021" s="13" t="s">
        <v>1650</v>
      </c>
      <c r="AB2021" t="s">
        <v>35</v>
      </c>
      <c r="AC2021" t="s">
        <v>2901</v>
      </c>
      <c r="AF2021" s="13">
        <v>1</v>
      </c>
      <c r="AG2021" s="13">
        <v>4</v>
      </c>
      <c r="AH2021" s="13"/>
      <c r="AI2021" s="13"/>
      <c r="AJ2021" s="13"/>
      <c r="AK2021" s="13"/>
      <c r="AL2021" s="13"/>
      <c r="AM2021" s="13"/>
      <c r="AN2021" s="13"/>
      <c r="AO2021" s="13"/>
      <c r="AP2021" s="13"/>
      <c r="AQ2021" s="13"/>
      <c r="AR2021" s="13"/>
      <c r="AS2021" s="13"/>
      <c r="AT2021" s="13"/>
      <c r="AU2021" s="13"/>
      <c r="AV2021" s="13"/>
      <c r="AW2021" s="13"/>
      <c r="AX2021" s="13"/>
      <c r="AY2021" s="13"/>
      <c r="AZ2021" s="13"/>
      <c r="BA2021" s="13"/>
      <c r="BB2021" s="13"/>
      <c r="BC2021" s="13"/>
      <c r="BD2021" s="13"/>
      <c r="BE2021" s="13"/>
      <c r="BF2021" s="13"/>
    </row>
    <row r="2022" spans="1:58" x14ac:dyDescent="0.25">
      <c r="A2022" s="13" t="s">
        <v>1646</v>
      </c>
      <c r="B2022" s="13">
        <v>1983</v>
      </c>
      <c r="C2022" s="13"/>
      <c r="D2022" s="13" t="s">
        <v>35</v>
      </c>
      <c r="E2022" s="13" t="s">
        <v>25</v>
      </c>
      <c r="F2022" s="13" t="s">
        <v>1647</v>
      </c>
      <c r="G2022" s="13"/>
      <c r="H2022" s="13"/>
      <c r="I2022" s="13" t="s">
        <v>2132</v>
      </c>
      <c r="J2022" s="13" t="s">
        <v>2130</v>
      </c>
      <c r="K2022" s="13" t="s">
        <v>28</v>
      </c>
      <c r="L2022" s="13" t="s">
        <v>28</v>
      </c>
      <c r="M2022" s="13"/>
      <c r="N2022" s="13" t="s">
        <v>485</v>
      </c>
      <c r="T2022" t="s">
        <v>2611</v>
      </c>
      <c r="U2022" s="13"/>
      <c r="V2022" s="13"/>
      <c r="W2022" s="13" t="s">
        <v>40</v>
      </c>
      <c r="X2022" s="13" t="s">
        <v>1750</v>
      </c>
      <c r="Y2022" s="13"/>
      <c r="Z2022" s="13"/>
      <c r="AA2022" s="13" t="s">
        <v>1650</v>
      </c>
      <c r="AB2022" t="s">
        <v>35</v>
      </c>
      <c r="AC2022" t="s">
        <v>2901</v>
      </c>
      <c r="AF2022" s="13">
        <v>1</v>
      </c>
      <c r="AG2022" s="13">
        <v>4</v>
      </c>
      <c r="AH2022" s="13"/>
      <c r="AI2022" s="13"/>
      <c r="AJ2022" s="13"/>
      <c r="AK2022" s="13"/>
      <c r="AL2022" s="13"/>
      <c r="AM2022" s="13"/>
      <c r="AN2022" s="13"/>
      <c r="AO2022" s="13"/>
      <c r="AP2022" s="13"/>
      <c r="AQ2022" s="13"/>
      <c r="AR2022" s="13"/>
      <c r="AS2022" s="13"/>
      <c r="AT2022" s="13"/>
      <c r="AU2022" s="13"/>
      <c r="AV2022" s="13"/>
      <c r="AW2022" s="13"/>
      <c r="AX2022" s="13"/>
      <c r="AY2022" s="13"/>
      <c r="AZ2022" s="13"/>
      <c r="BA2022" s="13"/>
      <c r="BB2022" s="13"/>
      <c r="BC2022" s="13"/>
      <c r="BD2022" s="13"/>
      <c r="BE2022" s="13"/>
      <c r="BF2022" s="13"/>
    </row>
    <row r="2023" spans="1:58" x14ac:dyDescent="0.25">
      <c r="A2023" s="13" t="s">
        <v>1646</v>
      </c>
      <c r="B2023" s="13">
        <v>1983</v>
      </c>
      <c r="C2023" s="13"/>
      <c r="D2023" s="13" t="s">
        <v>35</v>
      </c>
      <c r="E2023" s="13" t="s">
        <v>25</v>
      </c>
      <c r="F2023" s="13" t="s">
        <v>1647</v>
      </c>
      <c r="G2023" s="13"/>
      <c r="H2023" s="13"/>
      <c r="I2023" s="13" t="s">
        <v>2132</v>
      </c>
      <c r="J2023" s="13" t="s">
        <v>2130</v>
      </c>
      <c r="K2023" s="13" t="s">
        <v>28</v>
      </c>
      <c r="L2023" s="13" t="s">
        <v>28</v>
      </c>
      <c r="M2023" s="13"/>
      <c r="N2023" s="13" t="s">
        <v>485</v>
      </c>
      <c r="T2023" t="s">
        <v>2611</v>
      </c>
      <c r="U2023" s="13"/>
      <c r="V2023" s="13"/>
      <c r="W2023" s="13" t="s">
        <v>40</v>
      </c>
      <c r="X2023" s="13" t="s">
        <v>2031</v>
      </c>
      <c r="Y2023" s="13"/>
      <c r="Z2023" s="13"/>
      <c r="AA2023" s="13" t="s">
        <v>1650</v>
      </c>
      <c r="AB2023" t="s">
        <v>35</v>
      </c>
      <c r="AC2023" t="s">
        <v>2901</v>
      </c>
      <c r="AF2023" s="13">
        <v>2</v>
      </c>
      <c r="AG2023" s="13">
        <v>4</v>
      </c>
      <c r="AH2023" s="13"/>
      <c r="AI2023" s="13"/>
      <c r="AJ2023" s="13"/>
      <c r="AK2023" s="13"/>
      <c r="AL2023" s="13"/>
      <c r="AM2023" s="13"/>
      <c r="AN2023" s="13"/>
      <c r="AO2023" s="13"/>
      <c r="AP2023" s="13"/>
      <c r="AQ2023" s="13"/>
      <c r="AR2023" s="13"/>
      <c r="AS2023" s="13"/>
      <c r="AT2023" s="13"/>
      <c r="AU2023" s="13"/>
      <c r="AV2023" s="13"/>
      <c r="AW2023" s="13"/>
      <c r="AX2023" s="13"/>
      <c r="AY2023" s="13"/>
      <c r="AZ2023" s="13"/>
      <c r="BA2023" s="13"/>
      <c r="BB2023" s="13"/>
      <c r="BC2023" s="13"/>
      <c r="BD2023" s="13"/>
      <c r="BE2023" s="13"/>
      <c r="BF2023" s="13"/>
    </row>
    <row r="2025" spans="1:58" x14ac:dyDescent="0.25">
      <c r="A2025" s="13" t="s">
        <v>3563</v>
      </c>
    </row>
    <row r="2026" spans="1:58" s="13" customFormat="1" x14ac:dyDescent="0.25">
      <c r="A2026" s="13" t="s">
        <v>1530</v>
      </c>
      <c r="B2026" s="13">
        <v>2000</v>
      </c>
      <c r="D2026" s="13" t="s">
        <v>35</v>
      </c>
      <c r="E2026" s="13" t="s">
        <v>25</v>
      </c>
      <c r="F2026" s="13" t="s">
        <v>1531</v>
      </c>
      <c r="G2026" s="13" t="s">
        <v>35</v>
      </c>
      <c r="H2026" s="13" t="s">
        <v>3503</v>
      </c>
      <c r="I2026" s="13" t="s">
        <v>1532</v>
      </c>
      <c r="J2026" s="13" t="s">
        <v>2127</v>
      </c>
      <c r="K2026" s="13" t="s">
        <v>28</v>
      </c>
      <c r="L2026" s="13" t="s">
        <v>28</v>
      </c>
      <c r="N2026" s="13" t="s">
        <v>1533</v>
      </c>
      <c r="O2026"/>
      <c r="P2026"/>
      <c r="Q2026"/>
      <c r="R2026"/>
      <c r="S2026"/>
      <c r="T2026" s="13" t="s">
        <v>2774</v>
      </c>
      <c r="W2026" s="13" t="s">
        <v>1534</v>
      </c>
      <c r="X2026" s="13" t="s">
        <v>2174</v>
      </c>
      <c r="AA2026" s="13" t="s">
        <v>1535</v>
      </c>
      <c r="AB2026" s="13" t="s">
        <v>35</v>
      </c>
      <c r="AC2026" s="13" t="s">
        <v>2901</v>
      </c>
      <c r="AF2026" s="13">
        <v>1</v>
      </c>
      <c r="AG2026" s="13">
        <v>1</v>
      </c>
    </row>
    <row r="2027" spans="1:58" s="13" customFormat="1" x14ac:dyDescent="0.25">
      <c r="A2027" s="13" t="s">
        <v>1530</v>
      </c>
      <c r="B2027" s="13">
        <v>2000</v>
      </c>
      <c r="D2027" s="13" t="s">
        <v>35</v>
      </c>
      <c r="E2027" s="13" t="s">
        <v>25</v>
      </c>
      <c r="F2027" s="13" t="s">
        <v>1531</v>
      </c>
      <c r="G2027" s="13" t="s">
        <v>35</v>
      </c>
      <c r="H2027" s="13" t="s">
        <v>3503</v>
      </c>
      <c r="I2027" s="13" t="s">
        <v>1532</v>
      </c>
      <c r="J2027" s="13" t="s">
        <v>2127</v>
      </c>
      <c r="K2027" s="13" t="s">
        <v>28</v>
      </c>
      <c r="L2027" s="13" t="s">
        <v>28</v>
      </c>
      <c r="N2027" s="13" t="s">
        <v>1533</v>
      </c>
      <c r="O2027"/>
      <c r="P2027"/>
      <c r="Q2027"/>
      <c r="R2027"/>
      <c r="S2027"/>
      <c r="T2027" s="13" t="s">
        <v>1536</v>
      </c>
      <c r="W2027" s="13" t="s">
        <v>1534</v>
      </c>
      <c r="X2027" s="13" t="s">
        <v>2174</v>
      </c>
      <c r="AA2027" s="13" t="s">
        <v>1535</v>
      </c>
      <c r="AB2027" s="13" t="s">
        <v>35</v>
      </c>
      <c r="AC2027" s="13" t="s">
        <v>2901</v>
      </c>
      <c r="AF2027" s="13">
        <v>1</v>
      </c>
      <c r="AG2027" s="13">
        <v>1</v>
      </c>
    </row>
    <row r="2028" spans="1:58" s="13" customFormat="1" x14ac:dyDescent="0.25">
      <c r="A2028" s="13" t="s">
        <v>1530</v>
      </c>
      <c r="B2028" s="13">
        <v>2000</v>
      </c>
      <c r="D2028" s="13" t="s">
        <v>35</v>
      </c>
      <c r="E2028" s="13" t="s">
        <v>25</v>
      </c>
      <c r="F2028" s="13" t="s">
        <v>1544</v>
      </c>
      <c r="G2028" s="13" t="s">
        <v>35</v>
      </c>
      <c r="H2028" s="13" t="s">
        <v>3503</v>
      </c>
      <c r="I2028" s="13" t="s">
        <v>1532</v>
      </c>
      <c r="J2028" s="13" t="s">
        <v>2127</v>
      </c>
      <c r="K2028" s="13" t="s">
        <v>28</v>
      </c>
      <c r="L2028" s="13" t="s">
        <v>28</v>
      </c>
      <c r="N2028" s="13" t="s">
        <v>1533</v>
      </c>
      <c r="O2028"/>
      <c r="P2028"/>
      <c r="Q2028"/>
      <c r="R2028"/>
      <c r="S2028"/>
      <c r="T2028" s="13" t="s">
        <v>1545</v>
      </c>
      <c r="W2028" s="13" t="s">
        <v>31</v>
      </c>
      <c r="X2028" s="13" t="s">
        <v>1752</v>
      </c>
      <c r="Y2028" s="13" t="s">
        <v>3521</v>
      </c>
      <c r="AA2028" s="13" t="s">
        <v>1535</v>
      </c>
      <c r="AB2028" s="13" t="s">
        <v>35</v>
      </c>
      <c r="AC2028" s="13" t="s">
        <v>2901</v>
      </c>
      <c r="AF2028" s="13">
        <v>1</v>
      </c>
      <c r="AG2028" s="13">
        <v>1</v>
      </c>
    </row>
    <row r="2029" spans="1:58" s="13" customFormat="1" x14ac:dyDescent="0.25">
      <c r="A2029" s="13" t="s">
        <v>1530</v>
      </c>
      <c r="B2029" s="13">
        <v>2000</v>
      </c>
      <c r="D2029" s="13" t="s">
        <v>35</v>
      </c>
      <c r="E2029" s="13" t="s">
        <v>25</v>
      </c>
      <c r="F2029" s="13" t="s">
        <v>1550</v>
      </c>
      <c r="G2029" s="13" t="s">
        <v>35</v>
      </c>
      <c r="H2029" s="13" t="s">
        <v>3503</v>
      </c>
      <c r="I2029" s="13" t="s">
        <v>1547</v>
      </c>
      <c r="J2029" s="13" t="s">
        <v>2127</v>
      </c>
      <c r="K2029" s="13" t="s">
        <v>28</v>
      </c>
      <c r="L2029" s="13" t="s">
        <v>28</v>
      </c>
      <c r="N2029" s="13" t="s">
        <v>1533</v>
      </c>
      <c r="O2029"/>
      <c r="P2029"/>
      <c r="Q2029"/>
      <c r="R2029"/>
      <c r="S2029"/>
      <c r="T2029" s="13" t="s">
        <v>1551</v>
      </c>
      <c r="W2029" s="13" t="s">
        <v>31</v>
      </c>
      <c r="X2029" s="13" t="s">
        <v>2105</v>
      </c>
      <c r="AA2029" s="13" t="s">
        <v>1535</v>
      </c>
      <c r="AB2029" s="13" t="s">
        <v>35</v>
      </c>
      <c r="AC2029" s="13" t="s">
        <v>2901</v>
      </c>
      <c r="AF2029" s="13">
        <v>1</v>
      </c>
      <c r="AG2029" s="13">
        <v>1</v>
      </c>
      <c r="AS2029" s="13" t="s">
        <v>1548</v>
      </c>
    </row>
    <row r="2030" spans="1:58" s="13" customFormat="1" x14ac:dyDescent="0.25">
      <c r="A2030" s="13" t="s">
        <v>1530</v>
      </c>
      <c r="B2030" s="13">
        <v>2000</v>
      </c>
      <c r="D2030" s="13" t="s">
        <v>35</v>
      </c>
      <c r="E2030" s="13" t="s">
        <v>25</v>
      </c>
      <c r="F2030" s="13" t="s">
        <v>1550</v>
      </c>
      <c r="G2030" s="13" t="s">
        <v>35</v>
      </c>
      <c r="H2030" s="13" t="s">
        <v>3503</v>
      </c>
      <c r="I2030" s="13" t="s">
        <v>1547</v>
      </c>
      <c r="J2030" s="13" t="s">
        <v>2127</v>
      </c>
      <c r="K2030" s="13" t="s">
        <v>28</v>
      </c>
      <c r="L2030" s="13" t="s">
        <v>28</v>
      </c>
      <c r="N2030" s="13" t="s">
        <v>1533</v>
      </c>
      <c r="O2030"/>
      <c r="P2030"/>
      <c r="Q2030"/>
      <c r="R2030"/>
      <c r="S2030"/>
      <c r="T2030" s="13" t="s">
        <v>1554</v>
      </c>
      <c r="W2030" s="13" t="s">
        <v>1534</v>
      </c>
      <c r="X2030" s="13" t="s">
        <v>2105</v>
      </c>
      <c r="AA2030" s="13" t="s">
        <v>1535</v>
      </c>
      <c r="AB2030" s="13" t="s">
        <v>35</v>
      </c>
      <c r="AC2030" s="13" t="s">
        <v>2901</v>
      </c>
      <c r="AF2030" s="13">
        <v>1</v>
      </c>
      <c r="AG2030" s="13">
        <v>1</v>
      </c>
      <c r="AS2030" s="13" t="s">
        <v>1548</v>
      </c>
    </row>
    <row r="2031" spans="1:58" s="13" customFormat="1" x14ac:dyDescent="0.25">
      <c r="A2031" s="13" t="s">
        <v>1530</v>
      </c>
      <c r="B2031" s="13">
        <v>2000</v>
      </c>
      <c r="D2031" s="13" t="s">
        <v>35</v>
      </c>
      <c r="E2031" s="13" t="s">
        <v>25</v>
      </c>
      <c r="F2031" s="13" t="s">
        <v>1531</v>
      </c>
      <c r="G2031" s="13" t="s">
        <v>35</v>
      </c>
      <c r="H2031" s="13" t="s">
        <v>3503</v>
      </c>
      <c r="I2031" s="13" t="s">
        <v>1547</v>
      </c>
      <c r="J2031" s="13" t="s">
        <v>2127</v>
      </c>
      <c r="K2031" s="13" t="s">
        <v>28</v>
      </c>
      <c r="L2031" s="13" t="s">
        <v>28</v>
      </c>
      <c r="N2031" s="13" t="s">
        <v>1533</v>
      </c>
      <c r="O2031"/>
      <c r="P2031"/>
      <c r="Q2031"/>
      <c r="R2031"/>
      <c r="S2031"/>
      <c r="T2031" s="13" t="s">
        <v>2696</v>
      </c>
      <c r="W2031" s="13" t="s">
        <v>1534</v>
      </c>
      <c r="X2031" s="13" t="s">
        <v>2105</v>
      </c>
      <c r="AA2031" s="13" t="s">
        <v>1535</v>
      </c>
      <c r="AB2031" s="13" t="s">
        <v>35</v>
      </c>
      <c r="AC2031" s="13" t="s">
        <v>2901</v>
      </c>
      <c r="AF2031" s="13">
        <v>1</v>
      </c>
      <c r="AG2031" s="13">
        <v>1</v>
      </c>
      <c r="AS2031" s="13" t="s">
        <v>1548</v>
      </c>
    </row>
    <row r="2032" spans="1:58" s="13" customFormat="1" x14ac:dyDescent="0.25">
      <c r="A2032" s="13" t="s">
        <v>1530</v>
      </c>
      <c r="B2032" s="13">
        <v>2000</v>
      </c>
      <c r="D2032" s="13" t="s">
        <v>35</v>
      </c>
      <c r="E2032" s="13" t="s">
        <v>25</v>
      </c>
      <c r="F2032" s="13" t="s">
        <v>1531</v>
      </c>
      <c r="G2032" s="13" t="s">
        <v>35</v>
      </c>
      <c r="H2032" s="13" t="s">
        <v>3503</v>
      </c>
      <c r="I2032" s="13" t="s">
        <v>1547</v>
      </c>
      <c r="J2032" s="13" t="s">
        <v>2127</v>
      </c>
      <c r="K2032" s="13" t="s">
        <v>28</v>
      </c>
      <c r="L2032" s="13" t="s">
        <v>28</v>
      </c>
      <c r="N2032" s="13" t="s">
        <v>1533</v>
      </c>
      <c r="O2032"/>
      <c r="P2032"/>
      <c r="Q2032"/>
      <c r="R2032"/>
      <c r="S2032"/>
      <c r="T2032" s="13" t="s">
        <v>2696</v>
      </c>
      <c r="W2032" s="13" t="s">
        <v>1534</v>
      </c>
      <c r="X2032" s="13" t="s">
        <v>2105</v>
      </c>
      <c r="AA2032" s="13" t="s">
        <v>1535</v>
      </c>
      <c r="AB2032" s="13" t="s">
        <v>35</v>
      </c>
      <c r="AC2032" s="13" t="s">
        <v>2901</v>
      </c>
      <c r="AF2032" s="13">
        <v>1</v>
      </c>
      <c r="AG2032" s="13">
        <v>1</v>
      </c>
      <c r="AS2032" s="13" t="s">
        <v>1548</v>
      </c>
    </row>
    <row r="2033" spans="1:45" s="13" customFormat="1" x14ac:dyDescent="0.25">
      <c r="A2033" s="13" t="s">
        <v>1530</v>
      </c>
      <c r="B2033" s="13">
        <v>2000</v>
      </c>
      <c r="D2033" s="13" t="s">
        <v>35</v>
      </c>
      <c r="E2033" s="13" t="s">
        <v>25</v>
      </c>
      <c r="F2033" s="13" t="s">
        <v>1531</v>
      </c>
      <c r="G2033" s="13" t="s">
        <v>35</v>
      </c>
      <c r="H2033" s="13" t="s">
        <v>3503</v>
      </c>
      <c r="I2033" s="13" t="s">
        <v>1547</v>
      </c>
      <c r="J2033" s="13" t="s">
        <v>2127</v>
      </c>
      <c r="K2033" s="13" t="s">
        <v>28</v>
      </c>
      <c r="L2033" s="13" t="s">
        <v>28</v>
      </c>
      <c r="N2033" s="13" t="s">
        <v>1533</v>
      </c>
      <c r="O2033"/>
      <c r="P2033"/>
      <c r="Q2033"/>
      <c r="R2033"/>
      <c r="S2033"/>
      <c r="T2033" s="13" t="s">
        <v>2696</v>
      </c>
      <c r="W2033" s="13" t="s">
        <v>1534</v>
      </c>
      <c r="X2033" s="13" t="s">
        <v>2105</v>
      </c>
      <c r="AA2033" s="13" t="s">
        <v>1535</v>
      </c>
      <c r="AB2033" s="13" t="s">
        <v>35</v>
      </c>
      <c r="AC2033" s="13" t="s">
        <v>2901</v>
      </c>
      <c r="AF2033" s="13">
        <v>1</v>
      </c>
      <c r="AG2033" s="13">
        <v>1</v>
      </c>
      <c r="AS2033" s="13" t="s">
        <v>1548</v>
      </c>
    </row>
    <row r="2034" spans="1:45" s="13" customFormat="1" x14ac:dyDescent="0.25">
      <c r="A2034" s="13" t="s">
        <v>1530</v>
      </c>
      <c r="B2034" s="13">
        <v>2000</v>
      </c>
      <c r="D2034" s="13" t="s">
        <v>35</v>
      </c>
      <c r="E2034" s="13" t="s">
        <v>25</v>
      </c>
      <c r="F2034" s="13" t="s">
        <v>1531</v>
      </c>
      <c r="G2034" s="13" t="s">
        <v>35</v>
      </c>
      <c r="H2034" s="13" t="s">
        <v>3503</v>
      </c>
      <c r="I2034" s="13" t="s">
        <v>1547</v>
      </c>
      <c r="J2034" s="13" t="s">
        <v>2127</v>
      </c>
      <c r="K2034" s="13" t="s">
        <v>28</v>
      </c>
      <c r="L2034" s="13" t="s">
        <v>28</v>
      </c>
      <c r="N2034" s="13" t="s">
        <v>1533</v>
      </c>
      <c r="O2034"/>
      <c r="P2034"/>
      <c r="Q2034"/>
      <c r="R2034"/>
      <c r="S2034"/>
      <c r="T2034" s="13" t="s">
        <v>1552</v>
      </c>
      <c r="W2034" s="13" t="s">
        <v>31</v>
      </c>
      <c r="X2034" s="13" t="s">
        <v>2105</v>
      </c>
      <c r="AA2034" s="13" t="s">
        <v>1535</v>
      </c>
      <c r="AB2034" s="13" t="s">
        <v>35</v>
      </c>
      <c r="AC2034" s="13" t="s">
        <v>2901</v>
      </c>
      <c r="AF2034" s="13">
        <v>1</v>
      </c>
      <c r="AG2034" s="13">
        <v>1</v>
      </c>
      <c r="AS2034" s="13" t="s">
        <v>1548</v>
      </c>
    </row>
    <row r="2035" spans="1:45" s="13" customFormat="1" x14ac:dyDescent="0.25">
      <c r="A2035" s="13" t="s">
        <v>1530</v>
      </c>
      <c r="B2035" s="13">
        <v>2000</v>
      </c>
      <c r="D2035" s="13" t="s">
        <v>35</v>
      </c>
      <c r="E2035" s="13" t="s">
        <v>25</v>
      </c>
      <c r="F2035" s="13" t="s">
        <v>1531</v>
      </c>
      <c r="G2035" s="13" t="s">
        <v>35</v>
      </c>
      <c r="H2035" s="13" t="s">
        <v>3503</v>
      </c>
      <c r="I2035" s="13" t="s">
        <v>1547</v>
      </c>
      <c r="J2035" s="13" t="s">
        <v>2127</v>
      </c>
      <c r="K2035" s="13" t="s">
        <v>28</v>
      </c>
      <c r="L2035" s="13" t="s">
        <v>28</v>
      </c>
      <c r="N2035" s="13" t="s">
        <v>1533</v>
      </c>
      <c r="O2035"/>
      <c r="P2035"/>
      <c r="Q2035"/>
      <c r="R2035"/>
      <c r="S2035"/>
      <c r="T2035" s="13" t="s">
        <v>2772</v>
      </c>
      <c r="W2035" s="13" t="s">
        <v>1534</v>
      </c>
      <c r="X2035" s="13" t="s">
        <v>2105</v>
      </c>
      <c r="AA2035" s="13" t="s">
        <v>1535</v>
      </c>
      <c r="AB2035" s="13" t="s">
        <v>35</v>
      </c>
      <c r="AC2035" s="13" t="s">
        <v>2901</v>
      </c>
      <c r="AF2035" s="13">
        <v>1</v>
      </c>
      <c r="AG2035" s="13">
        <v>1</v>
      </c>
      <c r="AS2035" s="13" t="s">
        <v>1548</v>
      </c>
    </row>
    <row r="2036" spans="1:45" s="13" customFormat="1" x14ac:dyDescent="0.25">
      <c r="A2036" s="13" t="s">
        <v>1530</v>
      </c>
      <c r="B2036" s="13">
        <v>2000</v>
      </c>
      <c r="D2036" s="13" t="s">
        <v>35</v>
      </c>
      <c r="E2036" s="13" t="s">
        <v>25</v>
      </c>
      <c r="F2036" s="13" t="s">
        <v>1531</v>
      </c>
      <c r="G2036" s="13" t="s">
        <v>35</v>
      </c>
      <c r="H2036" s="13" t="s">
        <v>3503</v>
      </c>
      <c r="I2036" s="13" t="s">
        <v>1547</v>
      </c>
      <c r="J2036" s="13" t="s">
        <v>2127</v>
      </c>
      <c r="K2036" s="13" t="s">
        <v>28</v>
      </c>
      <c r="L2036" s="13" t="s">
        <v>28</v>
      </c>
      <c r="N2036" s="13" t="s">
        <v>1533</v>
      </c>
      <c r="O2036"/>
      <c r="P2036"/>
      <c r="Q2036"/>
      <c r="R2036"/>
      <c r="S2036"/>
      <c r="T2036" s="13" t="s">
        <v>2774</v>
      </c>
      <c r="W2036" s="13" t="s">
        <v>1534</v>
      </c>
      <c r="X2036" s="13" t="s">
        <v>2105</v>
      </c>
      <c r="AA2036" s="13" t="s">
        <v>1535</v>
      </c>
      <c r="AB2036" s="13" t="s">
        <v>35</v>
      </c>
      <c r="AC2036" s="13" t="s">
        <v>2901</v>
      </c>
      <c r="AF2036" s="13">
        <v>1</v>
      </c>
      <c r="AG2036" s="13">
        <v>1</v>
      </c>
      <c r="AS2036" s="13" t="s">
        <v>1548</v>
      </c>
    </row>
    <row r="2037" spans="1:45" s="13" customFormat="1" x14ac:dyDescent="0.25">
      <c r="A2037" s="13" t="s">
        <v>1530</v>
      </c>
      <c r="B2037" s="13">
        <v>2000</v>
      </c>
      <c r="D2037" s="13" t="s">
        <v>35</v>
      </c>
      <c r="E2037" s="13" t="s">
        <v>25</v>
      </c>
      <c r="F2037" s="13" t="s">
        <v>1531</v>
      </c>
      <c r="G2037" s="13" t="s">
        <v>35</v>
      </c>
      <c r="H2037" s="13" t="s">
        <v>3503</v>
      </c>
      <c r="I2037" s="13" t="s">
        <v>1547</v>
      </c>
      <c r="J2037" s="13" t="s">
        <v>2127</v>
      </c>
      <c r="K2037" s="13" t="s">
        <v>28</v>
      </c>
      <c r="L2037" s="13" t="s">
        <v>28</v>
      </c>
      <c r="N2037" s="13" t="s">
        <v>1533</v>
      </c>
      <c r="O2037"/>
      <c r="P2037"/>
      <c r="Q2037"/>
      <c r="R2037"/>
      <c r="S2037"/>
      <c r="T2037" s="13" t="s">
        <v>2791</v>
      </c>
      <c r="W2037" s="13" t="s">
        <v>31</v>
      </c>
      <c r="X2037" s="13" t="s">
        <v>2105</v>
      </c>
      <c r="AA2037" s="13" t="s">
        <v>1535</v>
      </c>
      <c r="AB2037" s="13" t="s">
        <v>35</v>
      </c>
      <c r="AC2037" s="13" t="s">
        <v>2901</v>
      </c>
      <c r="AF2037" s="13">
        <v>1</v>
      </c>
      <c r="AG2037" s="13">
        <v>1</v>
      </c>
      <c r="AS2037" s="13" t="s">
        <v>1548</v>
      </c>
    </row>
    <row r="2038" spans="1:45" s="13" customFormat="1" x14ac:dyDescent="0.25">
      <c r="A2038" s="13" t="s">
        <v>1530</v>
      </c>
      <c r="B2038" s="13">
        <v>2000</v>
      </c>
      <c r="D2038" s="13" t="s">
        <v>35</v>
      </c>
      <c r="E2038" s="13" t="s">
        <v>25</v>
      </c>
      <c r="F2038" s="13" t="s">
        <v>1531</v>
      </c>
      <c r="G2038" s="13" t="s">
        <v>35</v>
      </c>
      <c r="H2038" s="13" t="s">
        <v>3503</v>
      </c>
      <c r="I2038" s="13" t="s">
        <v>1547</v>
      </c>
      <c r="J2038" s="13" t="s">
        <v>2127</v>
      </c>
      <c r="K2038" s="13" t="s">
        <v>28</v>
      </c>
      <c r="L2038" s="13" t="s">
        <v>28</v>
      </c>
      <c r="N2038" s="13" t="s">
        <v>1533</v>
      </c>
      <c r="O2038"/>
      <c r="P2038"/>
      <c r="Q2038"/>
      <c r="R2038"/>
      <c r="S2038"/>
      <c r="T2038" s="13" t="s">
        <v>1536</v>
      </c>
      <c r="W2038" s="13" t="s">
        <v>1534</v>
      </c>
      <c r="X2038" s="13" t="s">
        <v>2105</v>
      </c>
      <c r="AA2038" s="13" t="s">
        <v>1535</v>
      </c>
      <c r="AB2038" s="13" t="s">
        <v>35</v>
      </c>
      <c r="AC2038" s="13" t="s">
        <v>2901</v>
      </c>
      <c r="AF2038" s="13">
        <v>1</v>
      </c>
      <c r="AG2038" s="13">
        <v>1</v>
      </c>
      <c r="AS2038" s="13" t="s">
        <v>1548</v>
      </c>
    </row>
    <row r="2039" spans="1:45" s="13" customFormat="1" x14ac:dyDescent="0.25">
      <c r="A2039" s="13" t="s">
        <v>1530</v>
      </c>
      <c r="B2039" s="13">
        <v>2000</v>
      </c>
      <c r="D2039" s="13" t="s">
        <v>35</v>
      </c>
      <c r="E2039" s="13" t="s">
        <v>25</v>
      </c>
      <c r="F2039" s="13" t="s">
        <v>1531</v>
      </c>
      <c r="G2039" s="13" t="s">
        <v>35</v>
      </c>
      <c r="H2039" s="13" t="s">
        <v>3503</v>
      </c>
      <c r="I2039" s="13" t="s">
        <v>1547</v>
      </c>
      <c r="J2039" s="13" t="s">
        <v>2127</v>
      </c>
      <c r="K2039" s="13" t="s">
        <v>28</v>
      </c>
      <c r="L2039" s="13" t="s">
        <v>28</v>
      </c>
      <c r="N2039" s="13" t="s">
        <v>1533</v>
      </c>
      <c r="O2039"/>
      <c r="P2039"/>
      <c r="Q2039"/>
      <c r="R2039"/>
      <c r="S2039"/>
      <c r="T2039" s="13" t="s">
        <v>1555</v>
      </c>
      <c r="W2039" s="13" t="s">
        <v>31</v>
      </c>
      <c r="X2039" s="13" t="s">
        <v>2105</v>
      </c>
      <c r="AA2039" s="13" t="s">
        <v>1535</v>
      </c>
      <c r="AB2039" s="13" t="s">
        <v>35</v>
      </c>
      <c r="AC2039" s="13" t="s">
        <v>2901</v>
      </c>
      <c r="AF2039" s="13">
        <v>1</v>
      </c>
      <c r="AG2039" s="13">
        <v>1</v>
      </c>
      <c r="AS2039" s="13" t="s">
        <v>1548</v>
      </c>
    </row>
    <row r="2040" spans="1:45" s="13" customFormat="1" x14ac:dyDescent="0.25">
      <c r="A2040" s="13" t="s">
        <v>1530</v>
      </c>
      <c r="B2040" s="13">
        <v>2000</v>
      </c>
      <c r="D2040" s="13" t="s">
        <v>35</v>
      </c>
      <c r="E2040" s="13" t="s">
        <v>25</v>
      </c>
      <c r="F2040" s="13" t="s">
        <v>1531</v>
      </c>
      <c r="G2040" s="13" t="s">
        <v>35</v>
      </c>
      <c r="H2040" s="13" t="s">
        <v>3503</v>
      </c>
      <c r="I2040" s="13" t="s">
        <v>1547</v>
      </c>
      <c r="J2040" s="13" t="s">
        <v>2127</v>
      </c>
      <c r="K2040" s="13" t="s">
        <v>28</v>
      </c>
      <c r="L2040" s="13" t="s">
        <v>28</v>
      </c>
      <c r="N2040" s="13" t="s">
        <v>1533</v>
      </c>
      <c r="O2040"/>
      <c r="P2040"/>
      <c r="Q2040"/>
      <c r="R2040"/>
      <c r="S2040"/>
      <c r="T2040" s="13" t="s">
        <v>1556</v>
      </c>
      <c r="W2040" s="13" t="s">
        <v>1534</v>
      </c>
      <c r="X2040" s="13" t="s">
        <v>2105</v>
      </c>
      <c r="AA2040" s="13" t="s">
        <v>1535</v>
      </c>
      <c r="AB2040" s="13" t="s">
        <v>35</v>
      </c>
      <c r="AC2040" s="13" t="s">
        <v>2901</v>
      </c>
      <c r="AF2040" s="13">
        <v>1</v>
      </c>
      <c r="AG2040" s="13">
        <v>1</v>
      </c>
      <c r="AS2040" s="13" t="s">
        <v>1548</v>
      </c>
    </row>
    <row r="2041" spans="1:45" s="13" customFormat="1" x14ac:dyDescent="0.25">
      <c r="A2041" s="13" t="s">
        <v>1530</v>
      </c>
      <c r="B2041" s="13">
        <v>2000</v>
      </c>
      <c r="D2041" s="13" t="s">
        <v>35</v>
      </c>
      <c r="E2041" s="13" t="s">
        <v>25</v>
      </c>
      <c r="F2041" s="13" t="s">
        <v>1531</v>
      </c>
      <c r="G2041" s="13" t="s">
        <v>35</v>
      </c>
      <c r="H2041" s="13" t="s">
        <v>3503</v>
      </c>
      <c r="I2041" s="13" t="s">
        <v>1547</v>
      </c>
      <c r="J2041" s="13" t="s">
        <v>2127</v>
      </c>
      <c r="K2041" s="13" t="s">
        <v>28</v>
      </c>
      <c r="L2041" s="13" t="s">
        <v>28</v>
      </c>
      <c r="N2041" s="13" t="s">
        <v>1533</v>
      </c>
      <c r="O2041"/>
      <c r="P2041"/>
      <c r="Q2041"/>
      <c r="R2041"/>
      <c r="S2041"/>
      <c r="T2041" s="13" t="s">
        <v>1557</v>
      </c>
      <c r="W2041" s="13" t="s">
        <v>31</v>
      </c>
      <c r="X2041" s="13" t="s">
        <v>2105</v>
      </c>
      <c r="AA2041" s="13" t="s">
        <v>1535</v>
      </c>
      <c r="AB2041" s="13" t="s">
        <v>35</v>
      </c>
      <c r="AC2041" s="13" t="s">
        <v>2901</v>
      </c>
      <c r="AF2041" s="13">
        <v>1</v>
      </c>
      <c r="AG2041" s="13">
        <v>1</v>
      </c>
      <c r="AS2041" s="13" t="s">
        <v>1548</v>
      </c>
    </row>
    <row r="2042" spans="1:45" s="13" customFormat="1" x14ac:dyDescent="0.25">
      <c r="A2042" s="13" t="s">
        <v>1530</v>
      </c>
      <c r="B2042" s="13">
        <v>2000</v>
      </c>
      <c r="D2042" s="13" t="s">
        <v>35</v>
      </c>
      <c r="E2042" s="13" t="s">
        <v>25</v>
      </c>
      <c r="F2042" s="13" t="s">
        <v>1553</v>
      </c>
      <c r="G2042" s="13" t="s">
        <v>35</v>
      </c>
      <c r="H2042" s="13" t="s">
        <v>3503</v>
      </c>
      <c r="I2042" s="13" t="s">
        <v>1547</v>
      </c>
      <c r="J2042" s="13" t="s">
        <v>2127</v>
      </c>
      <c r="K2042" s="13" t="s">
        <v>28</v>
      </c>
      <c r="L2042" s="13" t="s">
        <v>28</v>
      </c>
      <c r="N2042" s="13" t="s">
        <v>1533</v>
      </c>
      <c r="O2042"/>
      <c r="P2042"/>
      <c r="Q2042"/>
      <c r="R2042"/>
      <c r="S2042"/>
      <c r="T2042" s="13" t="s">
        <v>2764</v>
      </c>
      <c r="W2042" s="13" t="s">
        <v>1534</v>
      </c>
      <c r="X2042" s="13" t="s">
        <v>2105</v>
      </c>
      <c r="AA2042" s="13" t="s">
        <v>1535</v>
      </c>
      <c r="AB2042" s="13" t="s">
        <v>35</v>
      </c>
      <c r="AC2042" s="13" t="s">
        <v>2901</v>
      </c>
      <c r="AF2042" s="13">
        <v>1</v>
      </c>
      <c r="AG2042" s="13">
        <v>1</v>
      </c>
      <c r="AS2042" s="13" t="s">
        <v>1548</v>
      </c>
    </row>
    <row r="2043" spans="1:45" s="13" customFormat="1" x14ac:dyDescent="0.25">
      <c r="A2043" s="13" t="s">
        <v>1530</v>
      </c>
      <c r="B2043" s="13">
        <v>2000</v>
      </c>
      <c r="D2043" s="13" t="s">
        <v>35</v>
      </c>
      <c r="E2043" s="13" t="s">
        <v>25</v>
      </c>
      <c r="F2043" s="13" t="s">
        <v>1541</v>
      </c>
      <c r="G2043" s="13" t="s">
        <v>35</v>
      </c>
      <c r="H2043" s="13" t="s">
        <v>3503</v>
      </c>
      <c r="I2043" s="13" t="s">
        <v>1547</v>
      </c>
      <c r="J2043" s="13" t="s">
        <v>2127</v>
      </c>
      <c r="K2043" s="13" t="s">
        <v>28</v>
      </c>
      <c r="L2043" s="13" t="s">
        <v>28</v>
      </c>
      <c r="N2043" s="13" t="s">
        <v>1533</v>
      </c>
      <c r="O2043"/>
      <c r="P2043"/>
      <c r="Q2043"/>
      <c r="R2043"/>
      <c r="S2043"/>
      <c r="T2043" s="13" t="s">
        <v>625</v>
      </c>
      <c r="W2043" s="13" t="s">
        <v>1534</v>
      </c>
      <c r="X2043" s="13" t="s">
        <v>2105</v>
      </c>
      <c r="AA2043" s="13" t="s">
        <v>1535</v>
      </c>
      <c r="AB2043" s="13" t="s">
        <v>35</v>
      </c>
      <c r="AC2043" s="13" t="s">
        <v>2901</v>
      </c>
      <c r="AF2043" s="13">
        <v>1</v>
      </c>
      <c r="AG2043" s="13">
        <v>1</v>
      </c>
      <c r="AS2043" s="13" t="s">
        <v>1548</v>
      </c>
    </row>
    <row r="2044" spans="1:45" s="13" customFormat="1" x14ac:dyDescent="0.25">
      <c r="A2044" s="13" t="s">
        <v>1530</v>
      </c>
      <c r="B2044" s="13">
        <v>2000</v>
      </c>
      <c r="D2044" s="13" t="s">
        <v>35</v>
      </c>
      <c r="E2044" s="13" t="s">
        <v>25</v>
      </c>
      <c r="F2044" s="13" t="s">
        <v>1546</v>
      </c>
      <c r="G2044" s="13" t="s">
        <v>35</v>
      </c>
      <c r="H2044" s="13" t="s">
        <v>3503</v>
      </c>
      <c r="I2044" s="13" t="s">
        <v>1547</v>
      </c>
      <c r="J2044" s="13" t="s">
        <v>2127</v>
      </c>
      <c r="K2044" s="13" t="s">
        <v>28</v>
      </c>
      <c r="L2044" s="13" t="s">
        <v>28</v>
      </c>
      <c r="N2044" s="13" t="s">
        <v>1533</v>
      </c>
      <c r="O2044"/>
      <c r="P2044"/>
      <c r="Q2044"/>
      <c r="R2044"/>
      <c r="S2044"/>
      <c r="T2044" s="13" t="s">
        <v>2654</v>
      </c>
      <c r="W2044" s="13" t="s">
        <v>31</v>
      </c>
      <c r="X2044" s="13" t="s">
        <v>2105</v>
      </c>
      <c r="AA2044" s="13" t="s">
        <v>1535</v>
      </c>
      <c r="AB2044" s="13" t="s">
        <v>35</v>
      </c>
      <c r="AC2044" s="13" t="s">
        <v>2901</v>
      </c>
      <c r="AF2044" s="13">
        <v>1</v>
      </c>
      <c r="AG2044" s="13">
        <v>1</v>
      </c>
      <c r="AS2044" s="13" t="s">
        <v>1548</v>
      </c>
    </row>
    <row r="2045" spans="1:45" s="13" customFormat="1" x14ac:dyDescent="0.25">
      <c r="A2045" s="13" t="s">
        <v>1530</v>
      </c>
      <c r="B2045" s="13">
        <v>2000</v>
      </c>
      <c r="D2045" s="13" t="s">
        <v>35</v>
      </c>
      <c r="E2045" s="13" t="s">
        <v>25</v>
      </c>
      <c r="F2045" s="13" t="s">
        <v>1558</v>
      </c>
      <c r="G2045" s="13" t="s">
        <v>35</v>
      </c>
      <c r="H2045" s="13" t="s">
        <v>3503</v>
      </c>
      <c r="I2045" s="13" t="s">
        <v>1547</v>
      </c>
      <c r="J2045" s="13" t="s">
        <v>2127</v>
      </c>
      <c r="K2045" s="13" t="s">
        <v>28</v>
      </c>
      <c r="L2045" s="13" t="s">
        <v>28</v>
      </c>
      <c r="N2045" s="13" t="s">
        <v>1533</v>
      </c>
      <c r="O2045"/>
      <c r="P2045"/>
      <c r="Q2045"/>
      <c r="R2045"/>
      <c r="S2045"/>
      <c r="T2045" s="13" t="s">
        <v>1559</v>
      </c>
      <c r="W2045" s="13" t="s">
        <v>1534</v>
      </c>
      <c r="X2045" s="13" t="s">
        <v>2105</v>
      </c>
      <c r="AA2045" s="13" t="s">
        <v>1535</v>
      </c>
      <c r="AB2045" s="13" t="s">
        <v>35</v>
      </c>
      <c r="AC2045" s="13" t="s">
        <v>2901</v>
      </c>
      <c r="AF2045" s="13">
        <v>1</v>
      </c>
      <c r="AG2045" s="13">
        <v>1</v>
      </c>
      <c r="AS2045" s="13" t="s">
        <v>1548</v>
      </c>
    </row>
    <row r="2046" spans="1:45" s="13" customFormat="1" x14ac:dyDescent="0.25">
      <c r="A2046" s="13" t="s">
        <v>1530</v>
      </c>
      <c r="B2046" s="13">
        <v>2000</v>
      </c>
      <c r="D2046" s="13" t="s">
        <v>35</v>
      </c>
      <c r="E2046" s="13" t="s">
        <v>25</v>
      </c>
      <c r="F2046" s="13" t="s">
        <v>1544</v>
      </c>
      <c r="G2046" s="13" t="s">
        <v>35</v>
      </c>
      <c r="H2046" s="13" t="s">
        <v>3503</v>
      </c>
      <c r="I2046" s="13" t="s">
        <v>1547</v>
      </c>
      <c r="J2046" s="13" t="s">
        <v>2127</v>
      </c>
      <c r="K2046" s="13" t="s">
        <v>28</v>
      </c>
      <c r="L2046" s="13" t="s">
        <v>28</v>
      </c>
      <c r="N2046" s="13" t="s">
        <v>1533</v>
      </c>
      <c r="O2046"/>
      <c r="P2046"/>
      <c r="Q2046"/>
      <c r="R2046"/>
      <c r="S2046"/>
      <c r="T2046" s="13" t="s">
        <v>346</v>
      </c>
      <c r="W2046" s="13" t="s">
        <v>1534</v>
      </c>
      <c r="X2046" s="13" t="s">
        <v>2105</v>
      </c>
      <c r="AA2046" s="13" t="s">
        <v>1535</v>
      </c>
      <c r="AB2046" s="13" t="s">
        <v>35</v>
      </c>
      <c r="AC2046" s="13" t="s">
        <v>2901</v>
      </c>
      <c r="AF2046" s="13">
        <v>1</v>
      </c>
      <c r="AG2046" s="13">
        <v>1</v>
      </c>
      <c r="AS2046" s="13" t="s">
        <v>1548</v>
      </c>
    </row>
    <row r="2047" spans="1:45" s="13" customFormat="1" x14ac:dyDescent="0.25">
      <c r="A2047" s="13" t="s">
        <v>1530</v>
      </c>
      <c r="B2047" s="13">
        <v>2000</v>
      </c>
      <c r="D2047" s="13" t="s">
        <v>35</v>
      </c>
      <c r="E2047" s="13" t="s">
        <v>25</v>
      </c>
      <c r="F2047" s="13" t="s">
        <v>1544</v>
      </c>
      <c r="G2047" s="13" t="s">
        <v>35</v>
      </c>
      <c r="H2047" s="13" t="s">
        <v>3503</v>
      </c>
      <c r="I2047" s="13" t="s">
        <v>1547</v>
      </c>
      <c r="J2047" s="13" t="s">
        <v>2127</v>
      </c>
      <c r="K2047" s="13" t="s">
        <v>28</v>
      </c>
      <c r="L2047" s="13" t="s">
        <v>28</v>
      </c>
      <c r="N2047" s="13" t="s">
        <v>1533</v>
      </c>
      <c r="O2047"/>
      <c r="P2047"/>
      <c r="Q2047"/>
      <c r="R2047"/>
      <c r="S2047"/>
      <c r="T2047" s="13" t="s">
        <v>346</v>
      </c>
      <c r="W2047" s="13" t="s">
        <v>1534</v>
      </c>
      <c r="X2047" s="13" t="s">
        <v>2105</v>
      </c>
      <c r="AA2047" s="13" t="s">
        <v>1535</v>
      </c>
      <c r="AB2047" s="13" t="s">
        <v>35</v>
      </c>
      <c r="AC2047" s="13" t="s">
        <v>2901</v>
      </c>
      <c r="AF2047" s="13">
        <v>1</v>
      </c>
      <c r="AG2047" s="13">
        <v>1</v>
      </c>
      <c r="AS2047" s="13" t="s">
        <v>1548</v>
      </c>
    </row>
    <row r="2048" spans="1:45" s="13" customFormat="1" x14ac:dyDescent="0.25">
      <c r="A2048" s="13" t="s">
        <v>1530</v>
      </c>
      <c r="B2048" s="13">
        <v>2000</v>
      </c>
      <c r="D2048" s="13" t="s">
        <v>35</v>
      </c>
      <c r="E2048" s="13" t="s">
        <v>25</v>
      </c>
      <c r="F2048" s="13" t="s">
        <v>1544</v>
      </c>
      <c r="G2048" s="13" t="s">
        <v>35</v>
      </c>
      <c r="H2048" s="13" t="s">
        <v>3503</v>
      </c>
      <c r="I2048" s="13" t="s">
        <v>1547</v>
      </c>
      <c r="J2048" s="13" t="s">
        <v>2127</v>
      </c>
      <c r="K2048" s="13" t="s">
        <v>28</v>
      </c>
      <c r="L2048" s="13" t="s">
        <v>28</v>
      </c>
      <c r="N2048" s="13" t="s">
        <v>1533</v>
      </c>
      <c r="O2048"/>
      <c r="P2048"/>
      <c r="Q2048"/>
      <c r="R2048"/>
      <c r="S2048"/>
      <c r="T2048" s="13" t="s">
        <v>346</v>
      </c>
      <c r="W2048" s="13" t="s">
        <v>1534</v>
      </c>
      <c r="X2048" s="13" t="s">
        <v>2105</v>
      </c>
      <c r="AA2048" s="13" t="s">
        <v>1535</v>
      </c>
      <c r="AB2048" s="13" t="s">
        <v>35</v>
      </c>
      <c r="AC2048" s="13" t="s">
        <v>2901</v>
      </c>
      <c r="AF2048" s="13">
        <v>1</v>
      </c>
      <c r="AG2048" s="13">
        <v>1</v>
      </c>
      <c r="AS2048" s="13" t="s">
        <v>1548</v>
      </c>
    </row>
    <row r="2049" spans="1:45" s="13" customFormat="1" x14ac:dyDescent="0.25">
      <c r="A2049" s="13" t="s">
        <v>1530</v>
      </c>
      <c r="B2049" s="13">
        <v>2000</v>
      </c>
      <c r="D2049" s="13" t="s">
        <v>35</v>
      </c>
      <c r="E2049" s="13" t="s">
        <v>25</v>
      </c>
      <c r="F2049" s="13" t="s">
        <v>1544</v>
      </c>
      <c r="G2049" s="13" t="s">
        <v>35</v>
      </c>
      <c r="H2049" s="13" t="s">
        <v>3503</v>
      </c>
      <c r="I2049" s="13" t="s">
        <v>1547</v>
      </c>
      <c r="J2049" s="13" t="s">
        <v>2127</v>
      </c>
      <c r="K2049" s="13" t="s">
        <v>28</v>
      </c>
      <c r="L2049" s="13" t="s">
        <v>28</v>
      </c>
      <c r="N2049" s="13" t="s">
        <v>1533</v>
      </c>
      <c r="O2049"/>
      <c r="P2049"/>
      <c r="Q2049"/>
      <c r="R2049"/>
      <c r="S2049"/>
      <c r="T2049" s="13" t="s">
        <v>1545</v>
      </c>
      <c r="W2049" s="13" t="s">
        <v>31</v>
      </c>
      <c r="X2049" s="13" t="s">
        <v>2105</v>
      </c>
      <c r="AA2049" s="13" t="s">
        <v>1535</v>
      </c>
      <c r="AB2049" s="13" t="s">
        <v>35</v>
      </c>
      <c r="AC2049" s="13" t="s">
        <v>2901</v>
      </c>
      <c r="AF2049" s="13">
        <v>1</v>
      </c>
      <c r="AG2049" s="13">
        <v>1</v>
      </c>
      <c r="AS2049" s="13" t="s">
        <v>1548</v>
      </c>
    </row>
    <row r="2050" spans="1:45" s="13" customFormat="1" x14ac:dyDescent="0.25">
      <c r="A2050" s="13" t="s">
        <v>1530</v>
      </c>
      <c r="B2050" s="13">
        <v>2000</v>
      </c>
      <c r="D2050" s="13" t="s">
        <v>35</v>
      </c>
      <c r="E2050" s="13" t="s">
        <v>25</v>
      </c>
      <c r="F2050" s="13" t="s">
        <v>1558</v>
      </c>
      <c r="G2050" s="13" t="s">
        <v>35</v>
      </c>
      <c r="H2050" s="13" t="s">
        <v>3503</v>
      </c>
      <c r="I2050" s="13" t="s">
        <v>1532</v>
      </c>
      <c r="J2050" s="13" t="s">
        <v>2127</v>
      </c>
      <c r="K2050" s="13" t="s">
        <v>28</v>
      </c>
      <c r="L2050" s="13" t="s">
        <v>28</v>
      </c>
      <c r="N2050" s="13" t="s">
        <v>1533</v>
      </c>
      <c r="O2050"/>
      <c r="P2050"/>
      <c r="Q2050"/>
      <c r="R2050"/>
      <c r="S2050"/>
      <c r="T2050" s="13" t="s">
        <v>1559</v>
      </c>
      <c r="W2050" s="13" t="s">
        <v>1534</v>
      </c>
      <c r="X2050" s="13" t="s">
        <v>2175</v>
      </c>
      <c r="AA2050" s="13" t="s">
        <v>1535</v>
      </c>
      <c r="AB2050" s="13" t="s">
        <v>35</v>
      </c>
      <c r="AC2050" s="13" t="s">
        <v>2901</v>
      </c>
      <c r="AF2050" s="13">
        <v>1</v>
      </c>
      <c r="AG2050" s="13">
        <v>1</v>
      </c>
    </row>
    <row r="2051" spans="1:45" s="13" customFormat="1" x14ac:dyDescent="0.25">
      <c r="A2051" s="13" t="s">
        <v>1530</v>
      </c>
      <c r="B2051" s="13">
        <v>2000</v>
      </c>
      <c r="D2051" s="13" t="s">
        <v>35</v>
      </c>
      <c r="E2051" s="13" t="s">
        <v>25</v>
      </c>
      <c r="F2051" s="13" t="s">
        <v>1550</v>
      </c>
      <c r="G2051" s="13" t="s">
        <v>35</v>
      </c>
      <c r="H2051" s="13" t="s">
        <v>3503</v>
      </c>
      <c r="I2051" s="13" t="s">
        <v>1563</v>
      </c>
      <c r="J2051" s="13" t="s">
        <v>2127</v>
      </c>
      <c r="K2051" s="13" t="s">
        <v>28</v>
      </c>
      <c r="L2051" s="13" t="s">
        <v>28</v>
      </c>
      <c r="N2051" s="13" t="s">
        <v>1533</v>
      </c>
      <c r="O2051"/>
      <c r="P2051"/>
      <c r="Q2051"/>
      <c r="R2051"/>
      <c r="S2051"/>
      <c r="T2051" s="13" t="s">
        <v>1551</v>
      </c>
      <c r="W2051" s="13" t="s">
        <v>31</v>
      </c>
      <c r="X2051" s="13" t="s">
        <v>2106</v>
      </c>
      <c r="AA2051" s="13" t="s">
        <v>1535</v>
      </c>
      <c r="AB2051" s="13" t="s">
        <v>35</v>
      </c>
      <c r="AC2051" s="13" t="s">
        <v>2901</v>
      </c>
      <c r="AF2051" s="13" t="s">
        <v>119</v>
      </c>
      <c r="AG2051" s="13">
        <v>1</v>
      </c>
    </row>
    <row r="2052" spans="1:45" s="13" customFormat="1" x14ac:dyDescent="0.25">
      <c r="A2052" s="13" t="s">
        <v>1530</v>
      </c>
      <c r="B2052" s="13">
        <v>2000</v>
      </c>
      <c r="D2052" s="13" t="s">
        <v>35</v>
      </c>
      <c r="E2052" s="13" t="s">
        <v>25</v>
      </c>
      <c r="F2052" s="13" t="s">
        <v>1550</v>
      </c>
      <c r="G2052" s="13" t="s">
        <v>35</v>
      </c>
      <c r="H2052" s="13" t="s">
        <v>3503</v>
      </c>
      <c r="I2052" s="13" t="s">
        <v>1563</v>
      </c>
      <c r="J2052" s="13" t="s">
        <v>2127</v>
      </c>
      <c r="K2052" s="13" t="s">
        <v>28</v>
      </c>
      <c r="L2052" s="13" t="s">
        <v>28</v>
      </c>
      <c r="N2052" s="13" t="s">
        <v>1533</v>
      </c>
      <c r="O2052"/>
      <c r="P2052"/>
      <c r="Q2052"/>
      <c r="R2052"/>
      <c r="S2052"/>
      <c r="T2052" s="13" t="s">
        <v>1554</v>
      </c>
      <c r="W2052" s="13" t="s">
        <v>1534</v>
      </c>
      <c r="X2052" s="13" t="s">
        <v>2106</v>
      </c>
      <c r="AA2052" s="13" t="s">
        <v>1535</v>
      </c>
      <c r="AB2052" s="13" t="s">
        <v>35</v>
      </c>
      <c r="AC2052" s="13" t="s">
        <v>2901</v>
      </c>
      <c r="AF2052" s="13">
        <v>1</v>
      </c>
      <c r="AG2052" s="13">
        <v>1</v>
      </c>
    </row>
    <row r="2053" spans="1:45" s="13" customFormat="1" x14ac:dyDescent="0.25">
      <c r="A2053" s="13" t="s">
        <v>1530</v>
      </c>
      <c r="B2053" s="13">
        <v>2000</v>
      </c>
      <c r="D2053" s="13" t="s">
        <v>35</v>
      </c>
      <c r="E2053" s="13" t="s">
        <v>25</v>
      </c>
      <c r="F2053" s="13" t="s">
        <v>1531</v>
      </c>
      <c r="G2053" s="13" t="s">
        <v>35</v>
      </c>
      <c r="H2053" s="13" t="s">
        <v>3503</v>
      </c>
      <c r="I2053" s="13" t="s">
        <v>1563</v>
      </c>
      <c r="J2053" s="13" t="s">
        <v>2127</v>
      </c>
      <c r="K2053" s="13" t="s">
        <v>28</v>
      </c>
      <c r="L2053" s="13" t="s">
        <v>28</v>
      </c>
      <c r="N2053" s="13" t="s">
        <v>1533</v>
      </c>
      <c r="O2053"/>
      <c r="P2053"/>
      <c r="Q2053"/>
      <c r="R2053"/>
      <c r="S2053"/>
      <c r="T2053" s="13" t="s">
        <v>2696</v>
      </c>
      <c r="W2053" s="13" t="s">
        <v>1534</v>
      </c>
      <c r="X2053" s="13" t="s">
        <v>2106</v>
      </c>
      <c r="AA2053" s="13" t="s">
        <v>1535</v>
      </c>
      <c r="AB2053" s="13" t="s">
        <v>35</v>
      </c>
      <c r="AC2053" s="13" t="s">
        <v>2901</v>
      </c>
      <c r="AF2053" s="13">
        <v>1</v>
      </c>
      <c r="AG2053" s="13">
        <v>1</v>
      </c>
    </row>
    <row r="2054" spans="1:45" s="13" customFormat="1" x14ac:dyDescent="0.25">
      <c r="A2054" s="13" t="s">
        <v>1530</v>
      </c>
      <c r="B2054" s="13">
        <v>2000</v>
      </c>
      <c r="D2054" s="13" t="s">
        <v>35</v>
      </c>
      <c r="E2054" s="13" t="s">
        <v>25</v>
      </c>
      <c r="F2054" s="13" t="s">
        <v>1531</v>
      </c>
      <c r="G2054" s="13" t="s">
        <v>35</v>
      </c>
      <c r="H2054" s="13" t="s">
        <v>3503</v>
      </c>
      <c r="I2054" s="13" t="s">
        <v>1563</v>
      </c>
      <c r="J2054" s="13" t="s">
        <v>2127</v>
      </c>
      <c r="K2054" s="13" t="s">
        <v>28</v>
      </c>
      <c r="L2054" s="13" t="s">
        <v>28</v>
      </c>
      <c r="N2054" s="13" t="s">
        <v>1533</v>
      </c>
      <c r="O2054"/>
      <c r="P2054"/>
      <c r="Q2054"/>
      <c r="R2054"/>
      <c r="S2054"/>
      <c r="T2054" s="13" t="s">
        <v>2696</v>
      </c>
      <c r="W2054" s="13" t="s">
        <v>1534</v>
      </c>
      <c r="X2054" s="13" t="s">
        <v>2106</v>
      </c>
      <c r="AA2054" s="13" t="s">
        <v>1535</v>
      </c>
      <c r="AB2054" s="13" t="s">
        <v>35</v>
      </c>
      <c r="AC2054" s="13" t="s">
        <v>2901</v>
      </c>
      <c r="AF2054" s="13">
        <v>1</v>
      </c>
      <c r="AG2054" s="13">
        <v>1</v>
      </c>
    </row>
    <row r="2055" spans="1:45" s="13" customFormat="1" x14ac:dyDescent="0.25">
      <c r="A2055" s="13" t="s">
        <v>1530</v>
      </c>
      <c r="B2055" s="13">
        <v>2000</v>
      </c>
      <c r="D2055" s="13" t="s">
        <v>35</v>
      </c>
      <c r="E2055" s="13" t="s">
        <v>25</v>
      </c>
      <c r="F2055" s="13" t="s">
        <v>1531</v>
      </c>
      <c r="G2055" s="13" t="s">
        <v>35</v>
      </c>
      <c r="H2055" s="13" t="s">
        <v>3503</v>
      </c>
      <c r="I2055" s="13" t="s">
        <v>1563</v>
      </c>
      <c r="J2055" s="13" t="s">
        <v>2127</v>
      </c>
      <c r="K2055" s="13" t="s">
        <v>28</v>
      </c>
      <c r="L2055" s="13" t="s">
        <v>28</v>
      </c>
      <c r="N2055" s="13" t="s">
        <v>1533</v>
      </c>
      <c r="O2055"/>
      <c r="P2055"/>
      <c r="Q2055"/>
      <c r="R2055"/>
      <c r="S2055"/>
      <c r="T2055" s="13" t="s">
        <v>2696</v>
      </c>
      <c r="W2055" s="13" t="s">
        <v>1534</v>
      </c>
      <c r="X2055" s="13" t="s">
        <v>2106</v>
      </c>
      <c r="AA2055" s="13" t="s">
        <v>1535</v>
      </c>
      <c r="AB2055" s="13" t="s">
        <v>35</v>
      </c>
      <c r="AC2055" s="13" t="s">
        <v>2901</v>
      </c>
      <c r="AF2055" s="13">
        <v>1</v>
      </c>
      <c r="AG2055" s="13">
        <v>1</v>
      </c>
    </row>
    <row r="2056" spans="1:45" s="13" customFormat="1" x14ac:dyDescent="0.25">
      <c r="A2056" s="13" t="s">
        <v>1530</v>
      </c>
      <c r="B2056" s="13">
        <v>2000</v>
      </c>
      <c r="D2056" s="13" t="s">
        <v>35</v>
      </c>
      <c r="E2056" s="13" t="s">
        <v>25</v>
      </c>
      <c r="F2056" s="13" t="s">
        <v>1531</v>
      </c>
      <c r="G2056" s="13" t="s">
        <v>35</v>
      </c>
      <c r="H2056" s="13" t="s">
        <v>3503</v>
      </c>
      <c r="I2056" s="13" t="s">
        <v>1563</v>
      </c>
      <c r="J2056" s="13" t="s">
        <v>2127</v>
      </c>
      <c r="K2056" s="13" t="s">
        <v>28</v>
      </c>
      <c r="L2056" s="13" t="s">
        <v>28</v>
      </c>
      <c r="N2056" s="13" t="s">
        <v>1533</v>
      </c>
      <c r="O2056"/>
      <c r="P2056"/>
      <c r="Q2056"/>
      <c r="R2056"/>
      <c r="S2056"/>
      <c r="T2056" s="13" t="s">
        <v>1552</v>
      </c>
      <c r="W2056" s="13" t="s">
        <v>31</v>
      </c>
      <c r="X2056" s="13" t="s">
        <v>2106</v>
      </c>
      <c r="AA2056" s="13" t="s">
        <v>1535</v>
      </c>
      <c r="AB2056" s="13" t="s">
        <v>35</v>
      </c>
      <c r="AC2056" s="13" t="s">
        <v>2901</v>
      </c>
      <c r="AF2056" s="13" t="s">
        <v>119</v>
      </c>
      <c r="AG2056" s="13">
        <v>1</v>
      </c>
    </row>
    <row r="2057" spans="1:45" s="13" customFormat="1" x14ac:dyDescent="0.25">
      <c r="A2057" s="13" t="s">
        <v>1530</v>
      </c>
      <c r="B2057" s="13">
        <v>2000</v>
      </c>
      <c r="D2057" s="13" t="s">
        <v>35</v>
      </c>
      <c r="E2057" s="13" t="s">
        <v>25</v>
      </c>
      <c r="F2057" s="13" t="s">
        <v>1531</v>
      </c>
      <c r="G2057" s="13" t="s">
        <v>35</v>
      </c>
      <c r="H2057" s="13" t="s">
        <v>3503</v>
      </c>
      <c r="I2057" s="13" t="s">
        <v>1563</v>
      </c>
      <c r="J2057" s="13" t="s">
        <v>2127</v>
      </c>
      <c r="K2057" s="13" t="s">
        <v>28</v>
      </c>
      <c r="L2057" s="13" t="s">
        <v>28</v>
      </c>
      <c r="N2057" s="13" t="s">
        <v>1533</v>
      </c>
      <c r="O2057"/>
      <c r="P2057"/>
      <c r="Q2057"/>
      <c r="R2057"/>
      <c r="S2057"/>
      <c r="T2057" s="13" t="s">
        <v>2772</v>
      </c>
      <c r="W2057" s="13" t="s">
        <v>1534</v>
      </c>
      <c r="X2057" s="13" t="s">
        <v>2106</v>
      </c>
      <c r="AA2057" s="13" t="s">
        <v>1535</v>
      </c>
      <c r="AB2057" s="13" t="s">
        <v>35</v>
      </c>
      <c r="AC2057" s="13" t="s">
        <v>2901</v>
      </c>
      <c r="AF2057" s="13" t="s">
        <v>119</v>
      </c>
      <c r="AG2057" s="13">
        <v>1</v>
      </c>
    </row>
    <row r="2058" spans="1:45" s="13" customFormat="1" x14ac:dyDescent="0.25">
      <c r="A2058" s="13" t="s">
        <v>1530</v>
      </c>
      <c r="B2058" s="13">
        <v>2000</v>
      </c>
      <c r="D2058" s="13" t="s">
        <v>35</v>
      </c>
      <c r="E2058" s="13" t="s">
        <v>25</v>
      </c>
      <c r="F2058" s="13" t="s">
        <v>1531</v>
      </c>
      <c r="G2058" s="13" t="s">
        <v>35</v>
      </c>
      <c r="H2058" s="13" t="s">
        <v>3503</v>
      </c>
      <c r="I2058" s="13" t="s">
        <v>1563</v>
      </c>
      <c r="J2058" s="13" t="s">
        <v>2127</v>
      </c>
      <c r="K2058" s="13" t="s">
        <v>28</v>
      </c>
      <c r="L2058" s="13" t="s">
        <v>28</v>
      </c>
      <c r="N2058" s="13" t="s">
        <v>1533</v>
      </c>
      <c r="O2058"/>
      <c r="P2058"/>
      <c r="Q2058"/>
      <c r="R2058"/>
      <c r="S2058"/>
      <c r="T2058" s="13" t="s">
        <v>2774</v>
      </c>
      <c r="W2058" s="13" t="s">
        <v>1534</v>
      </c>
      <c r="X2058" s="13" t="s">
        <v>2106</v>
      </c>
      <c r="AA2058" s="13" t="s">
        <v>1535</v>
      </c>
      <c r="AB2058" s="13" t="s">
        <v>35</v>
      </c>
      <c r="AC2058" s="13" t="s">
        <v>2901</v>
      </c>
      <c r="AF2058" s="13">
        <v>1</v>
      </c>
      <c r="AG2058" s="13">
        <v>1</v>
      </c>
    </row>
    <row r="2059" spans="1:45" s="13" customFormat="1" x14ac:dyDescent="0.25">
      <c r="A2059" s="13" t="s">
        <v>1530</v>
      </c>
      <c r="B2059" s="13">
        <v>2000</v>
      </c>
      <c r="D2059" s="13" t="s">
        <v>35</v>
      </c>
      <c r="E2059" s="13" t="s">
        <v>25</v>
      </c>
      <c r="F2059" s="13" t="s">
        <v>1531</v>
      </c>
      <c r="G2059" s="13" t="s">
        <v>35</v>
      </c>
      <c r="H2059" s="13" t="s">
        <v>3503</v>
      </c>
      <c r="I2059" s="13" t="s">
        <v>1563</v>
      </c>
      <c r="J2059" s="13" t="s">
        <v>2127</v>
      </c>
      <c r="K2059" s="13" t="s">
        <v>28</v>
      </c>
      <c r="L2059" s="13" t="s">
        <v>28</v>
      </c>
      <c r="N2059" s="13" t="s">
        <v>1533</v>
      </c>
      <c r="O2059"/>
      <c r="P2059"/>
      <c r="Q2059"/>
      <c r="R2059"/>
      <c r="S2059"/>
      <c r="T2059" s="13" t="s">
        <v>2791</v>
      </c>
      <c r="W2059" s="13" t="s">
        <v>31</v>
      </c>
      <c r="X2059" s="13" t="s">
        <v>2106</v>
      </c>
      <c r="AA2059" s="13" t="s">
        <v>1535</v>
      </c>
      <c r="AB2059" s="13" t="s">
        <v>35</v>
      </c>
      <c r="AC2059" s="13" t="s">
        <v>2901</v>
      </c>
      <c r="AF2059" s="13">
        <v>1</v>
      </c>
      <c r="AG2059" s="13">
        <v>1</v>
      </c>
    </row>
    <row r="2060" spans="1:45" s="13" customFormat="1" x14ac:dyDescent="0.25">
      <c r="A2060" s="13" t="s">
        <v>1530</v>
      </c>
      <c r="B2060" s="13">
        <v>2000</v>
      </c>
      <c r="D2060" s="13" t="s">
        <v>35</v>
      </c>
      <c r="E2060" s="13" t="s">
        <v>25</v>
      </c>
      <c r="F2060" s="13" t="s">
        <v>1531</v>
      </c>
      <c r="G2060" s="13" t="s">
        <v>35</v>
      </c>
      <c r="H2060" s="13" t="s">
        <v>3503</v>
      </c>
      <c r="I2060" s="13" t="s">
        <v>1563</v>
      </c>
      <c r="J2060" s="13" t="s">
        <v>2127</v>
      </c>
      <c r="K2060" s="13" t="s">
        <v>28</v>
      </c>
      <c r="L2060" s="13" t="s">
        <v>28</v>
      </c>
      <c r="N2060" s="13" t="s">
        <v>1533</v>
      </c>
      <c r="O2060"/>
      <c r="P2060"/>
      <c r="Q2060"/>
      <c r="R2060"/>
      <c r="S2060"/>
      <c r="T2060" s="13" t="s">
        <v>1536</v>
      </c>
      <c r="W2060" s="13" t="s">
        <v>1534</v>
      </c>
      <c r="X2060" s="13" t="s">
        <v>2106</v>
      </c>
      <c r="AA2060" s="13" t="s">
        <v>1535</v>
      </c>
      <c r="AB2060" s="13" t="s">
        <v>35</v>
      </c>
      <c r="AC2060" s="13" t="s">
        <v>2901</v>
      </c>
      <c r="AF2060" s="13">
        <v>1</v>
      </c>
      <c r="AG2060" s="13">
        <v>1</v>
      </c>
    </row>
    <row r="2061" spans="1:45" s="13" customFormat="1" x14ac:dyDescent="0.25">
      <c r="A2061" s="13" t="s">
        <v>1530</v>
      </c>
      <c r="B2061" s="13">
        <v>2000</v>
      </c>
      <c r="D2061" s="13" t="s">
        <v>35</v>
      </c>
      <c r="E2061" s="13" t="s">
        <v>25</v>
      </c>
      <c r="F2061" s="13" t="s">
        <v>1531</v>
      </c>
      <c r="G2061" s="13" t="s">
        <v>35</v>
      </c>
      <c r="H2061" s="13" t="s">
        <v>3503</v>
      </c>
      <c r="I2061" s="13" t="s">
        <v>1563</v>
      </c>
      <c r="J2061" s="13" t="s">
        <v>2127</v>
      </c>
      <c r="K2061" s="13" t="s">
        <v>28</v>
      </c>
      <c r="L2061" s="13" t="s">
        <v>28</v>
      </c>
      <c r="N2061" s="13" t="s">
        <v>1533</v>
      </c>
      <c r="O2061"/>
      <c r="P2061"/>
      <c r="Q2061"/>
      <c r="R2061"/>
      <c r="S2061"/>
      <c r="T2061" s="13" t="s">
        <v>1555</v>
      </c>
      <c r="W2061" s="13" t="s">
        <v>31</v>
      </c>
      <c r="X2061" s="13" t="s">
        <v>2106</v>
      </c>
      <c r="AA2061" s="13" t="s">
        <v>1535</v>
      </c>
      <c r="AB2061" s="13" t="s">
        <v>35</v>
      </c>
      <c r="AC2061" s="13" t="s">
        <v>2901</v>
      </c>
      <c r="AF2061" s="13">
        <v>1</v>
      </c>
      <c r="AG2061" s="13">
        <v>1</v>
      </c>
    </row>
    <row r="2062" spans="1:45" s="13" customFormat="1" x14ac:dyDescent="0.25">
      <c r="A2062" s="13" t="s">
        <v>1530</v>
      </c>
      <c r="B2062" s="13">
        <v>2000</v>
      </c>
      <c r="D2062" s="13" t="s">
        <v>35</v>
      </c>
      <c r="E2062" s="13" t="s">
        <v>25</v>
      </c>
      <c r="F2062" s="13" t="s">
        <v>1531</v>
      </c>
      <c r="G2062" s="13" t="s">
        <v>35</v>
      </c>
      <c r="H2062" s="13" t="s">
        <v>3503</v>
      </c>
      <c r="I2062" s="13" t="s">
        <v>1563</v>
      </c>
      <c r="J2062" s="13" t="s">
        <v>2127</v>
      </c>
      <c r="K2062" s="13" t="s">
        <v>28</v>
      </c>
      <c r="L2062" s="13" t="s">
        <v>28</v>
      </c>
      <c r="N2062" s="13" t="s">
        <v>1533</v>
      </c>
      <c r="O2062"/>
      <c r="P2062"/>
      <c r="Q2062"/>
      <c r="R2062"/>
      <c r="S2062"/>
      <c r="T2062" s="13" t="s">
        <v>1556</v>
      </c>
      <c r="W2062" s="13" t="s">
        <v>1534</v>
      </c>
      <c r="X2062" s="13" t="s">
        <v>2106</v>
      </c>
      <c r="AA2062" s="13" t="s">
        <v>1535</v>
      </c>
      <c r="AB2062" s="13" t="s">
        <v>35</v>
      </c>
      <c r="AC2062" s="13" t="s">
        <v>2901</v>
      </c>
      <c r="AF2062" s="13" t="s">
        <v>119</v>
      </c>
      <c r="AG2062" s="13">
        <v>1</v>
      </c>
    </row>
    <row r="2063" spans="1:45" s="13" customFormat="1" x14ac:dyDescent="0.25">
      <c r="A2063" s="13" t="s">
        <v>1530</v>
      </c>
      <c r="B2063" s="13">
        <v>2000</v>
      </c>
      <c r="D2063" s="13" t="s">
        <v>35</v>
      </c>
      <c r="E2063" s="13" t="s">
        <v>25</v>
      </c>
      <c r="F2063" s="13" t="s">
        <v>1531</v>
      </c>
      <c r="G2063" s="13" t="s">
        <v>35</v>
      </c>
      <c r="H2063" s="13" t="s">
        <v>3503</v>
      </c>
      <c r="I2063" s="13" t="s">
        <v>1563</v>
      </c>
      <c r="J2063" s="13" t="s">
        <v>2127</v>
      </c>
      <c r="K2063" s="13" t="s">
        <v>28</v>
      </c>
      <c r="L2063" s="13" t="s">
        <v>28</v>
      </c>
      <c r="N2063" s="13" t="s">
        <v>1533</v>
      </c>
      <c r="O2063"/>
      <c r="P2063"/>
      <c r="Q2063"/>
      <c r="R2063"/>
      <c r="S2063"/>
      <c r="T2063" s="13" t="s">
        <v>1557</v>
      </c>
      <c r="W2063" s="13" t="s">
        <v>31</v>
      </c>
      <c r="X2063" s="13" t="s">
        <v>2106</v>
      </c>
      <c r="AA2063" s="13" t="s">
        <v>1535</v>
      </c>
      <c r="AB2063" s="13" t="s">
        <v>35</v>
      </c>
      <c r="AC2063" s="13" t="s">
        <v>2901</v>
      </c>
      <c r="AF2063" s="13">
        <v>1</v>
      </c>
      <c r="AG2063" s="13">
        <v>1</v>
      </c>
    </row>
    <row r="2064" spans="1:45" s="13" customFormat="1" x14ac:dyDescent="0.25">
      <c r="A2064" s="13" t="s">
        <v>1530</v>
      </c>
      <c r="B2064" s="13">
        <v>2000</v>
      </c>
      <c r="D2064" s="13" t="s">
        <v>35</v>
      </c>
      <c r="E2064" s="13" t="s">
        <v>25</v>
      </c>
      <c r="F2064" s="13" t="s">
        <v>1553</v>
      </c>
      <c r="G2064" s="13" t="s">
        <v>35</v>
      </c>
      <c r="H2064" s="13" t="s">
        <v>3503</v>
      </c>
      <c r="I2064" s="13" t="s">
        <v>1563</v>
      </c>
      <c r="J2064" s="13" t="s">
        <v>2127</v>
      </c>
      <c r="K2064" s="13" t="s">
        <v>28</v>
      </c>
      <c r="L2064" s="13" t="s">
        <v>28</v>
      </c>
      <c r="N2064" s="13" t="s">
        <v>1533</v>
      </c>
      <c r="O2064"/>
      <c r="P2064"/>
      <c r="Q2064"/>
      <c r="R2064"/>
      <c r="S2064"/>
      <c r="T2064" s="13" t="s">
        <v>2764</v>
      </c>
      <c r="W2064" s="13" t="s">
        <v>1534</v>
      </c>
      <c r="X2064" s="13" t="s">
        <v>2106</v>
      </c>
      <c r="AA2064" s="13" t="s">
        <v>1535</v>
      </c>
      <c r="AB2064" s="13" t="s">
        <v>35</v>
      </c>
      <c r="AC2064" s="13" t="s">
        <v>2901</v>
      </c>
      <c r="AF2064" s="13" t="s">
        <v>119</v>
      </c>
      <c r="AG2064" s="13">
        <v>1</v>
      </c>
    </row>
    <row r="2065" spans="1:33" s="13" customFormat="1" x14ac:dyDescent="0.25">
      <c r="A2065" s="13" t="s">
        <v>1530</v>
      </c>
      <c r="B2065" s="13">
        <v>2000</v>
      </c>
      <c r="D2065" s="13" t="s">
        <v>35</v>
      </c>
      <c r="E2065" s="13" t="s">
        <v>25</v>
      </c>
      <c r="F2065" s="13" t="s">
        <v>1541</v>
      </c>
      <c r="G2065" s="13" t="s">
        <v>35</v>
      </c>
      <c r="H2065" s="13" t="s">
        <v>3503</v>
      </c>
      <c r="I2065" s="13" t="s">
        <v>1563</v>
      </c>
      <c r="J2065" s="13" t="s">
        <v>2127</v>
      </c>
      <c r="K2065" s="13" t="s">
        <v>28</v>
      </c>
      <c r="L2065" s="13" t="s">
        <v>28</v>
      </c>
      <c r="N2065" s="13" t="s">
        <v>1533</v>
      </c>
      <c r="O2065"/>
      <c r="P2065"/>
      <c r="Q2065"/>
      <c r="R2065"/>
      <c r="S2065"/>
      <c r="T2065" s="13" t="s">
        <v>625</v>
      </c>
      <c r="W2065" s="13" t="s">
        <v>1534</v>
      </c>
      <c r="X2065" s="13" t="s">
        <v>2106</v>
      </c>
      <c r="AA2065" s="13" t="s">
        <v>1535</v>
      </c>
      <c r="AB2065" s="13" t="s">
        <v>35</v>
      </c>
      <c r="AC2065" s="13" t="s">
        <v>2901</v>
      </c>
      <c r="AF2065" s="13">
        <v>1</v>
      </c>
      <c r="AG2065" s="13">
        <v>1</v>
      </c>
    </row>
    <row r="2066" spans="1:33" s="13" customFormat="1" x14ac:dyDescent="0.25">
      <c r="A2066" s="13" t="s">
        <v>1530</v>
      </c>
      <c r="B2066" s="13">
        <v>2000</v>
      </c>
      <c r="D2066" s="13" t="s">
        <v>35</v>
      </c>
      <c r="E2066" s="13" t="s">
        <v>25</v>
      </c>
      <c r="F2066" s="13" t="s">
        <v>1546</v>
      </c>
      <c r="G2066" s="13" t="s">
        <v>35</v>
      </c>
      <c r="H2066" s="13" t="s">
        <v>3503</v>
      </c>
      <c r="I2066" s="13" t="s">
        <v>1563</v>
      </c>
      <c r="J2066" s="13" t="s">
        <v>2127</v>
      </c>
      <c r="K2066" s="13" t="s">
        <v>28</v>
      </c>
      <c r="L2066" s="13" t="s">
        <v>28</v>
      </c>
      <c r="N2066" s="13" t="s">
        <v>1533</v>
      </c>
      <c r="O2066"/>
      <c r="P2066"/>
      <c r="Q2066"/>
      <c r="R2066"/>
      <c r="S2066"/>
      <c r="T2066" s="13" t="s">
        <v>2654</v>
      </c>
      <c r="W2066" s="13" t="s">
        <v>31</v>
      </c>
      <c r="X2066" s="13" t="s">
        <v>2106</v>
      </c>
      <c r="AA2066" s="13" t="s">
        <v>1535</v>
      </c>
      <c r="AB2066" s="13" t="s">
        <v>35</v>
      </c>
      <c r="AC2066" s="13" t="s">
        <v>2901</v>
      </c>
      <c r="AF2066" s="13">
        <v>1</v>
      </c>
      <c r="AG2066" s="13">
        <v>1</v>
      </c>
    </row>
    <row r="2067" spans="1:33" s="13" customFormat="1" x14ac:dyDescent="0.25">
      <c r="A2067" s="13" t="s">
        <v>1530</v>
      </c>
      <c r="B2067" s="13">
        <v>2000</v>
      </c>
      <c r="D2067" s="13" t="s">
        <v>35</v>
      </c>
      <c r="E2067" s="13" t="s">
        <v>25</v>
      </c>
      <c r="F2067" s="13" t="s">
        <v>1558</v>
      </c>
      <c r="G2067" s="13" t="s">
        <v>35</v>
      </c>
      <c r="H2067" s="13" t="s">
        <v>3503</v>
      </c>
      <c r="I2067" s="13" t="s">
        <v>1563</v>
      </c>
      <c r="J2067" s="13" t="s">
        <v>2127</v>
      </c>
      <c r="K2067" s="13" t="s">
        <v>28</v>
      </c>
      <c r="L2067" s="13" t="s">
        <v>28</v>
      </c>
      <c r="N2067" s="13" t="s">
        <v>1533</v>
      </c>
      <c r="O2067"/>
      <c r="P2067"/>
      <c r="Q2067"/>
      <c r="R2067"/>
      <c r="S2067"/>
      <c r="T2067" s="13" t="s">
        <v>1559</v>
      </c>
      <c r="W2067" s="13" t="s">
        <v>1534</v>
      </c>
      <c r="X2067" s="13" t="s">
        <v>2106</v>
      </c>
      <c r="AA2067" s="13" t="s">
        <v>1535</v>
      </c>
      <c r="AB2067" s="13" t="s">
        <v>35</v>
      </c>
      <c r="AC2067" s="13" t="s">
        <v>2901</v>
      </c>
      <c r="AF2067" s="13" t="s">
        <v>119</v>
      </c>
      <c r="AG2067" s="13">
        <v>1</v>
      </c>
    </row>
    <row r="2068" spans="1:33" s="13" customFormat="1" x14ac:dyDescent="0.25">
      <c r="A2068" s="13" t="s">
        <v>1530</v>
      </c>
      <c r="B2068" s="13">
        <v>2000</v>
      </c>
      <c r="D2068" s="13" t="s">
        <v>35</v>
      </c>
      <c r="E2068" s="13" t="s">
        <v>25</v>
      </c>
      <c r="F2068" s="13" t="s">
        <v>1544</v>
      </c>
      <c r="G2068" s="13" t="s">
        <v>35</v>
      </c>
      <c r="H2068" s="13" t="s">
        <v>3503</v>
      </c>
      <c r="I2068" s="13" t="s">
        <v>1563</v>
      </c>
      <c r="J2068" s="13" t="s">
        <v>2127</v>
      </c>
      <c r="K2068" s="13" t="s">
        <v>28</v>
      </c>
      <c r="L2068" s="13" t="s">
        <v>28</v>
      </c>
      <c r="N2068" s="13" t="s">
        <v>1533</v>
      </c>
      <c r="O2068"/>
      <c r="P2068"/>
      <c r="Q2068"/>
      <c r="R2068"/>
      <c r="S2068"/>
      <c r="T2068" s="13" t="s">
        <v>346</v>
      </c>
      <c r="W2068" s="13" t="s">
        <v>1534</v>
      </c>
      <c r="X2068" s="13" t="s">
        <v>2106</v>
      </c>
      <c r="AA2068" s="13" t="s">
        <v>1535</v>
      </c>
      <c r="AB2068" s="13" t="s">
        <v>35</v>
      </c>
      <c r="AC2068" s="13" t="s">
        <v>2901</v>
      </c>
      <c r="AF2068" s="13">
        <v>1</v>
      </c>
      <c r="AG2068" s="13">
        <v>1</v>
      </c>
    </row>
    <row r="2069" spans="1:33" s="13" customFormat="1" x14ac:dyDescent="0.25">
      <c r="A2069" s="13" t="s">
        <v>1530</v>
      </c>
      <c r="B2069" s="13">
        <v>2000</v>
      </c>
      <c r="D2069" s="13" t="s">
        <v>35</v>
      </c>
      <c r="E2069" s="13" t="s">
        <v>25</v>
      </c>
      <c r="F2069" s="13" t="s">
        <v>1544</v>
      </c>
      <c r="G2069" s="13" t="s">
        <v>35</v>
      </c>
      <c r="H2069" s="13" t="s">
        <v>3503</v>
      </c>
      <c r="I2069" s="13" t="s">
        <v>1563</v>
      </c>
      <c r="J2069" s="13" t="s">
        <v>2127</v>
      </c>
      <c r="K2069" s="13" t="s">
        <v>28</v>
      </c>
      <c r="L2069" s="13" t="s">
        <v>28</v>
      </c>
      <c r="N2069" s="13" t="s">
        <v>1533</v>
      </c>
      <c r="O2069"/>
      <c r="P2069"/>
      <c r="Q2069"/>
      <c r="R2069"/>
      <c r="S2069"/>
      <c r="T2069" s="13" t="s">
        <v>346</v>
      </c>
      <c r="W2069" s="13" t="s">
        <v>1534</v>
      </c>
      <c r="X2069" s="13" t="s">
        <v>2106</v>
      </c>
      <c r="AA2069" s="13" t="s">
        <v>1535</v>
      </c>
      <c r="AB2069" s="13" t="s">
        <v>35</v>
      </c>
      <c r="AC2069" s="13" t="s">
        <v>2901</v>
      </c>
      <c r="AF2069" s="13">
        <v>1</v>
      </c>
      <c r="AG2069" s="13">
        <v>1</v>
      </c>
    </row>
    <row r="2070" spans="1:33" s="13" customFormat="1" x14ac:dyDescent="0.25">
      <c r="A2070" s="13" t="s">
        <v>1530</v>
      </c>
      <c r="B2070" s="13">
        <v>2000</v>
      </c>
      <c r="D2070" s="13" t="s">
        <v>35</v>
      </c>
      <c r="E2070" s="13" t="s">
        <v>25</v>
      </c>
      <c r="F2070" s="13" t="s">
        <v>1544</v>
      </c>
      <c r="G2070" s="13" t="s">
        <v>35</v>
      </c>
      <c r="H2070" s="13" t="s">
        <v>3503</v>
      </c>
      <c r="I2070" s="13" t="s">
        <v>1563</v>
      </c>
      <c r="J2070" s="13" t="s">
        <v>2127</v>
      </c>
      <c r="K2070" s="13" t="s">
        <v>28</v>
      </c>
      <c r="L2070" s="13" t="s">
        <v>28</v>
      </c>
      <c r="N2070" s="13" t="s">
        <v>1533</v>
      </c>
      <c r="O2070"/>
      <c r="P2070"/>
      <c r="Q2070"/>
      <c r="R2070"/>
      <c r="S2070"/>
      <c r="T2070" s="13" t="s">
        <v>346</v>
      </c>
      <c r="W2070" s="13" t="s">
        <v>1534</v>
      </c>
      <c r="X2070" s="13" t="s">
        <v>2106</v>
      </c>
      <c r="AA2070" s="13" t="s">
        <v>1535</v>
      </c>
      <c r="AB2070" s="13" t="s">
        <v>35</v>
      </c>
      <c r="AC2070" s="13" t="s">
        <v>2901</v>
      </c>
      <c r="AF2070" s="13">
        <v>1</v>
      </c>
      <c r="AG2070" s="13">
        <v>1</v>
      </c>
    </row>
    <row r="2071" spans="1:33" s="13" customFormat="1" x14ac:dyDescent="0.25">
      <c r="A2071" s="13" t="s">
        <v>1530</v>
      </c>
      <c r="B2071" s="13">
        <v>2000</v>
      </c>
      <c r="D2071" s="13" t="s">
        <v>35</v>
      </c>
      <c r="E2071" s="13" t="s">
        <v>25</v>
      </c>
      <c r="F2071" s="13" t="s">
        <v>1544</v>
      </c>
      <c r="G2071" s="13" t="s">
        <v>35</v>
      </c>
      <c r="H2071" s="13" t="s">
        <v>3503</v>
      </c>
      <c r="I2071" s="13" t="s">
        <v>1563</v>
      </c>
      <c r="J2071" s="13" t="s">
        <v>2127</v>
      </c>
      <c r="K2071" s="13" t="s">
        <v>28</v>
      </c>
      <c r="L2071" s="13" t="s">
        <v>28</v>
      </c>
      <c r="N2071" s="13" t="s">
        <v>1533</v>
      </c>
      <c r="O2071"/>
      <c r="P2071"/>
      <c r="Q2071"/>
      <c r="R2071"/>
      <c r="S2071"/>
      <c r="T2071" s="13" t="s">
        <v>1545</v>
      </c>
      <c r="W2071" s="13" t="s">
        <v>31</v>
      </c>
      <c r="X2071" s="13" t="s">
        <v>2106</v>
      </c>
      <c r="AA2071" s="13" t="s">
        <v>1535</v>
      </c>
      <c r="AB2071" s="13" t="s">
        <v>35</v>
      </c>
      <c r="AC2071" s="13" t="s">
        <v>2901</v>
      </c>
      <c r="AF2071" s="13" t="s">
        <v>119</v>
      </c>
      <c r="AG2071" s="13">
        <v>1</v>
      </c>
    </row>
    <row r="2072" spans="1:33" s="13" customFormat="1" x14ac:dyDescent="0.25">
      <c r="A2072" s="13" t="s">
        <v>1530</v>
      </c>
      <c r="B2072" s="13">
        <v>2000</v>
      </c>
      <c r="D2072" s="13" t="s">
        <v>35</v>
      </c>
      <c r="E2072" s="13" t="s">
        <v>25</v>
      </c>
      <c r="F2072" s="13" t="s">
        <v>1550</v>
      </c>
      <c r="G2072" s="13" t="s">
        <v>35</v>
      </c>
      <c r="H2072" s="13" t="s">
        <v>3503</v>
      </c>
      <c r="I2072" s="13" t="s">
        <v>1564</v>
      </c>
      <c r="J2072" s="13" t="s">
        <v>2127</v>
      </c>
      <c r="K2072" s="13" t="s">
        <v>28</v>
      </c>
      <c r="L2072" s="13" t="s">
        <v>28</v>
      </c>
      <c r="N2072" s="13" t="s">
        <v>1533</v>
      </c>
      <c r="O2072"/>
      <c r="P2072"/>
      <c r="Q2072"/>
      <c r="R2072"/>
      <c r="S2072"/>
      <c r="T2072" s="13" t="s">
        <v>1551</v>
      </c>
      <c r="W2072" s="13" t="s">
        <v>31</v>
      </c>
      <c r="X2072" s="13" t="s">
        <v>2107</v>
      </c>
      <c r="AA2072" s="13" t="s">
        <v>1535</v>
      </c>
      <c r="AB2072" s="13" t="s">
        <v>35</v>
      </c>
      <c r="AC2072" s="13" t="s">
        <v>2901</v>
      </c>
      <c r="AF2072" s="13" t="s">
        <v>119</v>
      </c>
      <c r="AG2072" s="13">
        <v>1</v>
      </c>
    </row>
    <row r="2073" spans="1:33" s="13" customFormat="1" x14ac:dyDescent="0.25">
      <c r="A2073" s="13" t="s">
        <v>1530</v>
      </c>
      <c r="B2073" s="13">
        <v>2000</v>
      </c>
      <c r="D2073" s="13" t="s">
        <v>35</v>
      </c>
      <c r="E2073" s="13" t="s">
        <v>25</v>
      </c>
      <c r="F2073" s="13" t="s">
        <v>1550</v>
      </c>
      <c r="G2073" s="13" t="s">
        <v>35</v>
      </c>
      <c r="H2073" s="13" t="s">
        <v>3503</v>
      </c>
      <c r="I2073" s="13" t="s">
        <v>1564</v>
      </c>
      <c r="J2073" s="13" t="s">
        <v>2127</v>
      </c>
      <c r="K2073" s="13" t="s">
        <v>28</v>
      </c>
      <c r="L2073" s="13" t="s">
        <v>28</v>
      </c>
      <c r="N2073" s="13" t="s">
        <v>1533</v>
      </c>
      <c r="O2073"/>
      <c r="P2073"/>
      <c r="Q2073"/>
      <c r="R2073"/>
      <c r="S2073"/>
      <c r="T2073" s="13" t="s">
        <v>1554</v>
      </c>
      <c r="W2073" s="13" t="s">
        <v>1534</v>
      </c>
      <c r="X2073" s="13" t="s">
        <v>2107</v>
      </c>
      <c r="AA2073" s="13" t="s">
        <v>1535</v>
      </c>
      <c r="AB2073" s="13" t="s">
        <v>35</v>
      </c>
      <c r="AC2073" s="13" t="s">
        <v>2901</v>
      </c>
      <c r="AF2073" s="13">
        <v>1</v>
      </c>
      <c r="AG2073" s="13">
        <v>1</v>
      </c>
    </row>
    <row r="2074" spans="1:33" s="13" customFormat="1" x14ac:dyDescent="0.25">
      <c r="A2074" s="13" t="s">
        <v>1530</v>
      </c>
      <c r="B2074" s="13">
        <v>2000</v>
      </c>
      <c r="D2074" s="13" t="s">
        <v>35</v>
      </c>
      <c r="E2074" s="13" t="s">
        <v>25</v>
      </c>
      <c r="F2074" s="13" t="s">
        <v>1531</v>
      </c>
      <c r="G2074" s="13" t="s">
        <v>35</v>
      </c>
      <c r="H2074" s="13" t="s">
        <v>3503</v>
      </c>
      <c r="I2074" s="13" t="s">
        <v>1564</v>
      </c>
      <c r="J2074" s="13" t="s">
        <v>2127</v>
      </c>
      <c r="K2074" s="13" t="s">
        <v>28</v>
      </c>
      <c r="L2074" s="13" t="s">
        <v>28</v>
      </c>
      <c r="N2074" s="13" t="s">
        <v>1533</v>
      </c>
      <c r="O2074"/>
      <c r="P2074"/>
      <c r="Q2074"/>
      <c r="R2074"/>
      <c r="S2074"/>
      <c r="T2074" s="13" t="s">
        <v>2696</v>
      </c>
      <c r="W2074" s="13" t="s">
        <v>1534</v>
      </c>
      <c r="X2074" s="13" t="s">
        <v>2107</v>
      </c>
      <c r="AA2074" s="13" t="s">
        <v>1535</v>
      </c>
      <c r="AB2074" s="13" t="s">
        <v>35</v>
      </c>
      <c r="AC2074" s="13" t="s">
        <v>2901</v>
      </c>
      <c r="AF2074" s="13">
        <v>1</v>
      </c>
      <c r="AG2074" s="13">
        <v>1</v>
      </c>
    </row>
    <row r="2075" spans="1:33" s="13" customFormat="1" x14ac:dyDescent="0.25">
      <c r="A2075" s="13" t="s">
        <v>1530</v>
      </c>
      <c r="B2075" s="13">
        <v>2000</v>
      </c>
      <c r="D2075" s="13" t="s">
        <v>35</v>
      </c>
      <c r="E2075" s="13" t="s">
        <v>25</v>
      </c>
      <c r="F2075" s="13" t="s">
        <v>1531</v>
      </c>
      <c r="G2075" s="13" t="s">
        <v>35</v>
      </c>
      <c r="H2075" s="13" t="s">
        <v>3503</v>
      </c>
      <c r="I2075" s="13" t="s">
        <v>1564</v>
      </c>
      <c r="J2075" s="13" t="s">
        <v>2127</v>
      </c>
      <c r="K2075" s="13" t="s">
        <v>28</v>
      </c>
      <c r="L2075" s="13" t="s">
        <v>28</v>
      </c>
      <c r="N2075" s="13" t="s">
        <v>1533</v>
      </c>
      <c r="O2075"/>
      <c r="P2075"/>
      <c r="Q2075"/>
      <c r="R2075"/>
      <c r="S2075"/>
      <c r="T2075" s="13" t="s">
        <v>2696</v>
      </c>
      <c r="W2075" s="13" t="s">
        <v>1534</v>
      </c>
      <c r="X2075" s="13" t="s">
        <v>2107</v>
      </c>
      <c r="AA2075" s="13" t="s">
        <v>1535</v>
      </c>
      <c r="AB2075" s="13" t="s">
        <v>35</v>
      </c>
      <c r="AC2075" s="13" t="s">
        <v>2901</v>
      </c>
      <c r="AF2075" s="13">
        <v>1</v>
      </c>
      <c r="AG2075" s="13">
        <v>1</v>
      </c>
    </row>
    <row r="2076" spans="1:33" s="13" customFormat="1" x14ac:dyDescent="0.25">
      <c r="A2076" s="13" t="s">
        <v>1530</v>
      </c>
      <c r="B2076" s="13">
        <v>2000</v>
      </c>
      <c r="D2076" s="13" t="s">
        <v>35</v>
      </c>
      <c r="E2076" s="13" t="s">
        <v>25</v>
      </c>
      <c r="F2076" s="13" t="s">
        <v>1531</v>
      </c>
      <c r="G2076" s="13" t="s">
        <v>35</v>
      </c>
      <c r="H2076" s="13" t="s">
        <v>3503</v>
      </c>
      <c r="I2076" s="13" t="s">
        <v>1564</v>
      </c>
      <c r="J2076" s="13" t="s">
        <v>2127</v>
      </c>
      <c r="K2076" s="13" t="s">
        <v>28</v>
      </c>
      <c r="L2076" s="13" t="s">
        <v>28</v>
      </c>
      <c r="N2076" s="13" t="s">
        <v>1533</v>
      </c>
      <c r="O2076"/>
      <c r="P2076"/>
      <c r="Q2076"/>
      <c r="R2076"/>
      <c r="S2076"/>
      <c r="T2076" s="13" t="s">
        <v>2696</v>
      </c>
      <c r="W2076" s="13" t="s">
        <v>1534</v>
      </c>
      <c r="X2076" s="13" t="s">
        <v>2107</v>
      </c>
      <c r="AA2076" s="13" t="s">
        <v>1535</v>
      </c>
      <c r="AB2076" s="13" t="s">
        <v>35</v>
      </c>
      <c r="AC2076" s="13" t="s">
        <v>2901</v>
      </c>
      <c r="AF2076" s="13">
        <v>1</v>
      </c>
      <c r="AG2076" s="13">
        <v>1</v>
      </c>
    </row>
    <row r="2077" spans="1:33" s="13" customFormat="1" x14ac:dyDescent="0.25">
      <c r="A2077" s="13" t="s">
        <v>1530</v>
      </c>
      <c r="B2077" s="13">
        <v>2000</v>
      </c>
      <c r="D2077" s="13" t="s">
        <v>35</v>
      </c>
      <c r="E2077" s="13" t="s">
        <v>25</v>
      </c>
      <c r="F2077" s="13" t="s">
        <v>1531</v>
      </c>
      <c r="G2077" s="13" t="s">
        <v>35</v>
      </c>
      <c r="H2077" s="13" t="s">
        <v>3503</v>
      </c>
      <c r="I2077" s="13" t="s">
        <v>1564</v>
      </c>
      <c r="J2077" s="13" t="s">
        <v>2127</v>
      </c>
      <c r="K2077" s="13" t="s">
        <v>28</v>
      </c>
      <c r="L2077" s="13" t="s">
        <v>28</v>
      </c>
      <c r="N2077" s="13" t="s">
        <v>1533</v>
      </c>
      <c r="O2077"/>
      <c r="P2077"/>
      <c r="Q2077"/>
      <c r="R2077"/>
      <c r="S2077"/>
      <c r="T2077" s="13" t="s">
        <v>1552</v>
      </c>
      <c r="W2077" s="13" t="s">
        <v>31</v>
      </c>
      <c r="X2077" s="13" t="s">
        <v>2107</v>
      </c>
      <c r="AA2077" s="13" t="s">
        <v>1535</v>
      </c>
      <c r="AB2077" s="13" t="s">
        <v>35</v>
      </c>
      <c r="AC2077" s="13" t="s">
        <v>2901</v>
      </c>
      <c r="AF2077" s="13" t="s">
        <v>119</v>
      </c>
      <c r="AG2077" s="13">
        <v>1</v>
      </c>
    </row>
    <row r="2078" spans="1:33" s="13" customFormat="1" x14ac:dyDescent="0.25">
      <c r="A2078" s="13" t="s">
        <v>1530</v>
      </c>
      <c r="B2078" s="13">
        <v>2000</v>
      </c>
      <c r="D2078" s="13" t="s">
        <v>35</v>
      </c>
      <c r="E2078" s="13" t="s">
        <v>25</v>
      </c>
      <c r="F2078" s="13" t="s">
        <v>1531</v>
      </c>
      <c r="G2078" s="13" t="s">
        <v>35</v>
      </c>
      <c r="H2078" s="13" t="s">
        <v>3503</v>
      </c>
      <c r="I2078" s="13" t="s">
        <v>1564</v>
      </c>
      <c r="J2078" s="13" t="s">
        <v>2127</v>
      </c>
      <c r="K2078" s="13" t="s">
        <v>28</v>
      </c>
      <c r="L2078" s="13" t="s">
        <v>28</v>
      </c>
      <c r="N2078" s="13" t="s">
        <v>1533</v>
      </c>
      <c r="O2078"/>
      <c r="P2078"/>
      <c r="Q2078"/>
      <c r="R2078"/>
      <c r="S2078"/>
      <c r="T2078" s="13" t="s">
        <v>2772</v>
      </c>
      <c r="W2078" s="13" t="s">
        <v>1534</v>
      </c>
      <c r="X2078" s="13" t="s">
        <v>2107</v>
      </c>
      <c r="AA2078" s="13" t="s">
        <v>1535</v>
      </c>
      <c r="AB2078" s="13" t="s">
        <v>35</v>
      </c>
      <c r="AC2078" s="13" t="s">
        <v>2901</v>
      </c>
      <c r="AF2078" s="13" t="s">
        <v>119</v>
      </c>
      <c r="AG2078" s="13">
        <v>1</v>
      </c>
    </row>
    <row r="2079" spans="1:33" s="13" customFormat="1" x14ac:dyDescent="0.25">
      <c r="A2079" s="13" t="s">
        <v>1530</v>
      </c>
      <c r="B2079" s="13">
        <v>2000</v>
      </c>
      <c r="D2079" s="13" t="s">
        <v>35</v>
      </c>
      <c r="E2079" s="13" t="s">
        <v>25</v>
      </c>
      <c r="F2079" s="13" t="s">
        <v>1531</v>
      </c>
      <c r="G2079" s="13" t="s">
        <v>35</v>
      </c>
      <c r="H2079" s="13" t="s">
        <v>3503</v>
      </c>
      <c r="I2079" s="13" t="s">
        <v>1564</v>
      </c>
      <c r="J2079" s="13" t="s">
        <v>2127</v>
      </c>
      <c r="K2079" s="13" t="s">
        <v>28</v>
      </c>
      <c r="L2079" s="13" t="s">
        <v>28</v>
      </c>
      <c r="N2079" s="13" t="s">
        <v>1533</v>
      </c>
      <c r="O2079"/>
      <c r="P2079"/>
      <c r="Q2079"/>
      <c r="R2079"/>
      <c r="S2079"/>
      <c r="T2079" s="13" t="s">
        <v>2774</v>
      </c>
      <c r="W2079" s="13" t="s">
        <v>1534</v>
      </c>
      <c r="X2079" s="13" t="s">
        <v>2107</v>
      </c>
      <c r="AA2079" s="13" t="s">
        <v>1535</v>
      </c>
      <c r="AB2079" s="13" t="s">
        <v>35</v>
      </c>
      <c r="AC2079" s="13" t="s">
        <v>2901</v>
      </c>
      <c r="AF2079" s="13">
        <v>1</v>
      </c>
      <c r="AG2079" s="13">
        <v>1</v>
      </c>
    </row>
    <row r="2080" spans="1:33" s="13" customFormat="1" x14ac:dyDescent="0.25">
      <c r="A2080" s="13" t="s">
        <v>1530</v>
      </c>
      <c r="B2080" s="13">
        <v>2000</v>
      </c>
      <c r="D2080" s="13" t="s">
        <v>35</v>
      </c>
      <c r="E2080" s="13" t="s">
        <v>25</v>
      </c>
      <c r="F2080" s="13" t="s">
        <v>1531</v>
      </c>
      <c r="G2080" s="13" t="s">
        <v>35</v>
      </c>
      <c r="H2080" s="13" t="s">
        <v>3503</v>
      </c>
      <c r="I2080" s="13" t="s">
        <v>1564</v>
      </c>
      <c r="J2080" s="13" t="s">
        <v>2127</v>
      </c>
      <c r="K2080" s="13" t="s">
        <v>28</v>
      </c>
      <c r="L2080" s="13" t="s">
        <v>28</v>
      </c>
      <c r="N2080" s="13" t="s">
        <v>1533</v>
      </c>
      <c r="O2080"/>
      <c r="P2080"/>
      <c r="Q2080"/>
      <c r="R2080"/>
      <c r="S2080"/>
      <c r="T2080" s="13" t="s">
        <v>2791</v>
      </c>
      <c r="W2080" s="13" t="s">
        <v>31</v>
      </c>
      <c r="X2080" s="13" t="s">
        <v>2107</v>
      </c>
      <c r="AA2080" s="13" t="s">
        <v>1535</v>
      </c>
      <c r="AB2080" s="13" t="s">
        <v>35</v>
      </c>
      <c r="AC2080" s="13" t="s">
        <v>2901</v>
      </c>
      <c r="AF2080" s="13">
        <v>1</v>
      </c>
      <c r="AG2080" s="13">
        <v>1</v>
      </c>
    </row>
    <row r="2081" spans="1:33" s="13" customFormat="1" x14ac:dyDescent="0.25">
      <c r="A2081" s="13" t="s">
        <v>1530</v>
      </c>
      <c r="B2081" s="13">
        <v>2000</v>
      </c>
      <c r="D2081" s="13" t="s">
        <v>35</v>
      </c>
      <c r="E2081" s="13" t="s">
        <v>25</v>
      </c>
      <c r="F2081" s="13" t="s">
        <v>1531</v>
      </c>
      <c r="G2081" s="13" t="s">
        <v>35</v>
      </c>
      <c r="H2081" s="13" t="s">
        <v>3503</v>
      </c>
      <c r="I2081" s="13" t="s">
        <v>1564</v>
      </c>
      <c r="J2081" s="13" t="s">
        <v>2127</v>
      </c>
      <c r="K2081" s="13" t="s">
        <v>28</v>
      </c>
      <c r="L2081" s="13" t="s">
        <v>28</v>
      </c>
      <c r="N2081" s="13" t="s">
        <v>1533</v>
      </c>
      <c r="O2081"/>
      <c r="P2081"/>
      <c r="Q2081"/>
      <c r="R2081"/>
      <c r="S2081"/>
      <c r="T2081" s="13" t="s">
        <v>1536</v>
      </c>
      <c r="W2081" s="13" t="s">
        <v>1534</v>
      </c>
      <c r="X2081" s="13" t="s">
        <v>2107</v>
      </c>
      <c r="AA2081" s="13" t="s">
        <v>1535</v>
      </c>
      <c r="AB2081" s="13" t="s">
        <v>35</v>
      </c>
      <c r="AC2081" s="13" t="s">
        <v>2901</v>
      </c>
      <c r="AF2081" s="13">
        <v>1</v>
      </c>
      <c r="AG2081" s="13">
        <v>1</v>
      </c>
    </row>
    <row r="2082" spans="1:33" s="13" customFormat="1" x14ac:dyDescent="0.25">
      <c r="A2082" s="13" t="s">
        <v>1530</v>
      </c>
      <c r="B2082" s="13">
        <v>2000</v>
      </c>
      <c r="D2082" s="13" t="s">
        <v>35</v>
      </c>
      <c r="E2082" s="13" t="s">
        <v>25</v>
      </c>
      <c r="F2082" s="13" t="s">
        <v>1531</v>
      </c>
      <c r="G2082" s="13" t="s">
        <v>35</v>
      </c>
      <c r="H2082" s="13" t="s">
        <v>3503</v>
      </c>
      <c r="I2082" s="13" t="s">
        <v>1564</v>
      </c>
      <c r="J2082" s="13" t="s">
        <v>2127</v>
      </c>
      <c r="K2082" s="13" t="s">
        <v>28</v>
      </c>
      <c r="L2082" s="13" t="s">
        <v>28</v>
      </c>
      <c r="N2082" s="13" t="s">
        <v>1533</v>
      </c>
      <c r="O2082"/>
      <c r="P2082"/>
      <c r="Q2082"/>
      <c r="R2082"/>
      <c r="S2082"/>
      <c r="T2082" s="13" t="s">
        <v>1555</v>
      </c>
      <c r="W2082" s="13" t="s">
        <v>31</v>
      </c>
      <c r="X2082" s="13" t="s">
        <v>2107</v>
      </c>
      <c r="AA2082" s="13" t="s">
        <v>1535</v>
      </c>
      <c r="AB2082" s="13" t="s">
        <v>35</v>
      </c>
      <c r="AC2082" s="13" t="s">
        <v>2901</v>
      </c>
      <c r="AF2082" s="13">
        <v>1</v>
      </c>
      <c r="AG2082" s="13">
        <v>1</v>
      </c>
    </row>
    <row r="2083" spans="1:33" s="13" customFormat="1" x14ac:dyDescent="0.25">
      <c r="A2083" s="13" t="s">
        <v>1530</v>
      </c>
      <c r="B2083" s="13">
        <v>2000</v>
      </c>
      <c r="D2083" s="13" t="s">
        <v>35</v>
      </c>
      <c r="E2083" s="13" t="s">
        <v>25</v>
      </c>
      <c r="F2083" s="13" t="s">
        <v>1531</v>
      </c>
      <c r="G2083" s="13" t="s">
        <v>35</v>
      </c>
      <c r="H2083" s="13" t="s">
        <v>3503</v>
      </c>
      <c r="I2083" s="13" t="s">
        <v>1564</v>
      </c>
      <c r="J2083" s="13" t="s">
        <v>2127</v>
      </c>
      <c r="K2083" s="13" t="s">
        <v>28</v>
      </c>
      <c r="L2083" s="13" t="s">
        <v>28</v>
      </c>
      <c r="N2083" s="13" t="s">
        <v>1533</v>
      </c>
      <c r="O2083"/>
      <c r="P2083"/>
      <c r="Q2083"/>
      <c r="R2083"/>
      <c r="S2083"/>
      <c r="T2083" s="13" t="s">
        <v>1556</v>
      </c>
      <c r="W2083" s="13" t="s">
        <v>1534</v>
      </c>
      <c r="X2083" s="13" t="s">
        <v>2107</v>
      </c>
      <c r="AA2083" s="13" t="s">
        <v>1535</v>
      </c>
      <c r="AB2083" s="13" t="s">
        <v>35</v>
      </c>
      <c r="AC2083" s="13" t="s">
        <v>2901</v>
      </c>
      <c r="AF2083" s="13">
        <v>1</v>
      </c>
      <c r="AG2083" s="13">
        <v>1</v>
      </c>
    </row>
    <row r="2084" spans="1:33" s="13" customFormat="1" x14ac:dyDescent="0.25">
      <c r="A2084" s="13" t="s">
        <v>1530</v>
      </c>
      <c r="B2084" s="13">
        <v>2000</v>
      </c>
      <c r="D2084" s="13" t="s">
        <v>35</v>
      </c>
      <c r="E2084" s="13" t="s">
        <v>25</v>
      </c>
      <c r="F2084" s="13" t="s">
        <v>1531</v>
      </c>
      <c r="G2084" s="13" t="s">
        <v>35</v>
      </c>
      <c r="H2084" s="13" t="s">
        <v>3503</v>
      </c>
      <c r="I2084" s="13" t="s">
        <v>1564</v>
      </c>
      <c r="J2084" s="13" t="s">
        <v>2127</v>
      </c>
      <c r="K2084" s="13" t="s">
        <v>28</v>
      </c>
      <c r="L2084" s="13" t="s">
        <v>28</v>
      </c>
      <c r="N2084" s="13" t="s">
        <v>1533</v>
      </c>
      <c r="O2084"/>
      <c r="P2084"/>
      <c r="Q2084"/>
      <c r="R2084"/>
      <c r="S2084"/>
      <c r="T2084" s="13" t="s">
        <v>1557</v>
      </c>
      <c r="W2084" s="13" t="s">
        <v>31</v>
      </c>
      <c r="X2084" s="13" t="s">
        <v>2107</v>
      </c>
      <c r="AA2084" s="13" t="s">
        <v>1535</v>
      </c>
      <c r="AB2084" s="13" t="s">
        <v>35</v>
      </c>
      <c r="AC2084" s="13" t="s">
        <v>2901</v>
      </c>
      <c r="AF2084" s="13">
        <v>1</v>
      </c>
      <c r="AG2084" s="13">
        <v>1</v>
      </c>
    </row>
    <row r="2085" spans="1:33" s="13" customFormat="1" x14ac:dyDescent="0.25">
      <c r="A2085" s="13" t="s">
        <v>1530</v>
      </c>
      <c r="B2085" s="13">
        <v>2000</v>
      </c>
      <c r="D2085" s="13" t="s">
        <v>35</v>
      </c>
      <c r="E2085" s="13" t="s">
        <v>25</v>
      </c>
      <c r="F2085" s="13" t="s">
        <v>1553</v>
      </c>
      <c r="G2085" s="13" t="s">
        <v>35</v>
      </c>
      <c r="H2085" s="13" t="s">
        <v>3503</v>
      </c>
      <c r="I2085" s="13" t="s">
        <v>1564</v>
      </c>
      <c r="J2085" s="13" t="s">
        <v>2127</v>
      </c>
      <c r="K2085" s="13" t="s">
        <v>28</v>
      </c>
      <c r="L2085" s="13" t="s">
        <v>28</v>
      </c>
      <c r="N2085" s="13" t="s">
        <v>1533</v>
      </c>
      <c r="O2085"/>
      <c r="P2085"/>
      <c r="Q2085"/>
      <c r="R2085"/>
      <c r="S2085"/>
      <c r="T2085" s="13" t="s">
        <v>2764</v>
      </c>
      <c r="W2085" s="13" t="s">
        <v>1534</v>
      </c>
      <c r="X2085" s="13" t="s">
        <v>2107</v>
      </c>
      <c r="AA2085" s="13" t="s">
        <v>1535</v>
      </c>
      <c r="AB2085" s="13" t="s">
        <v>35</v>
      </c>
      <c r="AC2085" s="13" t="s">
        <v>2901</v>
      </c>
      <c r="AF2085" s="13" t="s">
        <v>119</v>
      </c>
      <c r="AG2085" s="13">
        <v>1</v>
      </c>
    </row>
    <row r="2086" spans="1:33" s="13" customFormat="1" x14ac:dyDescent="0.25">
      <c r="A2086" s="13" t="s">
        <v>1530</v>
      </c>
      <c r="B2086" s="13">
        <v>2000</v>
      </c>
      <c r="D2086" s="13" t="s">
        <v>35</v>
      </c>
      <c r="E2086" s="13" t="s">
        <v>25</v>
      </c>
      <c r="F2086" s="13" t="s">
        <v>1541</v>
      </c>
      <c r="G2086" s="13" t="s">
        <v>35</v>
      </c>
      <c r="H2086" s="13" t="s">
        <v>3503</v>
      </c>
      <c r="I2086" s="13" t="s">
        <v>1564</v>
      </c>
      <c r="J2086" s="13" t="s">
        <v>2127</v>
      </c>
      <c r="K2086" s="13" t="s">
        <v>28</v>
      </c>
      <c r="L2086" s="13" t="s">
        <v>28</v>
      </c>
      <c r="N2086" s="13" t="s">
        <v>1533</v>
      </c>
      <c r="O2086"/>
      <c r="P2086"/>
      <c r="Q2086"/>
      <c r="R2086"/>
      <c r="S2086"/>
      <c r="T2086" s="13" t="s">
        <v>625</v>
      </c>
      <c r="W2086" s="13" t="s">
        <v>1534</v>
      </c>
      <c r="X2086" s="13" t="s">
        <v>2107</v>
      </c>
      <c r="AA2086" s="13" t="s">
        <v>1535</v>
      </c>
      <c r="AB2086" s="13" t="s">
        <v>35</v>
      </c>
      <c r="AC2086" s="13" t="s">
        <v>2901</v>
      </c>
      <c r="AF2086" s="13">
        <v>1</v>
      </c>
      <c r="AG2086" s="13">
        <v>1</v>
      </c>
    </row>
    <row r="2087" spans="1:33" s="13" customFormat="1" x14ac:dyDescent="0.25">
      <c r="A2087" s="13" t="s">
        <v>1530</v>
      </c>
      <c r="B2087" s="13">
        <v>2000</v>
      </c>
      <c r="D2087" s="13" t="s">
        <v>35</v>
      </c>
      <c r="E2087" s="13" t="s">
        <v>25</v>
      </c>
      <c r="F2087" s="13" t="s">
        <v>1546</v>
      </c>
      <c r="G2087" s="13" t="s">
        <v>35</v>
      </c>
      <c r="H2087" s="13" t="s">
        <v>3503</v>
      </c>
      <c r="I2087" s="13" t="s">
        <v>1564</v>
      </c>
      <c r="J2087" s="13" t="s">
        <v>2127</v>
      </c>
      <c r="K2087" s="13" t="s">
        <v>28</v>
      </c>
      <c r="L2087" s="13" t="s">
        <v>28</v>
      </c>
      <c r="N2087" s="13" t="s">
        <v>1533</v>
      </c>
      <c r="O2087"/>
      <c r="P2087"/>
      <c r="Q2087"/>
      <c r="R2087"/>
      <c r="S2087"/>
      <c r="T2087" s="13" t="s">
        <v>2654</v>
      </c>
      <c r="W2087" s="13" t="s">
        <v>31</v>
      </c>
      <c r="X2087" s="13" t="s">
        <v>2107</v>
      </c>
      <c r="AA2087" s="13" t="s">
        <v>1535</v>
      </c>
      <c r="AB2087" s="13" t="s">
        <v>35</v>
      </c>
      <c r="AC2087" s="13" t="s">
        <v>2901</v>
      </c>
      <c r="AF2087" s="13">
        <v>1</v>
      </c>
      <c r="AG2087" s="13">
        <v>1</v>
      </c>
    </row>
    <row r="2088" spans="1:33" s="13" customFormat="1" x14ac:dyDescent="0.25">
      <c r="A2088" s="13" t="s">
        <v>1530</v>
      </c>
      <c r="B2088" s="13">
        <v>2000</v>
      </c>
      <c r="D2088" s="13" t="s">
        <v>35</v>
      </c>
      <c r="E2088" s="13" t="s">
        <v>25</v>
      </c>
      <c r="F2088" s="13" t="s">
        <v>1558</v>
      </c>
      <c r="G2088" s="13" t="s">
        <v>35</v>
      </c>
      <c r="H2088" s="13" t="s">
        <v>3503</v>
      </c>
      <c r="I2088" s="13" t="s">
        <v>1564</v>
      </c>
      <c r="J2088" s="13" t="s">
        <v>2127</v>
      </c>
      <c r="K2088" s="13" t="s">
        <v>28</v>
      </c>
      <c r="L2088" s="13" t="s">
        <v>28</v>
      </c>
      <c r="N2088" s="13" t="s">
        <v>1533</v>
      </c>
      <c r="O2088"/>
      <c r="P2088"/>
      <c r="Q2088"/>
      <c r="R2088"/>
      <c r="S2088"/>
      <c r="T2088" s="13" t="s">
        <v>1559</v>
      </c>
      <c r="W2088" s="13" t="s">
        <v>1534</v>
      </c>
      <c r="X2088" s="13" t="s">
        <v>2107</v>
      </c>
      <c r="AA2088" s="13" t="s">
        <v>1535</v>
      </c>
      <c r="AB2088" s="13" t="s">
        <v>35</v>
      </c>
      <c r="AC2088" s="13" t="s">
        <v>2901</v>
      </c>
      <c r="AF2088" s="13" t="s">
        <v>119</v>
      </c>
      <c r="AG2088" s="13">
        <v>1</v>
      </c>
    </row>
    <row r="2089" spans="1:33" s="13" customFormat="1" x14ac:dyDescent="0.25">
      <c r="A2089" s="13" t="s">
        <v>1530</v>
      </c>
      <c r="B2089" s="13">
        <v>2000</v>
      </c>
      <c r="D2089" s="13" t="s">
        <v>35</v>
      </c>
      <c r="E2089" s="13" t="s">
        <v>25</v>
      </c>
      <c r="F2089" s="13" t="s">
        <v>1544</v>
      </c>
      <c r="G2089" s="13" t="s">
        <v>35</v>
      </c>
      <c r="H2089" s="13" t="s">
        <v>3503</v>
      </c>
      <c r="I2089" s="13" t="s">
        <v>1564</v>
      </c>
      <c r="J2089" s="13" t="s">
        <v>2127</v>
      </c>
      <c r="K2089" s="13" t="s">
        <v>28</v>
      </c>
      <c r="L2089" s="13" t="s">
        <v>28</v>
      </c>
      <c r="N2089" s="13" t="s">
        <v>1533</v>
      </c>
      <c r="O2089"/>
      <c r="P2089"/>
      <c r="Q2089"/>
      <c r="R2089"/>
      <c r="S2089"/>
      <c r="T2089" s="13" t="s">
        <v>346</v>
      </c>
      <c r="W2089" s="13" t="s">
        <v>1534</v>
      </c>
      <c r="X2089" s="13" t="s">
        <v>2107</v>
      </c>
      <c r="AA2089" s="13" t="s">
        <v>1535</v>
      </c>
      <c r="AB2089" s="13" t="s">
        <v>35</v>
      </c>
      <c r="AC2089" s="13" t="s">
        <v>2901</v>
      </c>
      <c r="AF2089" s="13">
        <v>1</v>
      </c>
      <c r="AG2089" s="13">
        <v>1</v>
      </c>
    </row>
    <row r="2090" spans="1:33" s="13" customFormat="1" x14ac:dyDescent="0.25">
      <c r="A2090" s="13" t="s">
        <v>1530</v>
      </c>
      <c r="B2090" s="13">
        <v>2000</v>
      </c>
      <c r="D2090" s="13" t="s">
        <v>35</v>
      </c>
      <c r="E2090" s="13" t="s">
        <v>25</v>
      </c>
      <c r="F2090" s="13" t="s">
        <v>1544</v>
      </c>
      <c r="G2090" s="13" t="s">
        <v>35</v>
      </c>
      <c r="H2090" s="13" t="s">
        <v>3503</v>
      </c>
      <c r="I2090" s="13" t="s">
        <v>1564</v>
      </c>
      <c r="J2090" s="13" t="s">
        <v>2127</v>
      </c>
      <c r="K2090" s="13" t="s">
        <v>28</v>
      </c>
      <c r="L2090" s="13" t="s">
        <v>28</v>
      </c>
      <c r="N2090" s="13" t="s">
        <v>1533</v>
      </c>
      <c r="O2090"/>
      <c r="P2090"/>
      <c r="Q2090"/>
      <c r="R2090"/>
      <c r="S2090"/>
      <c r="T2090" s="13" t="s">
        <v>346</v>
      </c>
      <c r="W2090" s="13" t="s">
        <v>1534</v>
      </c>
      <c r="X2090" s="13" t="s">
        <v>2107</v>
      </c>
      <c r="AA2090" s="13" t="s">
        <v>1535</v>
      </c>
      <c r="AB2090" s="13" t="s">
        <v>35</v>
      </c>
      <c r="AC2090" s="13" t="s">
        <v>2901</v>
      </c>
      <c r="AF2090" s="13">
        <v>1</v>
      </c>
      <c r="AG2090" s="13">
        <v>1</v>
      </c>
    </row>
    <row r="2091" spans="1:33" s="13" customFormat="1" x14ac:dyDescent="0.25">
      <c r="A2091" s="13" t="s">
        <v>1530</v>
      </c>
      <c r="B2091" s="13">
        <v>2000</v>
      </c>
      <c r="D2091" s="13" t="s">
        <v>35</v>
      </c>
      <c r="E2091" s="13" t="s">
        <v>25</v>
      </c>
      <c r="F2091" s="13" t="s">
        <v>1544</v>
      </c>
      <c r="G2091" s="13" t="s">
        <v>35</v>
      </c>
      <c r="H2091" s="13" t="s">
        <v>3503</v>
      </c>
      <c r="I2091" s="13" t="s">
        <v>1564</v>
      </c>
      <c r="J2091" s="13" t="s">
        <v>2127</v>
      </c>
      <c r="K2091" s="13" t="s">
        <v>28</v>
      </c>
      <c r="L2091" s="13" t="s">
        <v>28</v>
      </c>
      <c r="N2091" s="13" t="s">
        <v>1533</v>
      </c>
      <c r="O2091"/>
      <c r="P2091"/>
      <c r="Q2091"/>
      <c r="R2091"/>
      <c r="S2091"/>
      <c r="T2091" s="13" t="s">
        <v>346</v>
      </c>
      <c r="W2091" s="13" t="s">
        <v>1534</v>
      </c>
      <c r="X2091" s="13" t="s">
        <v>2107</v>
      </c>
      <c r="AA2091" s="13" t="s">
        <v>1535</v>
      </c>
      <c r="AB2091" s="13" t="s">
        <v>35</v>
      </c>
      <c r="AC2091" s="13" t="s">
        <v>2901</v>
      </c>
      <c r="AF2091" s="13">
        <v>1</v>
      </c>
      <c r="AG2091" s="13">
        <v>1</v>
      </c>
    </row>
    <row r="2092" spans="1:33" s="13" customFormat="1" x14ac:dyDescent="0.25">
      <c r="A2092" s="13" t="s">
        <v>1530</v>
      </c>
      <c r="B2092" s="13">
        <v>2000</v>
      </c>
      <c r="D2092" s="13" t="s">
        <v>35</v>
      </c>
      <c r="E2092" s="13" t="s">
        <v>25</v>
      </c>
      <c r="F2092" s="13" t="s">
        <v>1544</v>
      </c>
      <c r="G2092" s="13" t="s">
        <v>35</v>
      </c>
      <c r="H2092" s="13" t="s">
        <v>3503</v>
      </c>
      <c r="I2092" s="13" t="s">
        <v>1564</v>
      </c>
      <c r="J2092" s="13" t="s">
        <v>2127</v>
      </c>
      <c r="K2092" s="13" t="s">
        <v>28</v>
      </c>
      <c r="L2092" s="13" t="s">
        <v>28</v>
      </c>
      <c r="N2092" s="13" t="s">
        <v>1533</v>
      </c>
      <c r="O2092"/>
      <c r="P2092"/>
      <c r="Q2092"/>
      <c r="R2092"/>
      <c r="S2092"/>
      <c r="T2092" s="13" t="s">
        <v>1545</v>
      </c>
      <c r="W2092" s="13" t="s">
        <v>31</v>
      </c>
      <c r="X2092" s="13" t="s">
        <v>2107</v>
      </c>
      <c r="AA2092" s="13" t="s">
        <v>1535</v>
      </c>
      <c r="AB2092" s="13" t="s">
        <v>35</v>
      </c>
      <c r="AC2092" s="13" t="s">
        <v>2901</v>
      </c>
      <c r="AF2092" s="13" t="s">
        <v>119</v>
      </c>
      <c r="AG2092" s="13">
        <v>1</v>
      </c>
    </row>
    <row r="2093" spans="1:33" s="13" customFormat="1" x14ac:dyDescent="0.25">
      <c r="A2093" s="13" t="s">
        <v>1530</v>
      </c>
      <c r="B2093" s="13">
        <v>2000</v>
      </c>
      <c r="D2093" s="13" t="s">
        <v>35</v>
      </c>
      <c r="E2093" s="13" t="s">
        <v>25</v>
      </c>
      <c r="F2093" s="13" t="s">
        <v>1550</v>
      </c>
      <c r="G2093" s="13" t="s">
        <v>35</v>
      </c>
      <c r="H2093" s="13" t="s">
        <v>3503</v>
      </c>
      <c r="I2093" s="13" t="s">
        <v>1532</v>
      </c>
      <c r="J2093" s="13" t="s">
        <v>2127</v>
      </c>
      <c r="K2093" s="13" t="s">
        <v>28</v>
      </c>
      <c r="L2093" s="13" t="s">
        <v>28</v>
      </c>
      <c r="N2093" s="13" t="s">
        <v>1533</v>
      </c>
      <c r="O2093"/>
      <c r="P2093"/>
      <c r="Q2093"/>
      <c r="R2093"/>
      <c r="S2093"/>
      <c r="T2093" s="13" t="s">
        <v>1551</v>
      </c>
      <c r="W2093" s="13" t="s">
        <v>31</v>
      </c>
      <c r="X2093" s="13" t="s">
        <v>2031</v>
      </c>
      <c r="Z2093" s="13" t="s">
        <v>3518</v>
      </c>
      <c r="AA2093" s="13" t="s">
        <v>1535</v>
      </c>
      <c r="AB2093" s="13" t="s">
        <v>35</v>
      </c>
      <c r="AC2093" s="13" t="s">
        <v>2901</v>
      </c>
      <c r="AF2093" s="13">
        <v>1</v>
      </c>
      <c r="AG2093" s="13">
        <v>1</v>
      </c>
    </row>
    <row r="2094" spans="1:33" s="13" customFormat="1" x14ac:dyDescent="0.25">
      <c r="A2094" s="13" t="s">
        <v>1530</v>
      </c>
      <c r="B2094" s="13">
        <v>2000</v>
      </c>
      <c r="D2094" s="13" t="s">
        <v>35</v>
      </c>
      <c r="E2094" s="13" t="s">
        <v>25</v>
      </c>
      <c r="F2094" s="13" t="s">
        <v>1550</v>
      </c>
      <c r="G2094" s="13" t="s">
        <v>35</v>
      </c>
      <c r="H2094" s="13" t="s">
        <v>3503</v>
      </c>
      <c r="I2094" s="13" t="s">
        <v>1532</v>
      </c>
      <c r="J2094" s="13" t="s">
        <v>2127</v>
      </c>
      <c r="K2094" s="13" t="s">
        <v>28</v>
      </c>
      <c r="L2094" s="13" t="s">
        <v>28</v>
      </c>
      <c r="N2094" s="13" t="s">
        <v>1533</v>
      </c>
      <c r="O2094"/>
      <c r="P2094"/>
      <c r="Q2094"/>
      <c r="R2094"/>
      <c r="S2094"/>
      <c r="T2094" s="13" t="s">
        <v>1554</v>
      </c>
      <c r="W2094" s="13" t="s">
        <v>1534</v>
      </c>
      <c r="X2094" s="13" t="s">
        <v>2031</v>
      </c>
      <c r="Z2094" s="13" t="s">
        <v>3518</v>
      </c>
      <c r="AA2094" s="13" t="s">
        <v>1535</v>
      </c>
      <c r="AB2094" s="13" t="s">
        <v>35</v>
      </c>
      <c r="AC2094" s="13" t="s">
        <v>2901</v>
      </c>
      <c r="AF2094" s="13">
        <v>1</v>
      </c>
      <c r="AG2094" s="13">
        <v>1</v>
      </c>
    </row>
    <row r="2095" spans="1:33" s="13" customFormat="1" x14ac:dyDescent="0.25">
      <c r="A2095" s="13" t="s">
        <v>1530</v>
      </c>
      <c r="B2095" s="13">
        <v>2000</v>
      </c>
      <c r="D2095" s="13" t="s">
        <v>35</v>
      </c>
      <c r="E2095" s="13" t="s">
        <v>25</v>
      </c>
      <c r="F2095" s="13" t="s">
        <v>1531</v>
      </c>
      <c r="G2095" s="13" t="s">
        <v>35</v>
      </c>
      <c r="H2095" s="13" t="s">
        <v>3503</v>
      </c>
      <c r="I2095" s="13" t="s">
        <v>1532</v>
      </c>
      <c r="J2095" s="13" t="s">
        <v>2127</v>
      </c>
      <c r="K2095" s="13" t="s">
        <v>28</v>
      </c>
      <c r="L2095" s="13" t="s">
        <v>28</v>
      </c>
      <c r="N2095" s="13" t="s">
        <v>1533</v>
      </c>
      <c r="O2095"/>
      <c r="P2095"/>
      <c r="Q2095"/>
      <c r="R2095"/>
      <c r="S2095"/>
      <c r="T2095" s="13" t="s">
        <v>2696</v>
      </c>
      <c r="W2095" s="13" t="s">
        <v>1534</v>
      </c>
      <c r="X2095" s="13" t="s">
        <v>2031</v>
      </c>
      <c r="Z2095" s="13" t="s">
        <v>3518</v>
      </c>
      <c r="AA2095" s="13" t="s">
        <v>1535</v>
      </c>
      <c r="AB2095" s="13" t="s">
        <v>35</v>
      </c>
      <c r="AC2095" s="13" t="s">
        <v>2901</v>
      </c>
      <c r="AF2095" s="13">
        <v>1</v>
      </c>
      <c r="AG2095" s="13">
        <v>1</v>
      </c>
    </row>
    <row r="2096" spans="1:33" s="13" customFormat="1" x14ac:dyDescent="0.25">
      <c r="A2096" s="13" t="s">
        <v>1530</v>
      </c>
      <c r="B2096" s="13">
        <v>2000</v>
      </c>
      <c r="D2096" s="13" t="s">
        <v>35</v>
      </c>
      <c r="E2096" s="13" t="s">
        <v>25</v>
      </c>
      <c r="F2096" s="13" t="s">
        <v>1531</v>
      </c>
      <c r="G2096" s="13" t="s">
        <v>35</v>
      </c>
      <c r="H2096" s="13" t="s">
        <v>3503</v>
      </c>
      <c r="I2096" s="13" t="s">
        <v>1532</v>
      </c>
      <c r="J2096" s="13" t="s">
        <v>2127</v>
      </c>
      <c r="K2096" s="13" t="s">
        <v>28</v>
      </c>
      <c r="L2096" s="13" t="s">
        <v>28</v>
      </c>
      <c r="N2096" s="13" t="s">
        <v>1533</v>
      </c>
      <c r="O2096"/>
      <c r="P2096"/>
      <c r="Q2096"/>
      <c r="R2096"/>
      <c r="S2096"/>
      <c r="T2096" s="13" t="s">
        <v>2696</v>
      </c>
      <c r="W2096" s="13" t="s">
        <v>1534</v>
      </c>
      <c r="X2096" s="13" t="s">
        <v>2031</v>
      </c>
      <c r="Z2096" s="13" t="s">
        <v>3518</v>
      </c>
      <c r="AA2096" s="13" t="s">
        <v>1535</v>
      </c>
      <c r="AB2096" s="13" t="s">
        <v>35</v>
      </c>
      <c r="AC2096" s="13" t="s">
        <v>2901</v>
      </c>
      <c r="AF2096" s="13">
        <v>1</v>
      </c>
      <c r="AG2096" s="13">
        <v>1</v>
      </c>
    </row>
    <row r="2097" spans="1:33" s="13" customFormat="1" x14ac:dyDescent="0.25">
      <c r="A2097" s="13" t="s">
        <v>1530</v>
      </c>
      <c r="B2097" s="13">
        <v>2000</v>
      </c>
      <c r="D2097" s="13" t="s">
        <v>35</v>
      </c>
      <c r="E2097" s="13" t="s">
        <v>25</v>
      </c>
      <c r="F2097" s="13" t="s">
        <v>1531</v>
      </c>
      <c r="G2097" s="13" t="s">
        <v>35</v>
      </c>
      <c r="H2097" s="13" t="s">
        <v>3503</v>
      </c>
      <c r="I2097" s="13" t="s">
        <v>1532</v>
      </c>
      <c r="J2097" s="13" t="s">
        <v>2127</v>
      </c>
      <c r="K2097" s="13" t="s">
        <v>28</v>
      </c>
      <c r="L2097" s="13" t="s">
        <v>28</v>
      </c>
      <c r="N2097" s="13" t="s">
        <v>1533</v>
      </c>
      <c r="O2097"/>
      <c r="P2097"/>
      <c r="Q2097"/>
      <c r="R2097"/>
      <c r="S2097"/>
      <c r="T2097" s="13" t="s">
        <v>2696</v>
      </c>
      <c r="W2097" s="13" t="s">
        <v>1534</v>
      </c>
      <c r="X2097" s="13" t="s">
        <v>2031</v>
      </c>
      <c r="Z2097" s="13" t="s">
        <v>3518</v>
      </c>
      <c r="AA2097" s="13" t="s">
        <v>1535</v>
      </c>
      <c r="AB2097" s="13" t="s">
        <v>35</v>
      </c>
      <c r="AC2097" s="13" t="s">
        <v>2901</v>
      </c>
      <c r="AF2097" s="13">
        <v>1</v>
      </c>
      <c r="AG2097" s="13">
        <v>1</v>
      </c>
    </row>
    <row r="2098" spans="1:33" s="13" customFormat="1" x14ac:dyDescent="0.25">
      <c r="A2098" s="13" t="s">
        <v>1530</v>
      </c>
      <c r="B2098" s="13">
        <v>2000</v>
      </c>
      <c r="D2098" s="13" t="s">
        <v>35</v>
      </c>
      <c r="E2098" s="13" t="s">
        <v>25</v>
      </c>
      <c r="F2098" s="13" t="s">
        <v>1531</v>
      </c>
      <c r="G2098" s="13" t="s">
        <v>35</v>
      </c>
      <c r="H2098" s="13" t="s">
        <v>3503</v>
      </c>
      <c r="I2098" s="13" t="s">
        <v>1532</v>
      </c>
      <c r="J2098" s="13" t="s">
        <v>2127</v>
      </c>
      <c r="K2098" s="13" t="s">
        <v>28</v>
      </c>
      <c r="L2098" s="13" t="s">
        <v>28</v>
      </c>
      <c r="N2098" s="13" t="s">
        <v>1533</v>
      </c>
      <c r="O2098"/>
      <c r="P2098"/>
      <c r="Q2098"/>
      <c r="R2098"/>
      <c r="S2098"/>
      <c r="T2098" s="13" t="s">
        <v>1552</v>
      </c>
      <c r="W2098" s="13" t="s">
        <v>31</v>
      </c>
      <c r="X2098" s="13" t="s">
        <v>2031</v>
      </c>
      <c r="Z2098" s="13" t="s">
        <v>3518</v>
      </c>
      <c r="AA2098" s="13" t="s">
        <v>1535</v>
      </c>
      <c r="AB2098" s="13" t="s">
        <v>35</v>
      </c>
      <c r="AC2098" s="13" t="s">
        <v>2901</v>
      </c>
      <c r="AF2098" s="13">
        <v>1</v>
      </c>
      <c r="AG2098" s="13">
        <v>1</v>
      </c>
    </row>
    <row r="2099" spans="1:33" s="13" customFormat="1" x14ac:dyDescent="0.25">
      <c r="A2099" s="13" t="s">
        <v>1530</v>
      </c>
      <c r="B2099" s="13">
        <v>2000</v>
      </c>
      <c r="D2099" s="13" t="s">
        <v>35</v>
      </c>
      <c r="E2099" s="13" t="s">
        <v>25</v>
      </c>
      <c r="F2099" s="13" t="s">
        <v>1531</v>
      </c>
      <c r="G2099" s="13" t="s">
        <v>35</v>
      </c>
      <c r="H2099" s="13" t="s">
        <v>3503</v>
      </c>
      <c r="I2099" s="13" t="s">
        <v>1532</v>
      </c>
      <c r="J2099" s="13" t="s">
        <v>2127</v>
      </c>
      <c r="K2099" s="13" t="s">
        <v>28</v>
      </c>
      <c r="L2099" s="13" t="s">
        <v>28</v>
      </c>
      <c r="N2099" s="13" t="s">
        <v>1533</v>
      </c>
      <c r="O2099"/>
      <c r="P2099"/>
      <c r="Q2099"/>
      <c r="R2099"/>
      <c r="S2099"/>
      <c r="T2099" s="13" t="s">
        <v>2772</v>
      </c>
      <c r="W2099" s="13" t="s">
        <v>1534</v>
      </c>
      <c r="X2099" s="13" t="s">
        <v>2031</v>
      </c>
      <c r="Z2099" s="13" t="s">
        <v>3518</v>
      </c>
      <c r="AA2099" s="13" t="s">
        <v>1535</v>
      </c>
      <c r="AB2099" s="13" t="s">
        <v>35</v>
      </c>
      <c r="AC2099" s="13" t="s">
        <v>2901</v>
      </c>
      <c r="AF2099" s="13">
        <v>1</v>
      </c>
      <c r="AG2099" s="13">
        <v>1</v>
      </c>
    </row>
    <row r="2100" spans="1:33" s="13" customFormat="1" x14ac:dyDescent="0.25">
      <c r="A2100" s="13" t="s">
        <v>1530</v>
      </c>
      <c r="B2100" s="13">
        <v>2000</v>
      </c>
      <c r="D2100" s="13" t="s">
        <v>35</v>
      </c>
      <c r="E2100" s="13" t="s">
        <v>25</v>
      </c>
      <c r="F2100" s="13" t="s">
        <v>1531</v>
      </c>
      <c r="G2100" s="13" t="s">
        <v>35</v>
      </c>
      <c r="H2100" s="13" t="s">
        <v>3503</v>
      </c>
      <c r="I2100" s="13" t="s">
        <v>1532</v>
      </c>
      <c r="J2100" s="13" t="s">
        <v>2127</v>
      </c>
      <c r="K2100" s="13" t="s">
        <v>28</v>
      </c>
      <c r="L2100" s="13" t="s">
        <v>28</v>
      </c>
      <c r="N2100" s="13" t="s">
        <v>1533</v>
      </c>
      <c r="O2100"/>
      <c r="P2100"/>
      <c r="Q2100"/>
      <c r="R2100"/>
      <c r="S2100"/>
      <c r="T2100" s="13" t="s">
        <v>2791</v>
      </c>
      <c r="W2100" s="13" t="s">
        <v>31</v>
      </c>
      <c r="X2100" s="13" t="s">
        <v>2031</v>
      </c>
      <c r="Z2100" s="13" t="s">
        <v>3518</v>
      </c>
      <c r="AA2100" s="13" t="s">
        <v>1535</v>
      </c>
      <c r="AB2100" s="13" t="s">
        <v>35</v>
      </c>
      <c r="AC2100" s="13" t="s">
        <v>2901</v>
      </c>
      <c r="AF2100" s="13">
        <v>1</v>
      </c>
      <c r="AG2100" s="13">
        <v>1</v>
      </c>
    </row>
    <row r="2101" spans="1:33" s="13" customFormat="1" x14ac:dyDescent="0.25">
      <c r="A2101" s="13" t="s">
        <v>1530</v>
      </c>
      <c r="B2101" s="13">
        <v>2000</v>
      </c>
      <c r="D2101" s="13" t="s">
        <v>35</v>
      </c>
      <c r="E2101" s="13" t="s">
        <v>25</v>
      </c>
      <c r="F2101" s="13" t="s">
        <v>1531</v>
      </c>
      <c r="G2101" s="13" t="s">
        <v>35</v>
      </c>
      <c r="H2101" s="13" t="s">
        <v>3503</v>
      </c>
      <c r="I2101" s="13" t="s">
        <v>1532</v>
      </c>
      <c r="J2101" s="13" t="s">
        <v>2127</v>
      </c>
      <c r="K2101" s="13" t="s">
        <v>28</v>
      </c>
      <c r="L2101" s="13" t="s">
        <v>28</v>
      </c>
      <c r="N2101" s="13" t="s">
        <v>1533</v>
      </c>
      <c r="O2101"/>
      <c r="P2101"/>
      <c r="Q2101"/>
      <c r="R2101"/>
      <c r="S2101"/>
      <c r="T2101" s="13" t="s">
        <v>1555</v>
      </c>
      <c r="W2101" s="13" t="s">
        <v>31</v>
      </c>
      <c r="X2101" s="13" t="s">
        <v>2031</v>
      </c>
      <c r="Z2101" s="13" t="s">
        <v>3518</v>
      </c>
      <c r="AA2101" s="13" t="s">
        <v>1535</v>
      </c>
      <c r="AB2101" s="13" t="s">
        <v>35</v>
      </c>
      <c r="AC2101" s="13" t="s">
        <v>2901</v>
      </c>
      <c r="AF2101" s="13">
        <v>1</v>
      </c>
      <c r="AG2101" s="13">
        <v>1</v>
      </c>
    </row>
    <row r="2102" spans="1:33" s="13" customFormat="1" x14ac:dyDescent="0.25">
      <c r="A2102" s="13" t="s">
        <v>1530</v>
      </c>
      <c r="B2102" s="13">
        <v>2000</v>
      </c>
      <c r="D2102" s="13" t="s">
        <v>35</v>
      </c>
      <c r="E2102" s="13" t="s">
        <v>25</v>
      </c>
      <c r="F2102" s="13" t="s">
        <v>1531</v>
      </c>
      <c r="G2102" s="13" t="s">
        <v>35</v>
      </c>
      <c r="H2102" s="13" t="s">
        <v>3503</v>
      </c>
      <c r="I2102" s="13" t="s">
        <v>1532</v>
      </c>
      <c r="J2102" s="13" t="s">
        <v>2127</v>
      </c>
      <c r="K2102" s="13" t="s">
        <v>28</v>
      </c>
      <c r="L2102" s="13" t="s">
        <v>28</v>
      </c>
      <c r="N2102" s="13" t="s">
        <v>1533</v>
      </c>
      <c r="O2102"/>
      <c r="P2102"/>
      <c r="Q2102"/>
      <c r="R2102"/>
      <c r="S2102"/>
      <c r="T2102" s="13" t="s">
        <v>1557</v>
      </c>
      <c r="W2102" s="13" t="s">
        <v>31</v>
      </c>
      <c r="X2102" s="13" t="s">
        <v>2031</v>
      </c>
      <c r="Z2102" s="13" t="s">
        <v>3518</v>
      </c>
      <c r="AA2102" s="13" t="s">
        <v>1535</v>
      </c>
      <c r="AB2102" s="13" t="s">
        <v>35</v>
      </c>
      <c r="AC2102" s="13" t="s">
        <v>2901</v>
      </c>
      <c r="AF2102" s="13">
        <v>1</v>
      </c>
      <c r="AG2102" s="13">
        <v>1</v>
      </c>
    </row>
    <row r="2103" spans="1:33" s="13" customFormat="1" x14ac:dyDescent="0.25">
      <c r="A2103" s="13" t="s">
        <v>1530</v>
      </c>
      <c r="B2103" s="13">
        <v>2000</v>
      </c>
      <c r="D2103" s="13" t="s">
        <v>35</v>
      </c>
      <c r="E2103" s="13" t="s">
        <v>25</v>
      </c>
      <c r="F2103" s="13" t="s">
        <v>1553</v>
      </c>
      <c r="G2103" s="13" t="s">
        <v>35</v>
      </c>
      <c r="H2103" s="13" t="s">
        <v>3503</v>
      </c>
      <c r="I2103" s="13" t="s">
        <v>1532</v>
      </c>
      <c r="J2103" s="13" t="s">
        <v>2127</v>
      </c>
      <c r="K2103" s="13" t="s">
        <v>28</v>
      </c>
      <c r="L2103" s="13" t="s">
        <v>28</v>
      </c>
      <c r="N2103" s="13" t="s">
        <v>1533</v>
      </c>
      <c r="O2103"/>
      <c r="P2103"/>
      <c r="Q2103"/>
      <c r="R2103"/>
      <c r="S2103"/>
      <c r="T2103" s="13" t="s">
        <v>2764</v>
      </c>
      <c r="W2103" s="13" t="s">
        <v>1534</v>
      </c>
      <c r="X2103" s="13" t="s">
        <v>2031</v>
      </c>
      <c r="Z2103" s="13" t="s">
        <v>3518</v>
      </c>
      <c r="AA2103" s="13" t="s">
        <v>1535</v>
      </c>
      <c r="AB2103" s="13" t="s">
        <v>35</v>
      </c>
      <c r="AC2103" s="13" t="s">
        <v>2901</v>
      </c>
      <c r="AF2103" s="13">
        <v>1</v>
      </c>
      <c r="AG2103" s="13">
        <v>1</v>
      </c>
    </row>
    <row r="2104" spans="1:33" s="13" customFormat="1" x14ac:dyDescent="0.25">
      <c r="A2104" s="13" t="s">
        <v>1530</v>
      </c>
      <c r="B2104" s="13">
        <v>2000</v>
      </c>
      <c r="D2104" s="13" t="s">
        <v>35</v>
      </c>
      <c r="E2104" s="13" t="s">
        <v>25</v>
      </c>
      <c r="F2104" s="13" t="s">
        <v>1541</v>
      </c>
      <c r="G2104" s="13" t="s">
        <v>35</v>
      </c>
      <c r="H2104" s="13" t="s">
        <v>3503</v>
      </c>
      <c r="I2104" s="13" t="s">
        <v>1532</v>
      </c>
      <c r="J2104" s="13" t="s">
        <v>2127</v>
      </c>
      <c r="K2104" s="13" t="s">
        <v>28</v>
      </c>
      <c r="L2104" s="13" t="s">
        <v>28</v>
      </c>
      <c r="N2104" s="13" t="s">
        <v>1533</v>
      </c>
      <c r="O2104"/>
      <c r="P2104"/>
      <c r="Q2104"/>
      <c r="R2104"/>
      <c r="S2104"/>
      <c r="T2104" s="13" t="s">
        <v>625</v>
      </c>
      <c r="W2104" s="13" t="s">
        <v>1534</v>
      </c>
      <c r="X2104" s="13" t="s">
        <v>2031</v>
      </c>
      <c r="Z2104" s="13" t="s">
        <v>3518</v>
      </c>
      <c r="AA2104" s="13" t="s">
        <v>1535</v>
      </c>
      <c r="AB2104" s="13" t="s">
        <v>35</v>
      </c>
      <c r="AC2104" s="13" t="s">
        <v>2901</v>
      </c>
      <c r="AF2104" s="13">
        <v>1</v>
      </c>
      <c r="AG2104" s="13">
        <v>1</v>
      </c>
    </row>
    <row r="2105" spans="1:33" s="13" customFormat="1" x14ac:dyDescent="0.25">
      <c r="A2105" s="13" t="s">
        <v>1530</v>
      </c>
      <c r="B2105" s="13">
        <v>2000</v>
      </c>
      <c r="D2105" s="13" t="s">
        <v>35</v>
      </c>
      <c r="E2105" s="13" t="s">
        <v>25</v>
      </c>
      <c r="F2105" s="13" t="s">
        <v>1546</v>
      </c>
      <c r="G2105" s="13" t="s">
        <v>35</v>
      </c>
      <c r="H2105" s="13" t="s">
        <v>3503</v>
      </c>
      <c r="I2105" s="13" t="s">
        <v>1532</v>
      </c>
      <c r="J2105" s="13" t="s">
        <v>2127</v>
      </c>
      <c r="K2105" s="13" t="s">
        <v>28</v>
      </c>
      <c r="L2105" s="13" t="s">
        <v>28</v>
      </c>
      <c r="N2105" s="13" t="s">
        <v>1533</v>
      </c>
      <c r="O2105"/>
      <c r="P2105"/>
      <c r="Q2105"/>
      <c r="R2105"/>
      <c r="S2105"/>
      <c r="T2105" s="13" t="s">
        <v>2654</v>
      </c>
      <c r="W2105" s="13" t="s">
        <v>31</v>
      </c>
      <c r="X2105" s="13" t="s">
        <v>2031</v>
      </c>
      <c r="Z2105" s="13" t="s">
        <v>3518</v>
      </c>
      <c r="AA2105" s="13" t="s">
        <v>1535</v>
      </c>
      <c r="AB2105" s="13" t="s">
        <v>35</v>
      </c>
      <c r="AC2105" s="13" t="s">
        <v>2901</v>
      </c>
      <c r="AF2105" s="13">
        <v>1</v>
      </c>
      <c r="AG2105" s="13">
        <v>1</v>
      </c>
    </row>
    <row r="2106" spans="1:33" s="13" customFormat="1" x14ac:dyDescent="0.25">
      <c r="A2106" s="13" t="s">
        <v>1530</v>
      </c>
      <c r="B2106" s="13">
        <v>2000</v>
      </c>
      <c r="D2106" s="13" t="s">
        <v>35</v>
      </c>
      <c r="E2106" s="13" t="s">
        <v>25</v>
      </c>
      <c r="F2106" s="13" t="s">
        <v>1544</v>
      </c>
      <c r="G2106" s="13" t="s">
        <v>35</v>
      </c>
      <c r="H2106" s="13" t="s">
        <v>3503</v>
      </c>
      <c r="I2106" s="13" t="s">
        <v>1532</v>
      </c>
      <c r="J2106" s="13" t="s">
        <v>2127</v>
      </c>
      <c r="K2106" s="13" t="s">
        <v>28</v>
      </c>
      <c r="L2106" s="13" t="s">
        <v>28</v>
      </c>
      <c r="N2106" s="13" t="s">
        <v>1533</v>
      </c>
      <c r="O2106"/>
      <c r="P2106"/>
      <c r="Q2106"/>
      <c r="R2106"/>
      <c r="S2106"/>
      <c r="T2106" s="13" t="s">
        <v>346</v>
      </c>
      <c r="W2106" s="13" t="s">
        <v>1534</v>
      </c>
      <c r="X2106" s="13" t="s">
        <v>2031</v>
      </c>
      <c r="Z2106" s="13" t="s">
        <v>3518</v>
      </c>
      <c r="AA2106" s="13" t="s">
        <v>1535</v>
      </c>
      <c r="AB2106" s="13" t="s">
        <v>35</v>
      </c>
      <c r="AC2106" s="13" t="s">
        <v>2901</v>
      </c>
      <c r="AF2106" s="13">
        <v>1</v>
      </c>
      <c r="AG2106" s="13">
        <v>1</v>
      </c>
    </row>
    <row r="2107" spans="1:33" s="13" customFormat="1" x14ac:dyDescent="0.25">
      <c r="A2107" s="13" t="s">
        <v>1530</v>
      </c>
      <c r="B2107" s="13">
        <v>2000</v>
      </c>
      <c r="D2107" s="13" t="s">
        <v>35</v>
      </c>
      <c r="E2107" s="13" t="s">
        <v>25</v>
      </c>
      <c r="F2107" s="13" t="s">
        <v>1544</v>
      </c>
      <c r="G2107" s="13" t="s">
        <v>35</v>
      </c>
      <c r="H2107" s="13" t="s">
        <v>3503</v>
      </c>
      <c r="I2107" s="13" t="s">
        <v>1532</v>
      </c>
      <c r="J2107" s="13" t="s">
        <v>2127</v>
      </c>
      <c r="K2107" s="13" t="s">
        <v>28</v>
      </c>
      <c r="L2107" s="13" t="s">
        <v>28</v>
      </c>
      <c r="N2107" s="13" t="s">
        <v>1533</v>
      </c>
      <c r="O2107"/>
      <c r="P2107"/>
      <c r="Q2107"/>
      <c r="R2107"/>
      <c r="S2107"/>
      <c r="T2107" s="13" t="s">
        <v>346</v>
      </c>
      <c r="W2107" s="13" t="s">
        <v>1534</v>
      </c>
      <c r="X2107" s="13" t="s">
        <v>2031</v>
      </c>
      <c r="Z2107" s="13" t="s">
        <v>3518</v>
      </c>
      <c r="AA2107" s="13" t="s">
        <v>1535</v>
      </c>
      <c r="AB2107" s="13" t="s">
        <v>35</v>
      </c>
      <c r="AC2107" s="13" t="s">
        <v>2901</v>
      </c>
      <c r="AF2107" s="13">
        <v>1</v>
      </c>
      <c r="AG2107" s="13">
        <v>1</v>
      </c>
    </row>
    <row r="2108" spans="1:33" s="13" customFormat="1" x14ac:dyDescent="0.25">
      <c r="A2108" s="13" t="s">
        <v>1530</v>
      </c>
      <c r="B2108" s="13">
        <v>2000</v>
      </c>
      <c r="D2108" s="13" t="s">
        <v>35</v>
      </c>
      <c r="E2108" s="13" t="s">
        <v>25</v>
      </c>
      <c r="F2108" s="13" t="s">
        <v>1544</v>
      </c>
      <c r="G2108" s="13" t="s">
        <v>35</v>
      </c>
      <c r="H2108" s="13" t="s">
        <v>3503</v>
      </c>
      <c r="I2108" s="13" t="s">
        <v>1532</v>
      </c>
      <c r="J2108" s="13" t="s">
        <v>2127</v>
      </c>
      <c r="K2108" s="13" t="s">
        <v>28</v>
      </c>
      <c r="L2108" s="13" t="s">
        <v>28</v>
      </c>
      <c r="N2108" s="13" t="s">
        <v>1533</v>
      </c>
      <c r="O2108"/>
      <c r="P2108"/>
      <c r="Q2108"/>
      <c r="R2108"/>
      <c r="S2108"/>
      <c r="T2108" s="13" t="s">
        <v>346</v>
      </c>
      <c r="W2108" s="13" t="s">
        <v>1534</v>
      </c>
      <c r="X2108" s="13" t="s">
        <v>2031</v>
      </c>
      <c r="Z2108" s="13" t="s">
        <v>3518</v>
      </c>
      <c r="AA2108" s="13" t="s">
        <v>1535</v>
      </c>
      <c r="AB2108" s="13" t="s">
        <v>35</v>
      </c>
      <c r="AC2108" s="13" t="s">
        <v>2901</v>
      </c>
      <c r="AF2108" s="13">
        <v>1</v>
      </c>
      <c r="AG2108" s="13">
        <v>1</v>
      </c>
    </row>
    <row r="2109" spans="1:33" s="13" customFormat="1" x14ac:dyDescent="0.25">
      <c r="A2109" s="13" t="s">
        <v>1530</v>
      </c>
      <c r="B2109" s="13">
        <v>2000</v>
      </c>
      <c r="D2109" s="13" t="s">
        <v>35</v>
      </c>
      <c r="E2109" s="13" t="s">
        <v>25</v>
      </c>
      <c r="F2109" s="13" t="s">
        <v>1531</v>
      </c>
      <c r="G2109" s="13" t="s">
        <v>35</v>
      </c>
      <c r="H2109" s="13" t="s">
        <v>3503</v>
      </c>
      <c r="I2109" s="13" t="s">
        <v>1532</v>
      </c>
      <c r="J2109" s="13" t="s">
        <v>2127</v>
      </c>
      <c r="K2109" s="13" t="s">
        <v>28</v>
      </c>
      <c r="L2109" s="13" t="s">
        <v>28</v>
      </c>
      <c r="N2109" s="13" t="s">
        <v>1533</v>
      </c>
      <c r="O2109"/>
      <c r="P2109"/>
      <c r="Q2109"/>
      <c r="R2109"/>
      <c r="S2109"/>
      <c r="T2109" s="13" t="s">
        <v>1556</v>
      </c>
      <c r="W2109" s="13" t="s">
        <v>1534</v>
      </c>
      <c r="X2109" s="13" t="s">
        <v>2977</v>
      </c>
      <c r="Z2109" s="13" t="s">
        <v>3518</v>
      </c>
      <c r="AA2109" s="13" t="s">
        <v>1535</v>
      </c>
      <c r="AB2109" s="13" t="s">
        <v>35</v>
      </c>
      <c r="AC2109" s="13" t="s">
        <v>2901</v>
      </c>
      <c r="AF2109" s="13">
        <v>1</v>
      </c>
      <c r="AG2109" s="13">
        <v>1</v>
      </c>
    </row>
    <row r="2110" spans="1:33" x14ac:dyDescent="0.25">
      <c r="A2110" t="s">
        <v>1116</v>
      </c>
      <c r="B2110">
        <v>2002</v>
      </c>
      <c r="D2110" t="s">
        <v>35</v>
      </c>
      <c r="E2110" t="s">
        <v>25</v>
      </c>
      <c r="F2110" t="s">
        <v>1117</v>
      </c>
      <c r="G2110" t="s">
        <v>2901</v>
      </c>
      <c r="H2110" t="s">
        <v>3504</v>
      </c>
      <c r="I2110" t="s">
        <v>1118</v>
      </c>
      <c r="J2110" t="s">
        <v>2130</v>
      </c>
      <c r="K2110" t="s">
        <v>28</v>
      </c>
      <c r="L2110" t="s">
        <v>28</v>
      </c>
      <c r="N2110" t="s">
        <v>28</v>
      </c>
      <c r="T2110" t="s">
        <v>1474</v>
      </c>
      <c r="W2110" t="s">
        <v>325</v>
      </c>
      <c r="X2110" t="s">
        <v>1800</v>
      </c>
      <c r="AA2110" t="s">
        <v>1119</v>
      </c>
      <c r="AB2110" t="s">
        <v>35</v>
      </c>
      <c r="AC2110" t="s">
        <v>2901</v>
      </c>
      <c r="AF2110" t="s">
        <v>119</v>
      </c>
      <c r="AG2110">
        <v>71</v>
      </c>
    </row>
    <row r="2111" spans="1:33" x14ac:dyDescent="0.25">
      <c r="A2111" t="s">
        <v>1116</v>
      </c>
      <c r="B2111">
        <v>2002</v>
      </c>
      <c r="D2111" t="s">
        <v>35</v>
      </c>
      <c r="E2111" t="s">
        <v>25</v>
      </c>
      <c r="F2111" t="s">
        <v>1117</v>
      </c>
      <c r="G2111" t="s">
        <v>2901</v>
      </c>
      <c r="H2111" t="s">
        <v>3504</v>
      </c>
      <c r="I2111" t="s">
        <v>1118</v>
      </c>
      <c r="J2111" t="s">
        <v>2130</v>
      </c>
      <c r="K2111" t="s">
        <v>28</v>
      </c>
      <c r="L2111" t="s">
        <v>28</v>
      </c>
      <c r="N2111" t="s">
        <v>28</v>
      </c>
      <c r="T2111" t="s">
        <v>2689</v>
      </c>
      <c r="W2111" t="s">
        <v>325</v>
      </c>
      <c r="X2111" t="s">
        <v>1800</v>
      </c>
      <c r="AA2111" t="s">
        <v>1119</v>
      </c>
      <c r="AB2111" t="s">
        <v>35</v>
      </c>
      <c r="AC2111" t="s">
        <v>2901</v>
      </c>
      <c r="AF2111">
        <v>1</v>
      </c>
      <c r="AG2111">
        <v>182</v>
      </c>
    </row>
    <row r="2112" spans="1:33" x14ac:dyDescent="0.25">
      <c r="A2112" t="s">
        <v>1116</v>
      </c>
      <c r="B2112">
        <v>2002</v>
      </c>
      <c r="D2112" t="s">
        <v>35</v>
      </c>
      <c r="E2112" t="s">
        <v>25</v>
      </c>
      <c r="F2112" t="s">
        <v>1117</v>
      </c>
      <c r="G2112" t="s">
        <v>2901</v>
      </c>
      <c r="H2112" t="s">
        <v>3504</v>
      </c>
      <c r="I2112" t="s">
        <v>1118</v>
      </c>
      <c r="J2112" t="s">
        <v>2130</v>
      </c>
      <c r="K2112" t="s">
        <v>28</v>
      </c>
      <c r="L2112" t="s">
        <v>28</v>
      </c>
      <c r="N2112" t="s">
        <v>28</v>
      </c>
      <c r="T2112" t="s">
        <v>625</v>
      </c>
      <c r="W2112" t="s">
        <v>325</v>
      </c>
      <c r="X2112" t="s">
        <v>1800</v>
      </c>
      <c r="AA2112" t="s">
        <v>1119</v>
      </c>
      <c r="AB2112" t="s">
        <v>35</v>
      </c>
      <c r="AC2112" t="s">
        <v>2901</v>
      </c>
      <c r="AF2112">
        <v>2</v>
      </c>
      <c r="AG2112">
        <v>618</v>
      </c>
    </row>
    <row r="2113" spans="1:58" x14ac:dyDescent="0.25">
      <c r="A2113" t="s">
        <v>1569</v>
      </c>
      <c r="B2113">
        <v>2003</v>
      </c>
      <c r="D2113" t="s">
        <v>35</v>
      </c>
      <c r="E2113" t="s">
        <v>25</v>
      </c>
      <c r="F2113" t="s">
        <v>1570</v>
      </c>
      <c r="G2113" t="s">
        <v>2901</v>
      </c>
      <c r="H2113" t="s">
        <v>3504</v>
      </c>
      <c r="I2113" t="s">
        <v>1571</v>
      </c>
      <c r="J2113" t="s">
        <v>2130</v>
      </c>
      <c r="K2113" t="s">
        <v>28</v>
      </c>
      <c r="L2113" t="s">
        <v>28</v>
      </c>
      <c r="N2113" t="s">
        <v>28</v>
      </c>
      <c r="T2113" t="s">
        <v>194</v>
      </c>
      <c r="U2113" t="s">
        <v>1572</v>
      </c>
      <c r="W2113" t="s">
        <v>40</v>
      </c>
      <c r="X2113" t="s">
        <v>2100</v>
      </c>
      <c r="AA2113" t="s">
        <v>304</v>
      </c>
      <c r="AB2113" t="s">
        <v>35</v>
      </c>
      <c r="AC2113" t="s">
        <v>2901</v>
      </c>
      <c r="AF2113">
        <v>6</v>
      </c>
      <c r="AG2113">
        <v>293</v>
      </c>
      <c r="AH2113" s="7"/>
      <c r="AI2113" s="7"/>
    </row>
    <row r="2114" spans="1:58" x14ac:dyDescent="0.25">
      <c r="A2114" t="s">
        <v>1934</v>
      </c>
      <c r="B2114">
        <v>1986</v>
      </c>
      <c r="D2114" t="s">
        <v>35</v>
      </c>
      <c r="E2114" t="s">
        <v>25</v>
      </c>
      <c r="F2114" t="s">
        <v>1935</v>
      </c>
      <c r="G2114" t="s">
        <v>35</v>
      </c>
      <c r="H2114" t="s">
        <v>3503</v>
      </c>
      <c r="I2114" t="s">
        <v>2029</v>
      </c>
      <c r="J2114" t="s">
        <v>2130</v>
      </c>
      <c r="K2114" t="s">
        <v>28</v>
      </c>
      <c r="L2114" t="s">
        <v>28</v>
      </c>
      <c r="N2114" t="s">
        <v>438</v>
      </c>
      <c r="T2114" t="s">
        <v>2693</v>
      </c>
      <c r="U2114" t="s">
        <v>1382</v>
      </c>
      <c r="W2114" t="s">
        <v>40</v>
      </c>
      <c r="X2114" t="s">
        <v>2030</v>
      </c>
      <c r="Z2114" t="s">
        <v>1033</v>
      </c>
      <c r="AA2114" t="s">
        <v>304</v>
      </c>
      <c r="AB2114" t="s">
        <v>35</v>
      </c>
      <c r="AC2114" t="s">
        <v>2901</v>
      </c>
      <c r="AF2114">
        <v>1</v>
      </c>
      <c r="AG2114">
        <v>94</v>
      </c>
    </row>
    <row r="2115" spans="1:58" x14ac:dyDescent="0.25">
      <c r="A2115" t="s">
        <v>1086</v>
      </c>
      <c r="B2115">
        <v>1983</v>
      </c>
      <c r="D2115" t="s">
        <v>1062</v>
      </c>
      <c r="E2115" t="s">
        <v>25</v>
      </c>
      <c r="F2115" t="s">
        <v>1098</v>
      </c>
      <c r="G2115" t="s">
        <v>2901</v>
      </c>
      <c r="H2115" t="s">
        <v>3504</v>
      </c>
      <c r="I2115" t="s">
        <v>1616</v>
      </c>
      <c r="J2115" t="s">
        <v>2130</v>
      </c>
      <c r="K2115" t="s">
        <v>28</v>
      </c>
      <c r="L2115" t="s">
        <v>28</v>
      </c>
      <c r="N2115" t="s">
        <v>28</v>
      </c>
      <c r="T2115" t="s">
        <v>2769</v>
      </c>
      <c r="U2115" t="s">
        <v>1089</v>
      </c>
      <c r="W2115" t="s">
        <v>40</v>
      </c>
      <c r="X2115" t="s">
        <v>2172</v>
      </c>
      <c r="Z2115" t="s">
        <v>3518</v>
      </c>
      <c r="AA2115" t="s">
        <v>80</v>
      </c>
      <c r="AB2115" t="s">
        <v>35</v>
      </c>
      <c r="AC2115" t="s">
        <v>2901</v>
      </c>
      <c r="AF2115">
        <v>1</v>
      </c>
      <c r="AG2115">
        <v>20</v>
      </c>
    </row>
    <row r="2116" spans="1:58" x14ac:dyDescent="0.25">
      <c r="A2116" t="s">
        <v>1086</v>
      </c>
      <c r="B2116">
        <v>1983</v>
      </c>
      <c r="D2116" t="s">
        <v>1062</v>
      </c>
      <c r="E2116" t="s">
        <v>25</v>
      </c>
      <c r="F2116" t="s">
        <v>1098</v>
      </c>
      <c r="G2116" t="s">
        <v>2901</v>
      </c>
      <c r="H2116" t="s">
        <v>3504</v>
      </c>
      <c r="I2116" t="s">
        <v>1616</v>
      </c>
      <c r="J2116" t="s">
        <v>2130</v>
      </c>
      <c r="K2116" t="s">
        <v>28</v>
      </c>
      <c r="L2116" t="s">
        <v>28</v>
      </c>
      <c r="N2116" t="s">
        <v>28</v>
      </c>
      <c r="T2116" t="s">
        <v>2769</v>
      </c>
      <c r="U2116" t="s">
        <v>1089</v>
      </c>
      <c r="W2116" t="s">
        <v>40</v>
      </c>
      <c r="X2116" t="s">
        <v>2173</v>
      </c>
      <c r="Z2116" t="s">
        <v>3518</v>
      </c>
      <c r="AA2116" t="s">
        <v>80</v>
      </c>
      <c r="AB2116" t="s">
        <v>35</v>
      </c>
      <c r="AC2116" t="s">
        <v>2901</v>
      </c>
      <c r="AF2116">
        <v>2</v>
      </c>
      <c r="AG2116">
        <v>20</v>
      </c>
    </row>
    <row r="2117" spans="1:58" x14ac:dyDescent="0.25">
      <c r="A2117" t="s">
        <v>1842</v>
      </c>
      <c r="B2117">
        <v>1994</v>
      </c>
      <c r="D2117" t="s">
        <v>35</v>
      </c>
      <c r="E2117" t="s">
        <v>25</v>
      </c>
      <c r="F2117" t="s">
        <v>2014</v>
      </c>
      <c r="G2117" t="s">
        <v>2901</v>
      </c>
      <c r="H2117" t="s">
        <v>3504</v>
      </c>
      <c r="I2117" t="s">
        <v>2120</v>
      </c>
      <c r="J2117" t="s">
        <v>2130</v>
      </c>
      <c r="K2117" t="s">
        <v>28</v>
      </c>
      <c r="L2117" t="s">
        <v>28</v>
      </c>
      <c r="N2117" t="s">
        <v>1845</v>
      </c>
      <c r="T2117" t="s">
        <v>1853</v>
      </c>
      <c r="U2117" t="s">
        <v>1854</v>
      </c>
      <c r="W2117" t="s">
        <v>40</v>
      </c>
      <c r="X2117" t="s">
        <v>2097</v>
      </c>
      <c r="Z2117" t="s">
        <v>3518</v>
      </c>
      <c r="AA2117" t="s">
        <v>1848</v>
      </c>
      <c r="AB2117" t="s">
        <v>35</v>
      </c>
      <c r="AC2117" t="s">
        <v>2901</v>
      </c>
      <c r="AF2117">
        <v>1</v>
      </c>
      <c r="AG2117">
        <v>1</v>
      </c>
    </row>
    <row r="2118" spans="1:58" x14ac:dyDescent="0.25">
      <c r="A2118" t="s">
        <v>1842</v>
      </c>
      <c r="B2118">
        <v>1994</v>
      </c>
      <c r="D2118" t="s">
        <v>35</v>
      </c>
      <c r="E2118" t="s">
        <v>25</v>
      </c>
      <c r="F2118" t="s">
        <v>2014</v>
      </c>
      <c r="G2118" t="s">
        <v>2901</v>
      </c>
      <c r="H2118" t="s">
        <v>3504</v>
      </c>
      <c r="I2118" t="s">
        <v>2120</v>
      </c>
      <c r="J2118" t="s">
        <v>2130</v>
      </c>
      <c r="K2118" t="s">
        <v>28</v>
      </c>
      <c r="L2118" t="s">
        <v>28</v>
      </c>
      <c r="N2118" t="s">
        <v>1845</v>
      </c>
      <c r="T2118" t="s">
        <v>346</v>
      </c>
      <c r="U2118" t="s">
        <v>347</v>
      </c>
      <c r="W2118" t="s">
        <v>40</v>
      </c>
      <c r="X2118" t="s">
        <v>2097</v>
      </c>
      <c r="Z2118" t="s">
        <v>3518</v>
      </c>
      <c r="AA2118" t="s">
        <v>1848</v>
      </c>
      <c r="AB2118" t="s">
        <v>35</v>
      </c>
      <c r="AC2118" t="s">
        <v>2901</v>
      </c>
      <c r="AF2118">
        <v>7</v>
      </c>
      <c r="AG2118">
        <v>30</v>
      </c>
    </row>
    <row r="2119" spans="1:58" x14ac:dyDescent="0.25">
      <c r="A2119" t="s">
        <v>1638</v>
      </c>
      <c r="B2119">
        <v>2000</v>
      </c>
      <c r="D2119" t="s">
        <v>35</v>
      </c>
      <c r="E2119" t="s">
        <v>25</v>
      </c>
      <c r="F2119" t="s">
        <v>1639</v>
      </c>
      <c r="G2119" t="s">
        <v>2901</v>
      </c>
      <c r="H2119" t="s">
        <v>3513</v>
      </c>
      <c r="I2119" t="s">
        <v>2129</v>
      </c>
      <c r="J2119" t="s">
        <v>2130</v>
      </c>
      <c r="K2119" t="s">
        <v>28</v>
      </c>
      <c r="L2119" t="s">
        <v>28</v>
      </c>
      <c r="N2119" t="s">
        <v>28</v>
      </c>
      <c r="T2119" t="s">
        <v>2675</v>
      </c>
      <c r="U2119" t="s">
        <v>1641</v>
      </c>
      <c r="V2119" t="s">
        <v>2674</v>
      </c>
      <c r="W2119" t="s">
        <v>40</v>
      </c>
      <c r="X2119" t="s">
        <v>2067</v>
      </c>
      <c r="Z2119" t="s">
        <v>3518</v>
      </c>
      <c r="AA2119" t="s">
        <v>1642</v>
      </c>
      <c r="AB2119" t="s">
        <v>35</v>
      </c>
      <c r="AC2119" t="s">
        <v>2901</v>
      </c>
      <c r="AF2119">
        <v>20</v>
      </c>
      <c r="AG2119">
        <v>263</v>
      </c>
      <c r="AH2119" s="3"/>
      <c r="AI2119" s="3"/>
      <c r="AS2119" t="s">
        <v>433</v>
      </c>
      <c r="AT2119" t="s">
        <v>1643</v>
      </c>
    </row>
    <row r="2120" spans="1:58" x14ac:dyDescent="0.25">
      <c r="A2120" t="s">
        <v>1638</v>
      </c>
      <c r="B2120">
        <v>2000</v>
      </c>
      <c r="D2120" t="s">
        <v>35</v>
      </c>
      <c r="E2120" t="s">
        <v>25</v>
      </c>
      <c r="F2120" t="s">
        <v>1639</v>
      </c>
      <c r="G2120" t="s">
        <v>2901</v>
      </c>
      <c r="H2120" t="s">
        <v>3513</v>
      </c>
      <c r="I2120" t="s">
        <v>2129</v>
      </c>
      <c r="J2120" t="s">
        <v>2130</v>
      </c>
      <c r="K2120" t="s">
        <v>28</v>
      </c>
      <c r="L2120" t="s">
        <v>28</v>
      </c>
      <c r="N2120" t="s">
        <v>28</v>
      </c>
      <c r="T2120" t="s">
        <v>2675</v>
      </c>
      <c r="U2120" t="s">
        <v>1641</v>
      </c>
      <c r="V2120" t="s">
        <v>2674</v>
      </c>
      <c r="W2120" t="s">
        <v>40</v>
      </c>
      <c r="X2120" t="s">
        <v>3522</v>
      </c>
      <c r="Y2120" t="s">
        <v>3523</v>
      </c>
      <c r="AA2120" t="s">
        <v>1642</v>
      </c>
      <c r="AB2120" t="s">
        <v>35</v>
      </c>
      <c r="AC2120" t="s">
        <v>2901</v>
      </c>
      <c r="AF2120">
        <v>8</v>
      </c>
      <c r="AG2120">
        <v>263</v>
      </c>
      <c r="AH2120" s="3"/>
      <c r="AI2120" s="3"/>
      <c r="AS2120" t="s">
        <v>433</v>
      </c>
      <c r="AT2120" t="s">
        <v>1643</v>
      </c>
    </row>
    <row r="2121" spans="1:58" x14ac:dyDescent="0.25">
      <c r="A2121" s="13" t="s">
        <v>2011</v>
      </c>
      <c r="B2121" s="13">
        <v>1995</v>
      </c>
      <c r="C2121" s="13"/>
      <c r="D2121" s="13" t="s">
        <v>35</v>
      </c>
      <c r="E2121" s="13" t="s">
        <v>25</v>
      </c>
      <c r="F2121" s="13" t="s">
        <v>2012</v>
      </c>
      <c r="G2121" s="13" t="s">
        <v>2901</v>
      </c>
      <c r="H2121" s="13" t="s">
        <v>3504</v>
      </c>
      <c r="I2121" s="13" t="s">
        <v>1469</v>
      </c>
      <c r="J2121" s="13" t="s">
        <v>2130</v>
      </c>
      <c r="K2121" s="13" t="s">
        <v>28</v>
      </c>
      <c r="L2121" s="13" t="s">
        <v>28</v>
      </c>
      <c r="M2121" s="13"/>
      <c r="N2121" s="13" t="s">
        <v>28</v>
      </c>
      <c r="T2121" s="13" t="s">
        <v>194</v>
      </c>
      <c r="U2121" s="13" t="s">
        <v>195</v>
      </c>
      <c r="V2121" s="13"/>
      <c r="W2121" s="13" t="s">
        <v>40</v>
      </c>
      <c r="X2121" s="13" t="s">
        <v>2937</v>
      </c>
      <c r="Y2121" s="13"/>
      <c r="Z2121" s="13"/>
      <c r="AA2121" s="13" t="s">
        <v>304</v>
      </c>
      <c r="AB2121" s="13" t="s">
        <v>35</v>
      </c>
      <c r="AC2121" s="13" t="s">
        <v>2901</v>
      </c>
      <c r="AD2121" s="13"/>
      <c r="AE2121" s="13"/>
      <c r="AF2121" s="13">
        <v>1</v>
      </c>
      <c r="AG2121" s="13">
        <v>400</v>
      </c>
      <c r="AH2121" s="13"/>
      <c r="AI2121" s="13"/>
      <c r="AJ2121" s="13"/>
      <c r="AK2121" s="13"/>
      <c r="AL2121" s="13"/>
      <c r="AM2121" s="13"/>
      <c r="AN2121" s="13"/>
      <c r="AO2121" s="13"/>
      <c r="AP2121" s="13"/>
      <c r="AQ2121" s="13"/>
      <c r="AR2121" s="13"/>
      <c r="AS2121" s="13"/>
      <c r="AT2121" s="13"/>
      <c r="AU2121" s="13"/>
      <c r="AV2121" s="13"/>
      <c r="AW2121" s="13"/>
      <c r="AX2121" s="13"/>
      <c r="AY2121" s="13"/>
      <c r="AZ2121" s="13"/>
      <c r="BA2121" s="13"/>
      <c r="BB2121" s="13"/>
      <c r="BC2121" s="13"/>
      <c r="BD2121" s="13"/>
      <c r="BE2121" s="13"/>
      <c r="BF2121" s="13"/>
    </row>
    <row r="2122" spans="1:58" x14ac:dyDescent="0.25">
      <c r="A2122" s="13" t="s">
        <v>767</v>
      </c>
      <c r="B2122" s="13">
        <v>2005</v>
      </c>
      <c r="C2122" s="13"/>
      <c r="D2122" s="13" t="s">
        <v>35</v>
      </c>
      <c r="E2122" s="13" t="s">
        <v>25</v>
      </c>
      <c r="F2122" s="13" t="s">
        <v>778</v>
      </c>
      <c r="G2122" s="13" t="s">
        <v>2901</v>
      </c>
      <c r="H2122" s="13" t="s">
        <v>3501</v>
      </c>
      <c r="I2122" s="13" t="s">
        <v>2126</v>
      </c>
      <c r="J2122" s="13" t="s">
        <v>2130</v>
      </c>
      <c r="K2122" s="13" t="s">
        <v>28</v>
      </c>
      <c r="L2122" s="13" t="s">
        <v>28</v>
      </c>
      <c r="M2122" s="13"/>
      <c r="N2122" s="13" t="s">
        <v>1636</v>
      </c>
      <c r="T2122" s="13" t="s">
        <v>625</v>
      </c>
      <c r="U2122" s="13" t="s">
        <v>195</v>
      </c>
      <c r="V2122" s="13"/>
      <c r="W2122" s="13" t="s">
        <v>40</v>
      </c>
      <c r="X2122" s="13" t="s">
        <v>1772</v>
      </c>
      <c r="Y2122" s="13"/>
      <c r="Z2122" s="13"/>
      <c r="AA2122" s="13" t="s">
        <v>771</v>
      </c>
      <c r="AB2122" s="13" t="s">
        <v>35</v>
      </c>
      <c r="AC2122" s="13" t="s">
        <v>2901</v>
      </c>
      <c r="AD2122" s="13"/>
      <c r="AE2122" s="13"/>
      <c r="AF2122" s="13">
        <v>1</v>
      </c>
      <c r="AG2122" s="13">
        <v>436</v>
      </c>
      <c r="AH2122" s="13"/>
      <c r="AI2122" s="13"/>
      <c r="AJ2122" s="13"/>
      <c r="AK2122" s="13"/>
      <c r="AL2122" s="13"/>
      <c r="AM2122" s="13"/>
      <c r="AN2122" s="13"/>
      <c r="AO2122" s="13"/>
      <c r="AP2122" s="13"/>
      <c r="AQ2122" s="13"/>
      <c r="AR2122" s="13"/>
      <c r="AS2122" s="13" t="s">
        <v>287</v>
      </c>
      <c r="AT2122" s="13"/>
      <c r="AU2122" s="13"/>
      <c r="AV2122" s="13"/>
      <c r="AW2122" s="13"/>
      <c r="AX2122" s="13"/>
      <c r="AY2122" s="13"/>
      <c r="AZ2122" s="13"/>
      <c r="BA2122" s="13"/>
      <c r="BB2122" s="13"/>
      <c r="BC2122" s="13"/>
      <c r="BD2122" s="13"/>
      <c r="BE2122" s="13"/>
      <c r="BF2122" s="13"/>
    </row>
    <row r="2123" spans="1:58" x14ac:dyDescent="0.25">
      <c r="A2123" s="13" t="s">
        <v>767</v>
      </c>
      <c r="B2123" s="13">
        <v>2005</v>
      </c>
      <c r="C2123" s="13"/>
      <c r="D2123" s="13" t="s">
        <v>35</v>
      </c>
      <c r="E2123" s="13" t="s">
        <v>25</v>
      </c>
      <c r="F2123" s="13" t="s">
        <v>778</v>
      </c>
      <c r="G2123" s="13" t="s">
        <v>2901</v>
      </c>
      <c r="H2123" s="13" t="s">
        <v>3501</v>
      </c>
      <c r="I2123" s="13" t="s">
        <v>2126</v>
      </c>
      <c r="J2123" s="13" t="s">
        <v>2130</v>
      </c>
      <c r="K2123" s="13" t="s">
        <v>28</v>
      </c>
      <c r="L2123" s="13" t="s">
        <v>28</v>
      </c>
      <c r="M2123" s="13"/>
      <c r="N2123" s="13" t="s">
        <v>1636</v>
      </c>
      <c r="T2123" s="13" t="s">
        <v>625</v>
      </c>
      <c r="U2123" s="13" t="s">
        <v>195</v>
      </c>
      <c r="V2123" s="13"/>
      <c r="W2123" s="13" t="s">
        <v>40</v>
      </c>
      <c r="X2123" s="13" t="s">
        <v>1773</v>
      </c>
      <c r="Y2123" s="13"/>
      <c r="Z2123" s="13"/>
      <c r="AA2123" s="13" t="s">
        <v>771</v>
      </c>
      <c r="AB2123" s="13" t="s">
        <v>35</v>
      </c>
      <c r="AC2123" s="13" t="s">
        <v>2901</v>
      </c>
      <c r="AD2123" s="13"/>
      <c r="AE2123" s="13"/>
      <c r="AF2123" s="13">
        <v>1</v>
      </c>
      <c r="AG2123" s="13">
        <v>436</v>
      </c>
      <c r="AH2123" s="13"/>
      <c r="AI2123" s="13"/>
      <c r="AJ2123" s="13"/>
      <c r="AK2123" s="13"/>
      <c r="AL2123" s="13"/>
      <c r="AM2123" s="13"/>
      <c r="AN2123" s="13"/>
      <c r="AO2123" s="13"/>
      <c r="AP2123" s="13"/>
      <c r="AQ2123" s="13"/>
      <c r="AR2123" s="13"/>
      <c r="AS2123" s="13" t="s">
        <v>287</v>
      </c>
      <c r="AT2123" s="13"/>
      <c r="AU2123" s="13"/>
      <c r="AV2123" s="13"/>
      <c r="AW2123" s="13"/>
      <c r="AX2123" s="13"/>
      <c r="AY2123" s="13"/>
      <c r="AZ2123" s="13"/>
      <c r="BA2123" s="13"/>
      <c r="BB2123" s="13"/>
      <c r="BC2123" s="13"/>
      <c r="BD2123" s="13"/>
      <c r="BE2123" s="13"/>
      <c r="BF2123" s="13"/>
    </row>
    <row r="2125" spans="1:58" x14ac:dyDescent="0.25">
      <c r="A2125" t="s">
        <v>1307</v>
      </c>
      <c r="B2125">
        <v>1997</v>
      </c>
      <c r="D2125" t="s">
        <v>35</v>
      </c>
      <c r="E2125" t="s">
        <v>25</v>
      </c>
      <c r="F2125" t="s">
        <v>1308</v>
      </c>
      <c r="G2125" t="s">
        <v>2901</v>
      </c>
      <c r="H2125" t="s">
        <v>3504</v>
      </c>
      <c r="I2125" t="s">
        <v>1312</v>
      </c>
      <c r="J2125" t="s">
        <v>2117</v>
      </c>
      <c r="K2125" t="s">
        <v>28</v>
      </c>
      <c r="L2125" t="s">
        <v>28</v>
      </c>
      <c r="N2125" t="s">
        <v>273</v>
      </c>
      <c r="T2125" t="s">
        <v>3632</v>
      </c>
      <c r="U2125" t="s">
        <v>265</v>
      </c>
      <c r="W2125" t="s">
        <v>40</v>
      </c>
      <c r="X2125" t="s">
        <v>1033</v>
      </c>
      <c r="Y2125" t="s">
        <v>1033</v>
      </c>
      <c r="Z2125" t="s">
        <v>1033</v>
      </c>
      <c r="AA2125" t="s">
        <v>304</v>
      </c>
      <c r="AB2125" t="s">
        <v>35</v>
      </c>
      <c r="AC2125" t="s">
        <v>2901</v>
      </c>
      <c r="AF2125" t="s">
        <v>119</v>
      </c>
      <c r="AG2125">
        <v>41</v>
      </c>
    </row>
    <row r="2126" spans="1:58" x14ac:dyDescent="0.25">
      <c r="A2126" t="s">
        <v>1307</v>
      </c>
      <c r="B2126">
        <v>1997</v>
      </c>
      <c r="D2126" t="s">
        <v>35</v>
      </c>
      <c r="E2126" t="s">
        <v>25</v>
      </c>
      <c r="F2126" t="s">
        <v>1308</v>
      </c>
      <c r="G2126" t="s">
        <v>2901</v>
      </c>
      <c r="H2126" t="s">
        <v>3504</v>
      </c>
      <c r="I2126" t="s">
        <v>1312</v>
      </c>
      <c r="J2126" t="s">
        <v>2117</v>
      </c>
      <c r="K2126" t="s">
        <v>28</v>
      </c>
      <c r="L2126" t="s">
        <v>28</v>
      </c>
      <c r="N2126" t="s">
        <v>28</v>
      </c>
      <c r="T2126" t="s">
        <v>2051</v>
      </c>
      <c r="U2126" t="s">
        <v>1310</v>
      </c>
      <c r="W2126" t="s">
        <v>40</v>
      </c>
      <c r="X2126" t="s">
        <v>1033</v>
      </c>
      <c r="Y2126" t="s">
        <v>1033</v>
      </c>
      <c r="Z2126" t="s">
        <v>1033</v>
      </c>
      <c r="AA2126" t="s">
        <v>80</v>
      </c>
      <c r="AB2126" t="s">
        <v>35</v>
      </c>
      <c r="AC2126" t="s">
        <v>2901</v>
      </c>
      <c r="AF2126" t="s">
        <v>119</v>
      </c>
      <c r="AG2126">
        <v>32</v>
      </c>
    </row>
    <row r="2127" spans="1:58" x14ac:dyDescent="0.25">
      <c r="A2127" t="s">
        <v>1307</v>
      </c>
      <c r="B2127">
        <v>1997</v>
      </c>
      <c r="D2127" t="s">
        <v>35</v>
      </c>
      <c r="E2127" t="s">
        <v>25</v>
      </c>
      <c r="F2127" t="s">
        <v>1308</v>
      </c>
      <c r="G2127" t="s">
        <v>2901</v>
      </c>
      <c r="H2127" t="s">
        <v>3504</v>
      </c>
      <c r="I2127" t="s">
        <v>1312</v>
      </c>
      <c r="J2127" t="s">
        <v>2117</v>
      </c>
      <c r="K2127" t="s">
        <v>28</v>
      </c>
      <c r="L2127" t="s">
        <v>28</v>
      </c>
      <c r="N2127" t="s">
        <v>28</v>
      </c>
      <c r="T2127" t="s">
        <v>343</v>
      </c>
      <c r="U2127" t="s">
        <v>267</v>
      </c>
      <c r="W2127" t="s">
        <v>40</v>
      </c>
      <c r="X2127" t="s">
        <v>1033</v>
      </c>
      <c r="Y2127" t="s">
        <v>1033</v>
      </c>
      <c r="Z2127" t="s">
        <v>1033</v>
      </c>
      <c r="AA2127" t="s">
        <v>80</v>
      </c>
      <c r="AB2127" t="s">
        <v>35</v>
      </c>
      <c r="AC2127" t="s">
        <v>2901</v>
      </c>
      <c r="AF2127" t="s">
        <v>119</v>
      </c>
      <c r="AG2127">
        <v>31</v>
      </c>
    </row>
    <row r="2128" spans="1:58" x14ac:dyDescent="0.25">
      <c r="A2128" t="s">
        <v>1307</v>
      </c>
      <c r="B2128">
        <v>1997</v>
      </c>
      <c r="D2128" t="s">
        <v>35</v>
      </c>
      <c r="E2128" t="s">
        <v>25</v>
      </c>
      <c r="F2128" t="s">
        <v>1308</v>
      </c>
      <c r="G2128" t="s">
        <v>2901</v>
      </c>
      <c r="H2128" t="s">
        <v>3504</v>
      </c>
      <c r="I2128" t="s">
        <v>1312</v>
      </c>
      <c r="J2128" t="s">
        <v>2117</v>
      </c>
      <c r="K2128" t="s">
        <v>28</v>
      </c>
      <c r="L2128" t="s">
        <v>28</v>
      </c>
      <c r="N2128" t="s">
        <v>28</v>
      </c>
      <c r="T2128" t="s">
        <v>1313</v>
      </c>
      <c r="U2128" t="s">
        <v>1314</v>
      </c>
      <c r="W2128" t="s">
        <v>40</v>
      </c>
      <c r="X2128" t="s">
        <v>1033</v>
      </c>
      <c r="Y2128" t="s">
        <v>1033</v>
      </c>
      <c r="Z2128" t="s">
        <v>1033</v>
      </c>
      <c r="AA2128" t="s">
        <v>80</v>
      </c>
      <c r="AB2128" t="s">
        <v>35</v>
      </c>
      <c r="AC2128" t="s">
        <v>2901</v>
      </c>
      <c r="AF2128" t="s">
        <v>119</v>
      </c>
      <c r="AG2128">
        <v>5</v>
      </c>
    </row>
    <row r="2129" spans="1:33" x14ac:dyDescent="0.25">
      <c r="A2129" t="s">
        <v>1307</v>
      </c>
      <c r="B2129">
        <v>1997</v>
      </c>
      <c r="D2129" t="s">
        <v>35</v>
      </c>
      <c r="E2129" t="s">
        <v>25</v>
      </c>
      <c r="F2129" t="s">
        <v>1308</v>
      </c>
      <c r="G2129" t="s">
        <v>2901</v>
      </c>
      <c r="H2129" t="s">
        <v>3504</v>
      </c>
      <c r="I2129" t="s">
        <v>1312</v>
      </c>
      <c r="J2129" t="s">
        <v>2117</v>
      </c>
      <c r="K2129" t="s">
        <v>28</v>
      </c>
      <c r="L2129" t="s">
        <v>28</v>
      </c>
      <c r="N2129" t="s">
        <v>273</v>
      </c>
      <c r="T2129" t="s">
        <v>1689</v>
      </c>
      <c r="U2129" t="s">
        <v>106</v>
      </c>
      <c r="W2129" t="s">
        <v>40</v>
      </c>
      <c r="X2129" t="s">
        <v>1033</v>
      </c>
      <c r="Y2129" t="s">
        <v>1033</v>
      </c>
      <c r="Z2129" t="s">
        <v>1033</v>
      </c>
      <c r="AA2129" t="s">
        <v>304</v>
      </c>
      <c r="AB2129" t="s">
        <v>35</v>
      </c>
      <c r="AC2129" t="s">
        <v>2901</v>
      </c>
      <c r="AF2129" t="s">
        <v>119</v>
      </c>
      <c r="AG2129">
        <v>9</v>
      </c>
    </row>
    <row r="2130" spans="1:33" x14ac:dyDescent="0.25">
      <c r="A2130" t="s">
        <v>1307</v>
      </c>
      <c r="B2130">
        <v>1997</v>
      </c>
      <c r="D2130" t="s">
        <v>35</v>
      </c>
      <c r="E2130" t="s">
        <v>25</v>
      </c>
      <c r="F2130" t="s">
        <v>1308</v>
      </c>
      <c r="G2130" t="s">
        <v>2901</v>
      </c>
      <c r="H2130" t="s">
        <v>3504</v>
      </c>
      <c r="I2130" t="s">
        <v>1312</v>
      </c>
      <c r="J2130" t="s">
        <v>2117</v>
      </c>
      <c r="K2130" t="s">
        <v>28</v>
      </c>
      <c r="L2130" t="s">
        <v>28</v>
      </c>
      <c r="N2130" t="s">
        <v>28</v>
      </c>
      <c r="T2130" t="s">
        <v>1315</v>
      </c>
      <c r="U2130" t="s">
        <v>1316</v>
      </c>
      <c r="W2130" t="s">
        <v>40</v>
      </c>
      <c r="X2130" t="s">
        <v>1033</v>
      </c>
      <c r="Y2130" t="s">
        <v>1033</v>
      </c>
      <c r="Z2130" t="s">
        <v>1033</v>
      </c>
      <c r="AA2130" t="s">
        <v>80</v>
      </c>
      <c r="AB2130" t="s">
        <v>35</v>
      </c>
      <c r="AC2130" t="s">
        <v>2901</v>
      </c>
      <c r="AF2130" t="s">
        <v>119</v>
      </c>
      <c r="AG2130">
        <v>4</v>
      </c>
    </row>
    <row r="2131" spans="1:33" x14ac:dyDescent="0.25">
      <c r="A2131" t="s">
        <v>1307</v>
      </c>
      <c r="B2131">
        <v>1997</v>
      </c>
      <c r="D2131" t="s">
        <v>35</v>
      </c>
      <c r="E2131" t="s">
        <v>25</v>
      </c>
      <c r="F2131" t="s">
        <v>1308</v>
      </c>
      <c r="G2131" t="s">
        <v>2901</v>
      </c>
      <c r="H2131" t="s">
        <v>3504</v>
      </c>
      <c r="I2131" t="s">
        <v>1312</v>
      </c>
      <c r="J2131" t="s">
        <v>2117</v>
      </c>
      <c r="K2131" t="s">
        <v>28</v>
      </c>
      <c r="L2131" t="s">
        <v>28</v>
      </c>
      <c r="N2131" t="s">
        <v>28</v>
      </c>
      <c r="T2131" t="s">
        <v>1317</v>
      </c>
      <c r="U2131" t="s">
        <v>1318</v>
      </c>
      <c r="W2131" t="s">
        <v>40</v>
      </c>
      <c r="X2131" t="s">
        <v>1033</v>
      </c>
      <c r="Y2131" t="s">
        <v>1033</v>
      </c>
      <c r="Z2131" t="s">
        <v>1033</v>
      </c>
      <c r="AA2131" t="s">
        <v>80</v>
      </c>
      <c r="AB2131" t="s">
        <v>35</v>
      </c>
      <c r="AC2131" t="s">
        <v>2901</v>
      </c>
      <c r="AF2131" t="s">
        <v>119</v>
      </c>
      <c r="AG2131">
        <v>2</v>
      </c>
    </row>
    <row r="2132" spans="1:33" x14ac:dyDescent="0.25">
      <c r="A2132" t="s">
        <v>1307</v>
      </c>
      <c r="B2132">
        <v>1997</v>
      </c>
      <c r="D2132" t="s">
        <v>35</v>
      </c>
      <c r="E2132" t="s">
        <v>25</v>
      </c>
      <c r="F2132" t="s">
        <v>1308</v>
      </c>
      <c r="G2132" t="s">
        <v>2901</v>
      </c>
      <c r="H2132" t="s">
        <v>3504</v>
      </c>
      <c r="I2132" t="s">
        <v>1312</v>
      </c>
      <c r="J2132" t="s">
        <v>2117</v>
      </c>
      <c r="K2132" t="s">
        <v>28</v>
      </c>
      <c r="L2132" t="s">
        <v>28</v>
      </c>
      <c r="N2132" t="s">
        <v>28</v>
      </c>
      <c r="T2132" t="s">
        <v>1319</v>
      </c>
      <c r="U2132" t="s">
        <v>1320</v>
      </c>
      <c r="W2132" t="s">
        <v>40</v>
      </c>
      <c r="X2132" t="s">
        <v>1033</v>
      </c>
      <c r="Y2132" t="s">
        <v>1033</v>
      </c>
      <c r="Z2132" t="s">
        <v>1033</v>
      </c>
      <c r="AA2132" t="s">
        <v>80</v>
      </c>
      <c r="AB2132" t="s">
        <v>35</v>
      </c>
      <c r="AC2132" t="s">
        <v>2901</v>
      </c>
      <c r="AF2132" t="s">
        <v>119</v>
      </c>
      <c r="AG2132">
        <v>27</v>
      </c>
    </row>
    <row r="2133" spans="1:33" x14ac:dyDescent="0.25">
      <c r="A2133" t="s">
        <v>1307</v>
      </c>
      <c r="B2133">
        <v>1997</v>
      </c>
      <c r="D2133" t="s">
        <v>35</v>
      </c>
      <c r="E2133" t="s">
        <v>25</v>
      </c>
      <c r="F2133" t="s">
        <v>1308</v>
      </c>
      <c r="G2133" t="s">
        <v>2901</v>
      </c>
      <c r="H2133" t="s">
        <v>3504</v>
      </c>
      <c r="I2133" t="s">
        <v>1309</v>
      </c>
      <c r="J2133" t="s">
        <v>2117</v>
      </c>
      <c r="K2133" t="s">
        <v>28</v>
      </c>
      <c r="L2133" t="s">
        <v>28</v>
      </c>
      <c r="N2133" t="s">
        <v>273</v>
      </c>
      <c r="T2133" t="s">
        <v>3632</v>
      </c>
      <c r="U2133" t="s">
        <v>265</v>
      </c>
      <c r="W2133" t="s">
        <v>40</v>
      </c>
      <c r="X2133" t="s">
        <v>1033</v>
      </c>
      <c r="Y2133" t="s">
        <v>1033</v>
      </c>
      <c r="Z2133" t="s">
        <v>1033</v>
      </c>
      <c r="AA2133" t="s">
        <v>304</v>
      </c>
      <c r="AB2133" t="s">
        <v>35</v>
      </c>
      <c r="AC2133" t="s">
        <v>2901</v>
      </c>
      <c r="AF2133">
        <v>2</v>
      </c>
      <c r="AG2133">
        <v>41</v>
      </c>
    </row>
    <row r="2134" spans="1:33" x14ac:dyDescent="0.25">
      <c r="A2134" t="s">
        <v>1307</v>
      </c>
      <c r="B2134">
        <v>1997</v>
      </c>
      <c r="D2134" t="s">
        <v>35</v>
      </c>
      <c r="E2134" t="s">
        <v>25</v>
      </c>
      <c r="F2134" t="s">
        <v>1308</v>
      </c>
      <c r="G2134" t="s">
        <v>2901</v>
      </c>
      <c r="H2134" t="s">
        <v>3504</v>
      </c>
      <c r="I2134" t="s">
        <v>1309</v>
      </c>
      <c r="J2134" t="s">
        <v>2117</v>
      </c>
      <c r="K2134" t="s">
        <v>28</v>
      </c>
      <c r="L2134" t="s">
        <v>28</v>
      </c>
      <c r="N2134" t="s">
        <v>28</v>
      </c>
      <c r="T2134" t="s">
        <v>2051</v>
      </c>
      <c r="U2134" t="s">
        <v>1310</v>
      </c>
      <c r="W2134" t="s">
        <v>40</v>
      </c>
      <c r="X2134" t="s">
        <v>1033</v>
      </c>
      <c r="Y2134" t="s">
        <v>1033</v>
      </c>
      <c r="Z2134" t="s">
        <v>1033</v>
      </c>
      <c r="AA2134" t="s">
        <v>80</v>
      </c>
      <c r="AB2134" t="s">
        <v>35</v>
      </c>
      <c r="AC2134" t="s">
        <v>2901</v>
      </c>
      <c r="AF2134" t="s">
        <v>119</v>
      </c>
      <c r="AG2134">
        <v>32</v>
      </c>
    </row>
    <row r="2135" spans="1:33" x14ac:dyDescent="0.25">
      <c r="A2135" t="s">
        <v>1307</v>
      </c>
      <c r="B2135">
        <v>1997</v>
      </c>
      <c r="D2135" t="s">
        <v>35</v>
      </c>
      <c r="E2135" t="s">
        <v>25</v>
      </c>
      <c r="F2135" t="s">
        <v>1308</v>
      </c>
      <c r="G2135" t="s">
        <v>2901</v>
      </c>
      <c r="H2135" t="s">
        <v>3504</v>
      </c>
      <c r="I2135" t="s">
        <v>1309</v>
      </c>
      <c r="J2135" t="s">
        <v>2117</v>
      </c>
      <c r="K2135" t="s">
        <v>28</v>
      </c>
      <c r="L2135" t="s">
        <v>28</v>
      </c>
      <c r="N2135" t="s">
        <v>28</v>
      </c>
      <c r="T2135" t="s">
        <v>343</v>
      </c>
      <c r="U2135" t="s">
        <v>267</v>
      </c>
      <c r="W2135" t="s">
        <v>40</v>
      </c>
      <c r="X2135" t="s">
        <v>1033</v>
      </c>
      <c r="Y2135" t="s">
        <v>1033</v>
      </c>
      <c r="Z2135" t="s">
        <v>1033</v>
      </c>
      <c r="AA2135" t="s">
        <v>80</v>
      </c>
      <c r="AB2135" t="s">
        <v>35</v>
      </c>
      <c r="AC2135" t="s">
        <v>2901</v>
      </c>
      <c r="AF2135" t="s">
        <v>119</v>
      </c>
      <c r="AG2135">
        <v>31</v>
      </c>
    </row>
    <row r="2136" spans="1:33" x14ac:dyDescent="0.25">
      <c r="A2136" t="s">
        <v>1307</v>
      </c>
      <c r="B2136">
        <v>1997</v>
      </c>
      <c r="D2136" t="s">
        <v>35</v>
      </c>
      <c r="E2136" t="s">
        <v>25</v>
      </c>
      <c r="F2136" t="s">
        <v>1308</v>
      </c>
      <c r="G2136" t="s">
        <v>2901</v>
      </c>
      <c r="H2136" t="s">
        <v>3504</v>
      </c>
      <c r="I2136" t="s">
        <v>1309</v>
      </c>
      <c r="J2136" t="s">
        <v>2117</v>
      </c>
      <c r="K2136" t="s">
        <v>28</v>
      </c>
      <c r="L2136" t="s">
        <v>28</v>
      </c>
      <c r="N2136" t="s">
        <v>28</v>
      </c>
      <c r="T2136" t="s">
        <v>1313</v>
      </c>
      <c r="U2136" t="s">
        <v>1314</v>
      </c>
      <c r="W2136" t="s">
        <v>40</v>
      </c>
      <c r="X2136" t="s">
        <v>1033</v>
      </c>
      <c r="Y2136" t="s">
        <v>1033</v>
      </c>
      <c r="Z2136" t="s">
        <v>1033</v>
      </c>
      <c r="AA2136" t="s">
        <v>80</v>
      </c>
      <c r="AB2136" t="s">
        <v>35</v>
      </c>
      <c r="AC2136" t="s">
        <v>2901</v>
      </c>
      <c r="AF2136" t="s">
        <v>119</v>
      </c>
      <c r="AG2136">
        <v>5</v>
      </c>
    </row>
    <row r="2137" spans="1:33" x14ac:dyDescent="0.25">
      <c r="A2137" t="s">
        <v>1307</v>
      </c>
      <c r="B2137">
        <v>1997</v>
      </c>
      <c r="D2137" t="s">
        <v>35</v>
      </c>
      <c r="E2137" t="s">
        <v>25</v>
      </c>
      <c r="F2137" t="s">
        <v>1308</v>
      </c>
      <c r="G2137" t="s">
        <v>2901</v>
      </c>
      <c r="H2137" t="s">
        <v>3504</v>
      </c>
      <c r="I2137" t="s">
        <v>1309</v>
      </c>
      <c r="J2137" t="s">
        <v>2117</v>
      </c>
      <c r="K2137" t="s">
        <v>28</v>
      </c>
      <c r="L2137" t="s">
        <v>28</v>
      </c>
      <c r="N2137" t="s">
        <v>273</v>
      </c>
      <c r="T2137" t="s">
        <v>1689</v>
      </c>
      <c r="U2137" t="s">
        <v>106</v>
      </c>
      <c r="W2137" t="s">
        <v>40</v>
      </c>
      <c r="X2137" t="s">
        <v>1033</v>
      </c>
      <c r="Y2137" t="s">
        <v>1033</v>
      </c>
      <c r="Z2137" t="s">
        <v>1033</v>
      </c>
      <c r="AA2137" t="s">
        <v>304</v>
      </c>
      <c r="AB2137" t="s">
        <v>35</v>
      </c>
      <c r="AC2137" t="s">
        <v>2901</v>
      </c>
      <c r="AF2137" t="s">
        <v>119</v>
      </c>
      <c r="AG2137">
        <v>9</v>
      </c>
    </row>
    <row r="2138" spans="1:33" x14ac:dyDescent="0.25">
      <c r="A2138" t="s">
        <v>1307</v>
      </c>
      <c r="B2138">
        <v>1997</v>
      </c>
      <c r="D2138" t="s">
        <v>35</v>
      </c>
      <c r="E2138" t="s">
        <v>25</v>
      </c>
      <c r="F2138" t="s">
        <v>1308</v>
      </c>
      <c r="G2138" t="s">
        <v>2901</v>
      </c>
      <c r="H2138" t="s">
        <v>3504</v>
      </c>
      <c r="I2138" t="s">
        <v>1309</v>
      </c>
      <c r="J2138" t="s">
        <v>2117</v>
      </c>
      <c r="K2138" t="s">
        <v>28</v>
      </c>
      <c r="L2138" t="s">
        <v>28</v>
      </c>
      <c r="N2138" t="s">
        <v>28</v>
      </c>
      <c r="T2138" t="s">
        <v>1315</v>
      </c>
      <c r="U2138" t="s">
        <v>1316</v>
      </c>
      <c r="W2138" t="s">
        <v>40</v>
      </c>
      <c r="X2138" t="s">
        <v>1033</v>
      </c>
      <c r="Y2138" t="s">
        <v>1033</v>
      </c>
      <c r="Z2138" t="s">
        <v>1033</v>
      </c>
      <c r="AA2138" t="s">
        <v>80</v>
      </c>
      <c r="AB2138" t="s">
        <v>35</v>
      </c>
      <c r="AC2138" t="s">
        <v>2901</v>
      </c>
      <c r="AF2138" t="s">
        <v>119</v>
      </c>
      <c r="AG2138">
        <v>4</v>
      </c>
    </row>
    <row r="2139" spans="1:33" x14ac:dyDescent="0.25">
      <c r="A2139" t="s">
        <v>1307</v>
      </c>
      <c r="B2139">
        <v>1997</v>
      </c>
      <c r="D2139" t="s">
        <v>35</v>
      </c>
      <c r="E2139" t="s">
        <v>25</v>
      </c>
      <c r="F2139" t="s">
        <v>1308</v>
      </c>
      <c r="G2139" t="s">
        <v>2901</v>
      </c>
      <c r="H2139" t="s">
        <v>3504</v>
      </c>
      <c r="I2139" t="s">
        <v>1309</v>
      </c>
      <c r="J2139" t="s">
        <v>2117</v>
      </c>
      <c r="K2139" t="s">
        <v>28</v>
      </c>
      <c r="L2139" t="s">
        <v>28</v>
      </c>
      <c r="N2139" t="s">
        <v>28</v>
      </c>
      <c r="T2139" t="s">
        <v>1317</v>
      </c>
      <c r="U2139" t="s">
        <v>1318</v>
      </c>
      <c r="W2139" t="s">
        <v>40</v>
      </c>
      <c r="X2139" t="s">
        <v>1033</v>
      </c>
      <c r="Y2139" t="s">
        <v>1033</v>
      </c>
      <c r="Z2139" t="s">
        <v>1033</v>
      </c>
      <c r="AA2139" t="s">
        <v>80</v>
      </c>
      <c r="AB2139" t="s">
        <v>35</v>
      </c>
      <c r="AC2139" t="s">
        <v>2901</v>
      </c>
      <c r="AF2139" t="s">
        <v>119</v>
      </c>
      <c r="AG2139">
        <v>2</v>
      </c>
    </row>
    <row r="2140" spans="1:33" x14ac:dyDescent="0.25">
      <c r="A2140" t="s">
        <v>1307</v>
      </c>
      <c r="B2140">
        <v>1997</v>
      </c>
      <c r="D2140" t="s">
        <v>35</v>
      </c>
      <c r="E2140" t="s">
        <v>25</v>
      </c>
      <c r="F2140" t="s">
        <v>1308</v>
      </c>
      <c r="G2140" t="s">
        <v>2901</v>
      </c>
      <c r="H2140" t="s">
        <v>3504</v>
      </c>
      <c r="I2140" t="s">
        <v>1309</v>
      </c>
      <c r="J2140" t="s">
        <v>2117</v>
      </c>
      <c r="K2140" t="s">
        <v>28</v>
      </c>
      <c r="L2140" t="s">
        <v>28</v>
      </c>
      <c r="N2140" t="s">
        <v>28</v>
      </c>
      <c r="T2140" t="s">
        <v>1319</v>
      </c>
      <c r="U2140" t="s">
        <v>1320</v>
      </c>
      <c r="W2140" t="s">
        <v>40</v>
      </c>
      <c r="X2140" t="s">
        <v>1033</v>
      </c>
      <c r="Y2140" t="s">
        <v>1033</v>
      </c>
      <c r="Z2140" t="s">
        <v>1033</v>
      </c>
      <c r="AA2140" t="s">
        <v>80</v>
      </c>
      <c r="AB2140" t="s">
        <v>35</v>
      </c>
      <c r="AC2140" t="s">
        <v>2901</v>
      </c>
      <c r="AF2140" t="s">
        <v>119</v>
      </c>
      <c r="AG2140">
        <v>27</v>
      </c>
    </row>
    <row r="2169" spans="1:46" s="13" customFormat="1" x14ac:dyDescent="0.25">
      <c r="A2169" s="13" t="s">
        <v>127</v>
      </c>
      <c r="B2169" s="13">
        <v>2000</v>
      </c>
      <c r="D2169" s="13" t="s">
        <v>35</v>
      </c>
      <c r="E2169" s="13" t="s">
        <v>25</v>
      </c>
      <c r="F2169" s="13" t="s">
        <v>139</v>
      </c>
      <c r="G2169" s="13" t="s">
        <v>2901</v>
      </c>
      <c r="H2169" s="13" t="s">
        <v>3513</v>
      </c>
      <c r="I2169" s="13" t="s">
        <v>1952</v>
      </c>
      <c r="J2169" s="13" t="s">
        <v>2117</v>
      </c>
      <c r="K2169" s="13" t="s">
        <v>28</v>
      </c>
      <c r="L2169" s="13" t="s">
        <v>28</v>
      </c>
      <c r="N2169" s="13" t="s">
        <v>28</v>
      </c>
      <c r="O2169"/>
      <c r="P2169"/>
      <c r="Q2169"/>
      <c r="R2169"/>
      <c r="S2169"/>
      <c r="T2169" s="13" t="s">
        <v>136</v>
      </c>
      <c r="U2169" s="13" t="s">
        <v>91</v>
      </c>
      <c r="W2169" s="13" t="s">
        <v>40</v>
      </c>
      <c r="X2169" s="13" t="s">
        <v>1826</v>
      </c>
      <c r="Y2169" s="13" t="s">
        <v>1033</v>
      </c>
      <c r="Z2169" s="13" t="s">
        <v>1033</v>
      </c>
      <c r="AA2169" s="13" t="s">
        <v>137</v>
      </c>
      <c r="AB2169" s="13" t="s">
        <v>2901</v>
      </c>
      <c r="AC2169" s="13" t="s">
        <v>35</v>
      </c>
      <c r="AD2169" s="13" t="s">
        <v>3807</v>
      </c>
      <c r="AG2169" s="13">
        <v>70</v>
      </c>
      <c r="AK2169" s="36">
        <v>910000</v>
      </c>
      <c r="AR2169" s="13" t="s">
        <v>44</v>
      </c>
      <c r="AS2169" s="13" t="s">
        <v>138</v>
      </c>
      <c r="AT2169" s="13" t="s">
        <v>3834</v>
      </c>
    </row>
    <row r="2170" spans="1:46" s="13" customFormat="1" x14ac:dyDescent="0.25">
      <c r="A2170" s="13" t="s">
        <v>127</v>
      </c>
      <c r="B2170" s="13">
        <v>2000</v>
      </c>
      <c r="D2170" s="13" t="s">
        <v>35</v>
      </c>
      <c r="E2170" s="13" t="s">
        <v>25</v>
      </c>
      <c r="F2170" s="13" t="s">
        <v>134</v>
      </c>
      <c r="G2170" s="13" t="s">
        <v>2901</v>
      </c>
      <c r="H2170" s="13" t="s">
        <v>3513</v>
      </c>
      <c r="I2170" s="13" t="s">
        <v>1952</v>
      </c>
      <c r="J2170" s="13" t="s">
        <v>2117</v>
      </c>
      <c r="K2170" s="13" t="s">
        <v>28</v>
      </c>
      <c r="L2170" s="13" t="s">
        <v>28</v>
      </c>
      <c r="N2170" s="13" t="s">
        <v>28</v>
      </c>
      <c r="O2170"/>
      <c r="P2170"/>
      <c r="Q2170"/>
      <c r="R2170"/>
      <c r="S2170"/>
      <c r="T2170" s="13" t="s">
        <v>136</v>
      </c>
      <c r="U2170" s="13" t="s">
        <v>91</v>
      </c>
      <c r="W2170" s="13" t="s">
        <v>40</v>
      </c>
      <c r="X2170" s="13" t="s">
        <v>1826</v>
      </c>
      <c r="Y2170" s="13" t="s">
        <v>1033</v>
      </c>
      <c r="Z2170" s="13" t="s">
        <v>1033</v>
      </c>
      <c r="AA2170" s="13" t="s">
        <v>137</v>
      </c>
      <c r="AB2170" s="13" t="s">
        <v>2901</v>
      </c>
      <c r="AC2170" s="13" t="s">
        <v>35</v>
      </c>
      <c r="AD2170" s="13" t="s">
        <v>3807</v>
      </c>
      <c r="AG2170" s="13">
        <v>70</v>
      </c>
      <c r="AK2170" s="36">
        <v>1600000</v>
      </c>
      <c r="AQ2170" s="36"/>
      <c r="AR2170" s="13" t="s">
        <v>44</v>
      </c>
      <c r="AS2170" s="13" t="s">
        <v>138</v>
      </c>
    </row>
    <row r="2171" spans="1:46" s="13" customFormat="1" x14ac:dyDescent="0.25">
      <c r="A2171" s="13" t="s">
        <v>127</v>
      </c>
      <c r="B2171" s="13">
        <v>2000</v>
      </c>
      <c r="D2171" s="13" t="s">
        <v>35</v>
      </c>
      <c r="E2171" s="13" t="s">
        <v>25</v>
      </c>
      <c r="F2171" s="13" t="s">
        <v>140</v>
      </c>
      <c r="G2171" s="13" t="s">
        <v>2901</v>
      </c>
      <c r="H2171" s="13" t="s">
        <v>3513</v>
      </c>
      <c r="I2171" s="13" t="s">
        <v>1952</v>
      </c>
      <c r="J2171" s="13" t="s">
        <v>2117</v>
      </c>
      <c r="K2171" s="13" t="s">
        <v>28</v>
      </c>
      <c r="L2171" s="13" t="s">
        <v>28</v>
      </c>
      <c r="N2171" s="13" t="s">
        <v>28</v>
      </c>
      <c r="O2171"/>
      <c r="P2171"/>
      <c r="Q2171"/>
      <c r="R2171"/>
      <c r="S2171"/>
      <c r="T2171" s="13" t="s">
        <v>136</v>
      </c>
      <c r="U2171" s="13" t="s">
        <v>91</v>
      </c>
      <c r="W2171" s="13" t="s">
        <v>40</v>
      </c>
      <c r="X2171" s="13" t="s">
        <v>1826</v>
      </c>
      <c r="Y2171" s="13" t="s">
        <v>1033</v>
      </c>
      <c r="Z2171" s="13" t="s">
        <v>1033</v>
      </c>
      <c r="AA2171" s="13" t="s">
        <v>137</v>
      </c>
      <c r="AB2171" s="13" t="s">
        <v>2901</v>
      </c>
      <c r="AC2171" s="13" t="s">
        <v>35</v>
      </c>
      <c r="AD2171" s="13" t="s">
        <v>3807</v>
      </c>
      <c r="AG2171" s="13">
        <v>60</v>
      </c>
      <c r="AK2171" s="36">
        <v>3200000</v>
      </c>
      <c r="AR2171" s="13" t="s">
        <v>44</v>
      </c>
      <c r="AS2171" s="13" t="s">
        <v>138</v>
      </c>
    </row>
    <row r="2172" spans="1:46" s="13" customFormat="1" x14ac:dyDescent="0.25">
      <c r="A2172" s="13" t="s">
        <v>127</v>
      </c>
      <c r="B2172" s="13">
        <v>2000</v>
      </c>
      <c r="D2172" s="13" t="s">
        <v>35</v>
      </c>
      <c r="E2172" s="13" t="s">
        <v>25</v>
      </c>
      <c r="F2172" s="13" t="s">
        <v>142</v>
      </c>
      <c r="G2172" s="13" t="s">
        <v>2901</v>
      </c>
      <c r="H2172" s="13" t="s">
        <v>3513</v>
      </c>
      <c r="I2172" s="13" t="s">
        <v>1952</v>
      </c>
      <c r="J2172" s="13" t="s">
        <v>2117</v>
      </c>
      <c r="K2172" s="13" t="s">
        <v>28</v>
      </c>
      <c r="L2172" s="13" t="s">
        <v>28</v>
      </c>
      <c r="N2172" s="13" t="s">
        <v>28</v>
      </c>
      <c r="O2172"/>
      <c r="P2172"/>
      <c r="Q2172"/>
      <c r="R2172"/>
      <c r="S2172"/>
      <c r="T2172" s="13" t="s">
        <v>136</v>
      </c>
      <c r="U2172" s="13" t="s">
        <v>91</v>
      </c>
      <c r="W2172" s="13" t="s">
        <v>40</v>
      </c>
      <c r="X2172" s="13" t="s">
        <v>1826</v>
      </c>
      <c r="Y2172" s="13" t="s">
        <v>1033</v>
      </c>
      <c r="Z2172" s="13" t="s">
        <v>1033</v>
      </c>
      <c r="AA2172" s="13" t="s">
        <v>137</v>
      </c>
      <c r="AB2172" s="13" t="s">
        <v>2901</v>
      </c>
      <c r="AC2172" s="13" t="s">
        <v>35</v>
      </c>
      <c r="AD2172" s="13" t="s">
        <v>3807</v>
      </c>
      <c r="AG2172" s="13">
        <v>260</v>
      </c>
      <c r="AK2172" s="36">
        <v>2600000</v>
      </c>
      <c r="AR2172" s="13" t="s">
        <v>44</v>
      </c>
      <c r="AS2172" s="13" t="s">
        <v>138</v>
      </c>
    </row>
  </sheetData>
  <sortState xmlns:xlrd2="http://schemas.microsoft.com/office/spreadsheetml/2017/richdata2" ref="A2:BG1590">
    <sortCondition ref="AC2:AC1590"/>
  </sortState>
  <phoneticPr fontId="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37087-6654-48F4-A28B-DA3D3A2297C8}">
  <dimension ref="A1:BG330"/>
  <sheetViews>
    <sheetView workbookViewId="0">
      <pane ySplit="1" topLeftCell="A213" activePane="bottomLeft" state="frozen"/>
      <selection activeCell="H1" sqref="H1"/>
      <selection pane="bottomLeft" activeCell="P266" sqref="P266"/>
    </sheetView>
  </sheetViews>
  <sheetFormatPr defaultRowHeight="15" x14ac:dyDescent="0.25"/>
  <cols>
    <col min="6" max="6" width="35" customWidth="1"/>
    <col min="9" max="9" width="32" customWidth="1"/>
    <col min="10" max="10" width="15.28515625" customWidth="1"/>
    <col min="15" max="15" width="10.42578125" customWidth="1"/>
    <col min="16" max="16" width="12.28515625" customWidth="1"/>
    <col min="17" max="17" width="20" customWidth="1"/>
    <col min="18" max="18" width="17.28515625" bestFit="1" customWidth="1"/>
    <col min="19" max="19" width="16.5703125" bestFit="1" customWidth="1"/>
    <col min="20" max="20" width="27.28515625" bestFit="1" customWidth="1"/>
    <col min="24" max="24" width="22.42578125" customWidth="1"/>
    <col min="25" max="25" width="28.42578125" customWidth="1"/>
    <col min="29" max="30" width="15.7109375" customWidth="1"/>
    <col min="32" max="32" width="6.42578125" customWidth="1"/>
    <col min="43" max="43" width="16.85546875" customWidth="1"/>
    <col min="44" max="44" width="22.7109375" customWidth="1"/>
  </cols>
  <sheetData>
    <row r="1" spans="1:59" x14ac:dyDescent="0.25">
      <c r="A1" s="12" t="s">
        <v>0</v>
      </c>
      <c r="B1" s="12" t="s">
        <v>1</v>
      </c>
      <c r="C1" t="s">
        <v>4530</v>
      </c>
      <c r="D1" s="12" t="s">
        <v>2</v>
      </c>
      <c r="E1" s="12" t="s">
        <v>3</v>
      </c>
      <c r="F1" s="12" t="s">
        <v>4</v>
      </c>
      <c r="G1" s="12" t="s">
        <v>26</v>
      </c>
      <c r="H1" s="12" t="s">
        <v>3389</v>
      </c>
      <c r="I1" s="12" t="s">
        <v>5</v>
      </c>
      <c r="J1" s="12" t="s">
        <v>2135</v>
      </c>
      <c r="K1" s="12" t="s">
        <v>3831</v>
      </c>
      <c r="L1" s="12" t="s">
        <v>6</v>
      </c>
      <c r="M1" s="12" t="s">
        <v>3832</v>
      </c>
      <c r="N1" s="12" t="s">
        <v>7</v>
      </c>
      <c r="O1" t="s">
        <v>3908</v>
      </c>
      <c r="P1" t="s">
        <v>3895</v>
      </c>
      <c r="Q1" t="s">
        <v>3896</v>
      </c>
      <c r="R1" t="s">
        <v>3897</v>
      </c>
      <c r="S1" t="s">
        <v>3898</v>
      </c>
      <c r="T1" s="12" t="s">
        <v>8</v>
      </c>
      <c r="U1" s="12" t="s">
        <v>9</v>
      </c>
      <c r="V1" s="12"/>
      <c r="W1" s="12" t="s">
        <v>10</v>
      </c>
      <c r="X1" t="s">
        <v>3876</v>
      </c>
      <c r="Y1" s="12" t="s">
        <v>11</v>
      </c>
      <c r="Z1" s="12" t="s">
        <v>12</v>
      </c>
      <c r="AA1" s="12" t="s">
        <v>2899</v>
      </c>
      <c r="AB1" s="12" t="s">
        <v>2900</v>
      </c>
      <c r="AC1" s="12" t="s">
        <v>3830</v>
      </c>
      <c r="AD1" s="12" t="s">
        <v>3863</v>
      </c>
      <c r="AE1" s="39" t="s">
        <v>13</v>
      </c>
      <c r="AF1" s="39" t="s">
        <v>3624</v>
      </c>
      <c r="AG1" s="40" t="s">
        <v>14</v>
      </c>
      <c r="AH1" s="40" t="s">
        <v>3871</v>
      </c>
      <c r="AI1" t="s">
        <v>3877</v>
      </c>
      <c r="AJ1" s="12" t="s">
        <v>3815</v>
      </c>
      <c r="AK1" s="12" t="s">
        <v>15</v>
      </c>
      <c r="AL1" s="12" t="s">
        <v>16</v>
      </c>
      <c r="AM1" s="12" t="s">
        <v>17</v>
      </c>
      <c r="AN1" s="12" t="s">
        <v>18</v>
      </c>
      <c r="AO1" s="12" t="s">
        <v>19</v>
      </c>
      <c r="AP1" s="12" t="s">
        <v>20</v>
      </c>
      <c r="AQ1" s="12" t="s">
        <v>21</v>
      </c>
      <c r="AR1" s="12" t="s">
        <v>22</v>
      </c>
      <c r="AS1" s="12" t="s">
        <v>22</v>
      </c>
      <c r="AT1" t="s">
        <v>3881</v>
      </c>
      <c r="AU1" t="s">
        <v>3882</v>
      </c>
      <c r="AV1" t="s">
        <v>3884</v>
      </c>
      <c r="AW1" t="s">
        <v>3883</v>
      </c>
      <c r="AX1" t="s">
        <v>3886</v>
      </c>
      <c r="AY1" t="s">
        <v>3887</v>
      </c>
      <c r="AZ1" t="s">
        <v>3890</v>
      </c>
      <c r="BA1" t="s">
        <v>3891</v>
      </c>
    </row>
    <row r="2" spans="1:59" ht="14.25" customHeight="1" x14ac:dyDescent="0.25">
      <c r="A2" t="s">
        <v>2256</v>
      </c>
      <c r="B2">
        <v>2007</v>
      </c>
      <c r="C2" t="str">
        <f t="shared" ref="C2:C65" si="0">A2&amp;" "&amp;B2</f>
        <v>Feng et al. 2007</v>
      </c>
      <c r="D2" t="s">
        <v>35</v>
      </c>
      <c r="E2" t="s">
        <v>226</v>
      </c>
      <c r="F2" t="s">
        <v>2257</v>
      </c>
      <c r="G2" t="s">
        <v>35</v>
      </c>
      <c r="H2" t="s">
        <v>3503</v>
      </c>
      <c r="I2" t="s">
        <v>2258</v>
      </c>
      <c r="J2" t="s">
        <v>3625</v>
      </c>
      <c r="K2" t="s">
        <v>28</v>
      </c>
      <c r="L2" t="s">
        <v>28</v>
      </c>
      <c r="N2" t="s">
        <v>2259</v>
      </c>
      <c r="O2" t="s">
        <v>744</v>
      </c>
      <c r="P2" t="s">
        <v>4535</v>
      </c>
      <c r="Q2" s="12" t="s">
        <v>4103</v>
      </c>
      <c r="R2" s="12" t="s">
        <v>4433</v>
      </c>
      <c r="S2" s="12" t="s">
        <v>4432</v>
      </c>
      <c r="T2" t="s">
        <v>2260</v>
      </c>
      <c r="U2" t="s">
        <v>2261</v>
      </c>
      <c r="W2" t="s">
        <v>40</v>
      </c>
      <c r="X2" t="s">
        <v>2239</v>
      </c>
      <c r="Y2" t="s">
        <v>2239</v>
      </c>
      <c r="Z2" t="s">
        <v>2262</v>
      </c>
      <c r="AA2" t="s">
        <v>35</v>
      </c>
      <c r="AB2" t="s">
        <v>2901</v>
      </c>
      <c r="AE2" t="s">
        <v>119</v>
      </c>
      <c r="AF2">
        <v>1</v>
      </c>
    </row>
    <row r="3" spans="1:59" ht="14.25" customHeight="1" x14ac:dyDescent="0.25">
      <c r="A3" t="s">
        <v>245</v>
      </c>
      <c r="B3">
        <v>2015</v>
      </c>
      <c r="C3" t="str">
        <f t="shared" si="0"/>
        <v>Binkley, L. E. 2015</v>
      </c>
      <c r="D3" t="s">
        <v>246</v>
      </c>
      <c r="E3" t="s">
        <v>226</v>
      </c>
      <c r="F3" t="s">
        <v>247</v>
      </c>
      <c r="G3" t="s">
        <v>35</v>
      </c>
      <c r="H3" t="s">
        <v>3503</v>
      </c>
      <c r="I3" t="s">
        <v>2245</v>
      </c>
      <c r="J3" t="s">
        <v>3625</v>
      </c>
      <c r="K3" t="s">
        <v>28</v>
      </c>
      <c r="L3" t="s">
        <v>28</v>
      </c>
      <c r="N3" t="s">
        <v>2246</v>
      </c>
      <c r="O3" t="s">
        <v>744</v>
      </c>
      <c r="P3" t="s">
        <v>3901</v>
      </c>
      <c r="Q3" t="s">
        <v>3919</v>
      </c>
      <c r="R3" t="s">
        <v>2600</v>
      </c>
      <c r="S3" t="s">
        <v>3977</v>
      </c>
      <c r="T3" t="s">
        <v>631</v>
      </c>
      <c r="W3" t="s">
        <v>40</v>
      </c>
      <c r="X3" t="s">
        <v>2239</v>
      </c>
      <c r="Y3" t="s">
        <v>2239</v>
      </c>
      <c r="Z3" t="s">
        <v>80</v>
      </c>
      <c r="AA3" t="s">
        <v>35</v>
      </c>
      <c r="AB3" t="s">
        <v>2901</v>
      </c>
      <c r="AE3">
        <v>89</v>
      </c>
      <c r="AF3">
        <v>199</v>
      </c>
    </row>
    <row r="4" spans="1:59" x14ac:dyDescent="0.25">
      <c r="A4" s="12" t="s">
        <v>157</v>
      </c>
      <c r="B4" s="12">
        <v>2005</v>
      </c>
      <c r="C4" t="str">
        <f t="shared" si="0"/>
        <v>Cox et al. 2005</v>
      </c>
      <c r="D4" s="12" t="s">
        <v>35</v>
      </c>
      <c r="E4" s="12" t="s">
        <v>158</v>
      </c>
      <c r="F4" s="12" t="s">
        <v>159</v>
      </c>
      <c r="G4" s="12" t="s">
        <v>2901</v>
      </c>
      <c r="H4" s="12" t="s">
        <v>3501</v>
      </c>
      <c r="I4" s="12" t="s">
        <v>2247</v>
      </c>
      <c r="J4" s="12" t="s">
        <v>2117</v>
      </c>
      <c r="K4" s="12">
        <v>15</v>
      </c>
      <c r="L4" s="12" t="s">
        <v>28</v>
      </c>
      <c r="M4" s="12" t="s">
        <v>3859</v>
      </c>
      <c r="N4" s="12" t="s">
        <v>311</v>
      </c>
      <c r="O4" t="s">
        <v>744</v>
      </c>
      <c r="P4" s="12" t="s">
        <v>3901</v>
      </c>
      <c r="Q4" t="s">
        <v>3919</v>
      </c>
      <c r="R4" t="s">
        <v>2600</v>
      </c>
      <c r="S4" t="s">
        <v>3996</v>
      </c>
      <c r="T4" s="12" t="s">
        <v>2890</v>
      </c>
      <c r="U4" s="12" t="s">
        <v>161</v>
      </c>
      <c r="V4" s="12"/>
      <c r="W4" s="12" t="s">
        <v>40</v>
      </c>
      <c r="X4" s="12" t="s">
        <v>2239</v>
      </c>
      <c r="Y4" s="12" t="s">
        <v>2239</v>
      </c>
      <c r="Z4" s="12" t="s">
        <v>80</v>
      </c>
      <c r="AA4" s="12" t="s">
        <v>35</v>
      </c>
      <c r="AB4" t="s">
        <v>2901</v>
      </c>
      <c r="AC4" t="s">
        <v>3860</v>
      </c>
      <c r="AD4" t="s">
        <v>35</v>
      </c>
      <c r="AE4" s="12">
        <v>0</v>
      </c>
      <c r="AF4" s="12">
        <v>9</v>
      </c>
      <c r="AG4" s="12"/>
      <c r="AH4" s="12"/>
      <c r="AI4" s="12"/>
      <c r="AJ4" s="12"/>
      <c r="AK4" s="12"/>
      <c r="AL4" s="12" t="s">
        <v>3888</v>
      </c>
      <c r="AM4" s="12" t="s">
        <v>3888</v>
      </c>
      <c r="AN4" s="12" t="s">
        <v>3888</v>
      </c>
      <c r="AO4" s="12"/>
      <c r="AP4" s="12"/>
      <c r="AQ4" s="12" t="s">
        <v>2248</v>
      </c>
      <c r="AR4" s="12" t="s">
        <v>2249</v>
      </c>
      <c r="AS4" s="12" t="s">
        <v>3866</v>
      </c>
      <c r="AT4" s="12"/>
      <c r="AU4" s="12"/>
      <c r="AV4" s="12"/>
      <c r="AW4" s="12"/>
      <c r="AX4" s="12"/>
      <c r="AY4" s="12"/>
      <c r="AZ4" s="12"/>
      <c r="BA4" s="12"/>
      <c r="BB4" s="12"/>
      <c r="BC4" s="12"/>
      <c r="BD4" s="12"/>
      <c r="BE4" s="12"/>
      <c r="BF4" s="12"/>
      <c r="BG4" s="12"/>
    </row>
    <row r="5" spans="1:59" x14ac:dyDescent="0.25">
      <c r="A5" t="s">
        <v>1994</v>
      </c>
      <c r="B5">
        <v>2021</v>
      </c>
      <c r="C5" t="str">
        <f t="shared" si="0"/>
        <v>Ebani et al. 2021</v>
      </c>
      <c r="D5" t="s">
        <v>35</v>
      </c>
      <c r="E5" t="s">
        <v>158</v>
      </c>
      <c r="F5" t="s">
        <v>1995</v>
      </c>
      <c r="G5" t="s">
        <v>2901</v>
      </c>
      <c r="H5" t="s">
        <v>3504</v>
      </c>
      <c r="I5" t="s">
        <v>2447</v>
      </c>
      <c r="J5" t="s">
        <v>3625</v>
      </c>
      <c r="K5" t="s">
        <v>28</v>
      </c>
      <c r="L5" t="s">
        <v>28</v>
      </c>
      <c r="N5" t="s">
        <v>2448</v>
      </c>
      <c r="O5" t="s">
        <v>744</v>
      </c>
      <c r="P5" t="s">
        <v>3901</v>
      </c>
      <c r="Q5" t="s">
        <v>4013</v>
      </c>
      <c r="R5" t="s">
        <v>4012</v>
      </c>
      <c r="S5" t="s">
        <v>3953</v>
      </c>
      <c r="T5" t="s">
        <v>2785</v>
      </c>
      <c r="U5" t="s">
        <v>1997</v>
      </c>
      <c r="W5" t="s">
        <v>40</v>
      </c>
      <c r="X5" t="s">
        <v>2449</v>
      </c>
      <c r="Y5" t="s">
        <v>2239</v>
      </c>
      <c r="Z5" t="s">
        <v>80</v>
      </c>
      <c r="AA5" t="s">
        <v>35</v>
      </c>
      <c r="AB5" t="s">
        <v>2901</v>
      </c>
      <c r="AE5">
        <v>0</v>
      </c>
      <c r="AF5">
        <v>3</v>
      </c>
    </row>
    <row r="6" spans="1:59" x14ac:dyDescent="0.25">
      <c r="A6" t="s">
        <v>1994</v>
      </c>
      <c r="B6">
        <v>2021</v>
      </c>
      <c r="C6" t="str">
        <f t="shared" si="0"/>
        <v>Ebani et al. 2021</v>
      </c>
      <c r="D6" t="s">
        <v>35</v>
      </c>
      <c r="E6" t="s">
        <v>158</v>
      </c>
      <c r="F6" t="s">
        <v>1995</v>
      </c>
      <c r="G6" t="s">
        <v>2901</v>
      </c>
      <c r="H6" t="s">
        <v>3504</v>
      </c>
      <c r="I6" t="s">
        <v>2447</v>
      </c>
      <c r="J6" t="s">
        <v>3625</v>
      </c>
      <c r="K6" t="s">
        <v>28</v>
      </c>
      <c r="L6" t="s">
        <v>28</v>
      </c>
      <c r="N6" t="s">
        <v>2448</v>
      </c>
      <c r="O6" t="s">
        <v>744</v>
      </c>
      <c r="P6" t="s">
        <v>3901</v>
      </c>
      <c r="Q6" t="s">
        <v>3919</v>
      </c>
      <c r="R6" t="s">
        <v>2600</v>
      </c>
      <c r="S6" t="s">
        <v>3998</v>
      </c>
      <c r="T6" t="s">
        <v>2470</v>
      </c>
      <c r="U6" t="s">
        <v>1998</v>
      </c>
      <c r="W6" t="s">
        <v>40</v>
      </c>
      <c r="X6" t="s">
        <v>2449</v>
      </c>
      <c r="Y6" t="s">
        <v>2239</v>
      </c>
      <c r="Z6" t="s">
        <v>80</v>
      </c>
      <c r="AA6" t="s">
        <v>35</v>
      </c>
      <c r="AB6" t="s">
        <v>2901</v>
      </c>
      <c r="AE6">
        <v>0</v>
      </c>
      <c r="AF6">
        <v>3</v>
      </c>
    </row>
    <row r="7" spans="1:59" x14ac:dyDescent="0.25">
      <c r="A7" t="s">
        <v>1994</v>
      </c>
      <c r="B7">
        <v>2021</v>
      </c>
      <c r="C7" t="str">
        <f t="shared" si="0"/>
        <v>Ebani et al. 2021</v>
      </c>
      <c r="D7" t="s">
        <v>35</v>
      </c>
      <c r="E7" t="s">
        <v>158</v>
      </c>
      <c r="F7" t="s">
        <v>1995</v>
      </c>
      <c r="G7" t="s">
        <v>2901</v>
      </c>
      <c r="H7" t="s">
        <v>3504</v>
      </c>
      <c r="I7" t="s">
        <v>2447</v>
      </c>
      <c r="J7" t="s">
        <v>3625</v>
      </c>
      <c r="K7" t="s">
        <v>28</v>
      </c>
      <c r="L7" t="s">
        <v>28</v>
      </c>
      <c r="N7" t="s">
        <v>2448</v>
      </c>
      <c r="O7" t="s">
        <v>744</v>
      </c>
      <c r="P7" t="s">
        <v>3901</v>
      </c>
      <c r="Q7" t="s">
        <v>3993</v>
      </c>
      <c r="R7" t="s">
        <v>3992</v>
      </c>
      <c r="S7" t="s">
        <v>3983</v>
      </c>
      <c r="T7" t="s">
        <v>2829</v>
      </c>
      <c r="U7" t="s">
        <v>1951</v>
      </c>
      <c r="W7" t="s">
        <v>40</v>
      </c>
      <c r="X7" t="s">
        <v>2449</v>
      </c>
      <c r="Y7" t="s">
        <v>2239</v>
      </c>
      <c r="Z7" t="s">
        <v>80</v>
      </c>
      <c r="AA7" t="s">
        <v>35</v>
      </c>
      <c r="AB7" t="s">
        <v>2901</v>
      </c>
      <c r="AE7">
        <v>0</v>
      </c>
      <c r="AF7">
        <v>1</v>
      </c>
    </row>
    <row r="8" spans="1:59" x14ac:dyDescent="0.25">
      <c r="A8" t="s">
        <v>1994</v>
      </c>
      <c r="B8">
        <v>2021</v>
      </c>
      <c r="C8" t="str">
        <f t="shared" si="0"/>
        <v>Ebani et al. 2021</v>
      </c>
      <c r="D8" t="s">
        <v>35</v>
      </c>
      <c r="E8" t="s">
        <v>158</v>
      </c>
      <c r="F8" t="s">
        <v>1995</v>
      </c>
      <c r="G8" t="s">
        <v>2901</v>
      </c>
      <c r="H8" t="s">
        <v>3504</v>
      </c>
      <c r="I8" t="s">
        <v>2447</v>
      </c>
      <c r="J8" t="s">
        <v>3625</v>
      </c>
      <c r="K8" t="s">
        <v>28</v>
      </c>
      <c r="L8" t="s">
        <v>28</v>
      </c>
      <c r="N8" t="s">
        <v>2448</v>
      </c>
      <c r="O8" t="s">
        <v>744</v>
      </c>
      <c r="P8" t="s">
        <v>3901</v>
      </c>
      <c r="Q8" t="s">
        <v>4007</v>
      </c>
      <c r="R8" t="s">
        <v>4006</v>
      </c>
      <c r="S8" t="s">
        <v>4005</v>
      </c>
      <c r="T8" t="s">
        <v>2858</v>
      </c>
      <c r="U8" t="s">
        <v>2000</v>
      </c>
      <c r="W8" t="s">
        <v>40</v>
      </c>
      <c r="X8" t="s">
        <v>2449</v>
      </c>
      <c r="Y8" t="s">
        <v>2239</v>
      </c>
      <c r="Z8" t="s">
        <v>80</v>
      </c>
      <c r="AA8" t="s">
        <v>35</v>
      </c>
      <c r="AB8" t="s">
        <v>2901</v>
      </c>
      <c r="AE8">
        <v>0</v>
      </c>
      <c r="AF8">
        <v>1</v>
      </c>
    </row>
    <row r="9" spans="1:59" x14ac:dyDescent="0.25">
      <c r="A9" t="s">
        <v>1994</v>
      </c>
      <c r="B9">
        <v>2021</v>
      </c>
      <c r="C9" t="str">
        <f t="shared" si="0"/>
        <v>Ebani et al. 2021</v>
      </c>
      <c r="D9" t="s">
        <v>35</v>
      </c>
      <c r="E9" t="s">
        <v>158</v>
      </c>
      <c r="F9" t="s">
        <v>1995</v>
      </c>
      <c r="G9" t="s">
        <v>2901</v>
      </c>
      <c r="H9" t="s">
        <v>3504</v>
      </c>
      <c r="I9" t="s">
        <v>2447</v>
      </c>
      <c r="J9" t="s">
        <v>3625</v>
      </c>
      <c r="K9" t="s">
        <v>28</v>
      </c>
      <c r="L9" t="s">
        <v>28</v>
      </c>
      <c r="N9" t="s">
        <v>2448</v>
      </c>
      <c r="O9" t="s">
        <v>744</v>
      </c>
      <c r="P9" t="s">
        <v>3901</v>
      </c>
      <c r="Q9" t="s">
        <v>4159</v>
      </c>
      <c r="R9" t="s">
        <v>4158</v>
      </c>
      <c r="S9" t="s">
        <v>4173</v>
      </c>
      <c r="T9" t="s">
        <v>2703</v>
      </c>
      <c r="U9" t="s">
        <v>1420</v>
      </c>
      <c r="W9" t="s">
        <v>40</v>
      </c>
      <c r="X9" t="s">
        <v>2449</v>
      </c>
      <c r="Y9" t="s">
        <v>2239</v>
      </c>
      <c r="Z9" t="s">
        <v>80</v>
      </c>
      <c r="AA9" t="s">
        <v>35</v>
      </c>
      <c r="AB9" t="s">
        <v>2901</v>
      </c>
      <c r="AE9">
        <v>0</v>
      </c>
      <c r="AF9">
        <v>1</v>
      </c>
    </row>
    <row r="10" spans="1:59" x14ac:dyDescent="0.25">
      <c r="A10" t="s">
        <v>1994</v>
      </c>
      <c r="B10">
        <v>2021</v>
      </c>
      <c r="C10" t="str">
        <f t="shared" si="0"/>
        <v>Ebani et al. 2021</v>
      </c>
      <c r="D10" t="s">
        <v>35</v>
      </c>
      <c r="E10" t="s">
        <v>158</v>
      </c>
      <c r="F10" t="s">
        <v>1995</v>
      </c>
      <c r="G10" t="s">
        <v>2901</v>
      </c>
      <c r="H10" t="s">
        <v>3504</v>
      </c>
      <c r="I10" t="s">
        <v>2447</v>
      </c>
      <c r="J10" t="s">
        <v>3625</v>
      </c>
      <c r="K10" t="s">
        <v>28</v>
      </c>
      <c r="L10" t="s">
        <v>28</v>
      </c>
      <c r="N10" t="s">
        <v>2448</v>
      </c>
      <c r="O10" t="s">
        <v>744</v>
      </c>
      <c r="P10" t="s">
        <v>3901</v>
      </c>
      <c r="Q10" t="s">
        <v>3919</v>
      </c>
      <c r="R10" t="s">
        <v>2600</v>
      </c>
      <c r="S10" t="s">
        <v>3982</v>
      </c>
      <c r="T10" t="s">
        <v>2814</v>
      </c>
      <c r="U10" t="s">
        <v>1159</v>
      </c>
      <c r="W10" t="s">
        <v>40</v>
      </c>
      <c r="X10" t="s">
        <v>2449</v>
      </c>
      <c r="Y10" t="s">
        <v>2239</v>
      </c>
      <c r="Z10" t="s">
        <v>80</v>
      </c>
      <c r="AA10" t="s">
        <v>35</v>
      </c>
      <c r="AB10" t="s">
        <v>2901</v>
      </c>
      <c r="AE10">
        <v>0</v>
      </c>
      <c r="AF10">
        <v>22</v>
      </c>
    </row>
    <row r="11" spans="1:59" x14ac:dyDescent="0.25">
      <c r="A11" t="s">
        <v>1994</v>
      </c>
      <c r="B11">
        <v>2021</v>
      </c>
      <c r="C11" t="str">
        <f t="shared" si="0"/>
        <v>Ebani et al. 2021</v>
      </c>
      <c r="D11" t="s">
        <v>35</v>
      </c>
      <c r="E11" t="s">
        <v>158</v>
      </c>
      <c r="F11" t="s">
        <v>1995</v>
      </c>
      <c r="G11" t="s">
        <v>2901</v>
      </c>
      <c r="H11" t="s">
        <v>3504</v>
      </c>
      <c r="I11" t="s">
        <v>2447</v>
      </c>
      <c r="J11" t="s">
        <v>3625</v>
      </c>
      <c r="K11" t="s">
        <v>28</v>
      </c>
      <c r="L11" t="s">
        <v>28</v>
      </c>
      <c r="N11" t="s">
        <v>2448</v>
      </c>
      <c r="O11" t="s">
        <v>744</v>
      </c>
      <c r="P11" t="s">
        <v>3901</v>
      </c>
      <c r="Q11" t="s">
        <v>3919</v>
      </c>
      <c r="R11" t="s">
        <v>2600</v>
      </c>
      <c r="S11" t="s">
        <v>4222</v>
      </c>
      <c r="T11" t="s">
        <v>2472</v>
      </c>
      <c r="U11" t="s">
        <v>2001</v>
      </c>
      <c r="W11" t="s">
        <v>40</v>
      </c>
      <c r="X11" t="s">
        <v>2449</v>
      </c>
      <c r="Y11" t="s">
        <v>2239</v>
      </c>
      <c r="Z11" t="s">
        <v>80</v>
      </c>
      <c r="AA11" t="s">
        <v>35</v>
      </c>
      <c r="AB11" t="s">
        <v>2901</v>
      </c>
      <c r="AE11">
        <v>0</v>
      </c>
      <c r="AF11">
        <v>11</v>
      </c>
    </row>
    <row r="12" spans="1:59" x14ac:dyDescent="0.25">
      <c r="A12" t="s">
        <v>1994</v>
      </c>
      <c r="B12">
        <v>2021</v>
      </c>
      <c r="C12" t="str">
        <f t="shared" si="0"/>
        <v>Ebani et al. 2021</v>
      </c>
      <c r="D12" t="s">
        <v>35</v>
      </c>
      <c r="E12" t="s">
        <v>158</v>
      </c>
      <c r="F12" t="s">
        <v>1995</v>
      </c>
      <c r="G12" t="s">
        <v>2901</v>
      </c>
      <c r="H12" t="s">
        <v>3504</v>
      </c>
      <c r="I12" t="s">
        <v>2447</v>
      </c>
      <c r="J12" t="s">
        <v>3625</v>
      </c>
      <c r="K12" t="s">
        <v>28</v>
      </c>
      <c r="L12" t="s">
        <v>28</v>
      </c>
      <c r="N12" t="s">
        <v>2448</v>
      </c>
      <c r="O12" t="s">
        <v>744</v>
      </c>
      <c r="P12" t="s">
        <v>3901</v>
      </c>
      <c r="Q12" t="s">
        <v>4041</v>
      </c>
      <c r="R12" t="s">
        <v>4066</v>
      </c>
      <c r="S12" t="s">
        <v>4111</v>
      </c>
      <c r="T12" t="s">
        <v>513</v>
      </c>
      <c r="U12" t="s">
        <v>2002</v>
      </c>
      <c r="W12" t="s">
        <v>40</v>
      </c>
      <c r="X12" t="s">
        <v>2449</v>
      </c>
      <c r="Y12" t="s">
        <v>2239</v>
      </c>
      <c r="Z12" t="s">
        <v>80</v>
      </c>
      <c r="AA12" t="s">
        <v>35</v>
      </c>
      <c r="AB12" t="s">
        <v>2901</v>
      </c>
      <c r="AE12">
        <v>0</v>
      </c>
      <c r="AF12">
        <v>2</v>
      </c>
    </row>
    <row r="13" spans="1:59" x14ac:dyDescent="0.25">
      <c r="A13" t="s">
        <v>1994</v>
      </c>
      <c r="B13">
        <v>2021</v>
      </c>
      <c r="C13" t="str">
        <f t="shared" si="0"/>
        <v>Ebani et al. 2021</v>
      </c>
      <c r="D13" t="s">
        <v>35</v>
      </c>
      <c r="E13" t="s">
        <v>158</v>
      </c>
      <c r="F13" t="s">
        <v>1995</v>
      </c>
      <c r="G13" t="s">
        <v>2901</v>
      </c>
      <c r="H13" t="s">
        <v>3504</v>
      </c>
      <c r="I13" t="s">
        <v>2447</v>
      </c>
      <c r="J13" t="s">
        <v>3625</v>
      </c>
      <c r="K13" t="s">
        <v>28</v>
      </c>
      <c r="L13" t="s">
        <v>28</v>
      </c>
      <c r="N13" t="s">
        <v>2448</v>
      </c>
      <c r="O13" t="s">
        <v>744</v>
      </c>
      <c r="P13" t="s">
        <v>3901</v>
      </c>
      <c r="Q13" t="s">
        <v>4026</v>
      </c>
      <c r="R13" t="s">
        <v>4052</v>
      </c>
      <c r="S13" t="s">
        <v>4051</v>
      </c>
      <c r="T13" t="s">
        <v>4415</v>
      </c>
      <c r="U13" t="s">
        <v>2003</v>
      </c>
      <c r="W13" t="s">
        <v>40</v>
      </c>
      <c r="X13" t="s">
        <v>2449</v>
      </c>
      <c r="Y13" t="s">
        <v>2239</v>
      </c>
      <c r="Z13" t="s">
        <v>80</v>
      </c>
      <c r="AA13" t="s">
        <v>35</v>
      </c>
      <c r="AB13" t="s">
        <v>2901</v>
      </c>
      <c r="AE13">
        <v>0</v>
      </c>
      <c r="AF13">
        <v>1</v>
      </c>
    </row>
    <row r="14" spans="1:59" x14ac:dyDescent="0.25">
      <c r="A14" t="s">
        <v>1994</v>
      </c>
      <c r="B14">
        <v>2021</v>
      </c>
      <c r="C14" t="str">
        <f t="shared" si="0"/>
        <v>Ebani et al. 2021</v>
      </c>
      <c r="D14" t="s">
        <v>35</v>
      </c>
      <c r="E14" t="s">
        <v>158</v>
      </c>
      <c r="F14" t="s">
        <v>1995</v>
      </c>
      <c r="G14" t="s">
        <v>2901</v>
      </c>
      <c r="H14" t="s">
        <v>3504</v>
      </c>
      <c r="I14" t="s">
        <v>2447</v>
      </c>
      <c r="J14" t="s">
        <v>3625</v>
      </c>
      <c r="K14" t="s">
        <v>28</v>
      </c>
      <c r="L14" t="s">
        <v>28</v>
      </c>
      <c r="N14" t="s">
        <v>2448</v>
      </c>
      <c r="O14" t="s">
        <v>744</v>
      </c>
      <c r="P14" t="s">
        <v>3901</v>
      </c>
      <c r="Q14" t="s">
        <v>3919</v>
      </c>
      <c r="R14" t="s">
        <v>2600</v>
      </c>
      <c r="S14" t="s">
        <v>3982</v>
      </c>
      <c r="T14" t="s">
        <v>1793</v>
      </c>
      <c r="U14" t="s">
        <v>1794</v>
      </c>
      <c r="W14" t="s">
        <v>40</v>
      </c>
      <c r="X14" t="s">
        <v>2449</v>
      </c>
      <c r="Y14" t="s">
        <v>2239</v>
      </c>
      <c r="Z14" t="s">
        <v>80</v>
      </c>
      <c r="AA14" t="s">
        <v>35</v>
      </c>
      <c r="AB14" t="s">
        <v>2901</v>
      </c>
      <c r="AE14">
        <v>0</v>
      </c>
      <c r="AF14">
        <v>15</v>
      </c>
    </row>
    <row r="15" spans="1:59" x14ac:dyDescent="0.25">
      <c r="A15" t="s">
        <v>1994</v>
      </c>
      <c r="B15">
        <v>2021</v>
      </c>
      <c r="C15" t="str">
        <f t="shared" si="0"/>
        <v>Ebani et al. 2021</v>
      </c>
      <c r="D15" t="s">
        <v>35</v>
      </c>
      <c r="E15" t="s">
        <v>158</v>
      </c>
      <c r="F15" t="s">
        <v>1995</v>
      </c>
      <c r="G15" t="s">
        <v>2901</v>
      </c>
      <c r="H15" t="s">
        <v>3504</v>
      </c>
      <c r="I15" t="s">
        <v>2447</v>
      </c>
      <c r="J15" t="s">
        <v>3625</v>
      </c>
      <c r="K15" t="s">
        <v>28</v>
      </c>
      <c r="L15" t="s">
        <v>28</v>
      </c>
      <c r="N15" t="s">
        <v>2448</v>
      </c>
      <c r="O15" t="s">
        <v>744</v>
      </c>
      <c r="P15" t="s">
        <v>3901</v>
      </c>
      <c r="Q15" t="s">
        <v>3919</v>
      </c>
      <c r="R15" t="s">
        <v>2600</v>
      </c>
      <c r="S15" t="s">
        <v>3982</v>
      </c>
      <c r="T15" t="s">
        <v>2873</v>
      </c>
      <c r="U15" t="s">
        <v>1161</v>
      </c>
      <c r="W15" t="s">
        <v>40</v>
      </c>
      <c r="X15" t="s">
        <v>2449</v>
      </c>
      <c r="Y15" t="s">
        <v>2239</v>
      </c>
      <c r="Z15" t="s">
        <v>80</v>
      </c>
      <c r="AA15" t="s">
        <v>35</v>
      </c>
      <c r="AB15" t="s">
        <v>2901</v>
      </c>
      <c r="AE15">
        <v>0</v>
      </c>
      <c r="AF15">
        <v>1</v>
      </c>
    </row>
    <row r="16" spans="1:59" x14ac:dyDescent="0.25">
      <c r="A16" t="s">
        <v>1994</v>
      </c>
      <c r="B16">
        <v>2021</v>
      </c>
      <c r="C16" t="str">
        <f t="shared" si="0"/>
        <v>Ebani et al. 2021</v>
      </c>
      <c r="D16" t="s">
        <v>35</v>
      </c>
      <c r="E16" t="s">
        <v>158</v>
      </c>
      <c r="F16" t="s">
        <v>1995</v>
      </c>
      <c r="G16" t="s">
        <v>2901</v>
      </c>
      <c r="H16" t="s">
        <v>3504</v>
      </c>
      <c r="I16" t="s">
        <v>2447</v>
      </c>
      <c r="J16" t="s">
        <v>3625</v>
      </c>
      <c r="K16" t="s">
        <v>28</v>
      </c>
      <c r="L16" t="s">
        <v>28</v>
      </c>
      <c r="N16" t="s">
        <v>2448</v>
      </c>
      <c r="O16" t="s">
        <v>744</v>
      </c>
      <c r="P16" t="s">
        <v>3901</v>
      </c>
      <c r="Q16" s="61" t="s">
        <v>3919</v>
      </c>
      <c r="R16" s="61" t="s">
        <v>2600</v>
      </c>
      <c r="S16" t="s">
        <v>4250</v>
      </c>
      <c r="T16" t="s">
        <v>2004</v>
      </c>
      <c r="U16" t="s">
        <v>1162</v>
      </c>
      <c r="W16" t="s">
        <v>40</v>
      </c>
      <c r="X16" t="s">
        <v>2449</v>
      </c>
      <c r="Y16" t="s">
        <v>2239</v>
      </c>
      <c r="Z16" t="s">
        <v>80</v>
      </c>
      <c r="AA16" t="s">
        <v>35</v>
      </c>
      <c r="AB16" t="s">
        <v>2901</v>
      </c>
      <c r="AE16">
        <v>0</v>
      </c>
      <c r="AF16">
        <v>3</v>
      </c>
    </row>
    <row r="17" spans="1:44" x14ac:dyDescent="0.25">
      <c r="A17" t="s">
        <v>1994</v>
      </c>
      <c r="B17">
        <v>2021</v>
      </c>
      <c r="C17" t="str">
        <f t="shared" si="0"/>
        <v>Ebani et al. 2021</v>
      </c>
      <c r="D17" t="s">
        <v>35</v>
      </c>
      <c r="E17" t="s">
        <v>158</v>
      </c>
      <c r="F17" t="s">
        <v>1995</v>
      </c>
      <c r="G17" t="s">
        <v>2901</v>
      </c>
      <c r="H17" t="s">
        <v>3504</v>
      </c>
      <c r="I17" t="s">
        <v>2447</v>
      </c>
      <c r="J17" t="s">
        <v>3625</v>
      </c>
      <c r="K17" t="s">
        <v>28</v>
      </c>
      <c r="L17" t="s">
        <v>28</v>
      </c>
      <c r="N17" t="s">
        <v>2448</v>
      </c>
      <c r="O17" t="s">
        <v>744</v>
      </c>
      <c r="P17" t="s">
        <v>3901</v>
      </c>
      <c r="Q17" t="s">
        <v>4013</v>
      </c>
      <c r="R17" t="s">
        <v>4012</v>
      </c>
      <c r="S17" t="s">
        <v>3953</v>
      </c>
      <c r="T17" t="s">
        <v>2872</v>
      </c>
      <c r="U17" t="s">
        <v>2005</v>
      </c>
      <c r="W17" t="s">
        <v>40</v>
      </c>
      <c r="X17" t="s">
        <v>2449</v>
      </c>
      <c r="Y17" t="s">
        <v>2239</v>
      </c>
      <c r="Z17" t="s">
        <v>80</v>
      </c>
      <c r="AA17" t="s">
        <v>35</v>
      </c>
      <c r="AB17" t="s">
        <v>2901</v>
      </c>
      <c r="AE17">
        <v>0</v>
      </c>
      <c r="AF17">
        <v>1</v>
      </c>
    </row>
    <row r="18" spans="1:44" x14ac:dyDescent="0.25">
      <c r="A18" t="s">
        <v>1994</v>
      </c>
      <c r="B18">
        <v>2021</v>
      </c>
      <c r="C18" t="str">
        <f t="shared" si="0"/>
        <v>Ebani et al. 2021</v>
      </c>
      <c r="D18" t="s">
        <v>35</v>
      </c>
      <c r="E18" t="s">
        <v>158</v>
      </c>
      <c r="F18" t="s">
        <v>1995</v>
      </c>
      <c r="G18" t="s">
        <v>2901</v>
      </c>
      <c r="H18" t="s">
        <v>3504</v>
      </c>
      <c r="I18" t="s">
        <v>2447</v>
      </c>
      <c r="J18" t="s">
        <v>3625</v>
      </c>
      <c r="K18" t="s">
        <v>28</v>
      </c>
      <c r="L18" t="s">
        <v>28</v>
      </c>
      <c r="N18" t="s">
        <v>2448</v>
      </c>
      <c r="O18" t="s">
        <v>744</v>
      </c>
      <c r="P18" t="s">
        <v>3901</v>
      </c>
      <c r="Q18" t="s">
        <v>3993</v>
      </c>
      <c r="R18" t="s">
        <v>4023</v>
      </c>
      <c r="S18" t="s">
        <v>3983</v>
      </c>
      <c r="T18" t="s">
        <v>625</v>
      </c>
      <c r="U18" t="s">
        <v>195</v>
      </c>
      <c r="W18" t="s">
        <v>40</v>
      </c>
      <c r="X18" t="s">
        <v>2449</v>
      </c>
      <c r="Y18" t="s">
        <v>2239</v>
      </c>
      <c r="Z18" t="s">
        <v>80</v>
      </c>
      <c r="AA18" t="s">
        <v>35</v>
      </c>
      <c r="AB18" t="s">
        <v>2901</v>
      </c>
      <c r="AE18">
        <v>0</v>
      </c>
      <c r="AF18">
        <v>21</v>
      </c>
    </row>
    <row r="19" spans="1:44" x14ac:dyDescent="0.25">
      <c r="A19" t="s">
        <v>1994</v>
      </c>
      <c r="B19">
        <v>2021</v>
      </c>
      <c r="C19" t="str">
        <f t="shared" si="0"/>
        <v>Ebani et al. 2021</v>
      </c>
      <c r="D19" t="s">
        <v>35</v>
      </c>
      <c r="E19" t="s">
        <v>158</v>
      </c>
      <c r="F19" t="s">
        <v>1995</v>
      </c>
      <c r="G19" t="s">
        <v>2901</v>
      </c>
      <c r="H19" t="s">
        <v>3504</v>
      </c>
      <c r="I19" t="s">
        <v>2447</v>
      </c>
      <c r="J19" t="s">
        <v>3625</v>
      </c>
      <c r="K19" t="s">
        <v>28</v>
      </c>
      <c r="L19" t="s">
        <v>28</v>
      </c>
      <c r="N19" t="s">
        <v>2448</v>
      </c>
      <c r="O19" t="s">
        <v>744</v>
      </c>
      <c r="P19" t="s">
        <v>3901</v>
      </c>
      <c r="Q19" t="s">
        <v>2614</v>
      </c>
      <c r="R19" t="s">
        <v>118</v>
      </c>
      <c r="S19" t="s">
        <v>3980</v>
      </c>
      <c r="T19" t="s">
        <v>3462</v>
      </c>
      <c r="U19" t="s">
        <v>1291</v>
      </c>
      <c r="W19" t="s">
        <v>40</v>
      </c>
      <c r="X19" t="s">
        <v>2449</v>
      </c>
      <c r="Y19" t="s">
        <v>2239</v>
      </c>
      <c r="Z19" t="s">
        <v>80</v>
      </c>
      <c r="AA19" t="s">
        <v>35</v>
      </c>
      <c r="AB19" t="s">
        <v>2901</v>
      </c>
      <c r="AE19">
        <v>0</v>
      </c>
      <c r="AF19">
        <v>35</v>
      </c>
    </row>
    <row r="20" spans="1:44" x14ac:dyDescent="0.25">
      <c r="A20" t="s">
        <v>2256</v>
      </c>
      <c r="B20">
        <v>2007</v>
      </c>
      <c r="C20" t="str">
        <f t="shared" si="0"/>
        <v>Feng et al. 2007</v>
      </c>
      <c r="D20" t="s">
        <v>35</v>
      </c>
      <c r="E20" t="s">
        <v>226</v>
      </c>
      <c r="F20" t="s">
        <v>2257</v>
      </c>
      <c r="G20" t="s">
        <v>35</v>
      </c>
      <c r="H20" t="s">
        <v>3503</v>
      </c>
      <c r="I20" t="s">
        <v>2258</v>
      </c>
      <c r="J20" t="s">
        <v>3625</v>
      </c>
      <c r="K20" t="s">
        <v>28</v>
      </c>
      <c r="L20" t="s">
        <v>28</v>
      </c>
      <c r="N20" t="s">
        <v>2259</v>
      </c>
      <c r="O20" t="s">
        <v>744</v>
      </c>
      <c r="P20" t="s">
        <v>3901</v>
      </c>
      <c r="Q20" t="s">
        <v>3919</v>
      </c>
      <c r="R20" t="s">
        <v>2600</v>
      </c>
      <c r="S20" t="s">
        <v>3977</v>
      </c>
      <c r="T20" t="s">
        <v>631</v>
      </c>
      <c r="U20" t="s">
        <v>2263</v>
      </c>
      <c r="W20" t="s">
        <v>40</v>
      </c>
      <c r="X20" t="s">
        <v>2239</v>
      </c>
      <c r="Y20" t="s">
        <v>2239</v>
      </c>
      <c r="Z20" t="s">
        <v>2262</v>
      </c>
      <c r="AA20" t="s">
        <v>35</v>
      </c>
      <c r="AB20" t="s">
        <v>2901</v>
      </c>
      <c r="AE20">
        <v>10</v>
      </c>
      <c r="AF20">
        <v>52</v>
      </c>
    </row>
    <row r="21" spans="1:44" x14ac:dyDescent="0.25">
      <c r="A21" t="s">
        <v>2256</v>
      </c>
      <c r="B21">
        <v>2007</v>
      </c>
      <c r="C21" t="str">
        <f t="shared" si="0"/>
        <v>Feng et al. 2007</v>
      </c>
      <c r="D21" t="s">
        <v>35</v>
      </c>
      <c r="E21" t="s">
        <v>226</v>
      </c>
      <c r="F21" t="s">
        <v>2257</v>
      </c>
      <c r="G21" t="s">
        <v>35</v>
      </c>
      <c r="H21" t="s">
        <v>3503</v>
      </c>
      <c r="I21" t="s">
        <v>2258</v>
      </c>
      <c r="J21" t="s">
        <v>3625</v>
      </c>
      <c r="K21" t="s">
        <v>28</v>
      </c>
      <c r="L21" t="s">
        <v>28</v>
      </c>
      <c r="N21" t="s">
        <v>2259</v>
      </c>
      <c r="O21" t="s">
        <v>744</v>
      </c>
      <c r="P21" t="s">
        <v>3901</v>
      </c>
      <c r="Q21" t="s">
        <v>3919</v>
      </c>
      <c r="R21" t="s">
        <v>2600</v>
      </c>
      <c r="S21" t="s">
        <v>3977</v>
      </c>
      <c r="T21" t="s">
        <v>631</v>
      </c>
      <c r="U21" t="s">
        <v>2263</v>
      </c>
      <c r="W21" t="s">
        <v>40</v>
      </c>
      <c r="X21" t="s">
        <v>2990</v>
      </c>
      <c r="Y21" t="s">
        <v>3609</v>
      </c>
      <c r="Z21" t="s">
        <v>2262</v>
      </c>
      <c r="AA21" t="s">
        <v>35</v>
      </c>
      <c r="AB21" t="s">
        <v>2901</v>
      </c>
      <c r="AE21">
        <v>1</v>
      </c>
      <c r="AF21">
        <v>52</v>
      </c>
    </row>
    <row r="22" spans="1:44" x14ac:dyDescent="0.25">
      <c r="A22" t="s">
        <v>2256</v>
      </c>
      <c r="B22">
        <v>2007</v>
      </c>
      <c r="C22" t="str">
        <f t="shared" si="0"/>
        <v>Feng et al. 2007</v>
      </c>
      <c r="D22" t="s">
        <v>35</v>
      </c>
      <c r="E22" t="s">
        <v>226</v>
      </c>
      <c r="F22" t="s">
        <v>2257</v>
      </c>
      <c r="G22" t="s">
        <v>35</v>
      </c>
      <c r="H22" t="s">
        <v>3503</v>
      </c>
      <c r="I22" t="s">
        <v>2258</v>
      </c>
      <c r="J22" t="s">
        <v>3625</v>
      </c>
      <c r="K22" t="s">
        <v>28</v>
      </c>
      <c r="L22" t="s">
        <v>28</v>
      </c>
      <c r="N22" t="s">
        <v>2259</v>
      </c>
      <c r="O22" t="s">
        <v>744</v>
      </c>
      <c r="P22" t="s">
        <v>3901</v>
      </c>
      <c r="Q22" t="s">
        <v>3919</v>
      </c>
      <c r="R22" t="s">
        <v>2600</v>
      </c>
      <c r="S22" t="s">
        <v>3977</v>
      </c>
      <c r="T22" t="s">
        <v>631</v>
      </c>
      <c r="U22" t="s">
        <v>2263</v>
      </c>
      <c r="W22" t="s">
        <v>40</v>
      </c>
      <c r="X22" t="s">
        <v>2367</v>
      </c>
      <c r="Y22" t="s">
        <v>3609</v>
      </c>
      <c r="Z22" t="s">
        <v>2262</v>
      </c>
      <c r="AA22" t="s">
        <v>35</v>
      </c>
      <c r="AB22" t="s">
        <v>2901</v>
      </c>
      <c r="AE22">
        <v>2</v>
      </c>
      <c r="AF22">
        <v>52</v>
      </c>
    </row>
    <row r="23" spans="1:44" x14ac:dyDescent="0.25">
      <c r="A23" t="s">
        <v>2256</v>
      </c>
      <c r="B23">
        <v>2007</v>
      </c>
      <c r="C23" t="str">
        <f t="shared" si="0"/>
        <v>Feng et al. 2007</v>
      </c>
      <c r="D23" t="s">
        <v>35</v>
      </c>
      <c r="E23" t="s">
        <v>226</v>
      </c>
      <c r="F23" t="s">
        <v>2257</v>
      </c>
      <c r="G23" t="s">
        <v>35</v>
      </c>
      <c r="H23" t="s">
        <v>3503</v>
      </c>
      <c r="I23" t="s">
        <v>2258</v>
      </c>
      <c r="J23" t="s">
        <v>3625</v>
      </c>
      <c r="K23" t="s">
        <v>28</v>
      </c>
      <c r="L23" t="s">
        <v>28</v>
      </c>
      <c r="N23" t="s">
        <v>2259</v>
      </c>
      <c r="O23" t="s">
        <v>744</v>
      </c>
      <c r="P23" t="s">
        <v>3901</v>
      </c>
      <c r="Q23" t="s">
        <v>3919</v>
      </c>
      <c r="R23" t="s">
        <v>2600</v>
      </c>
      <c r="S23" t="s">
        <v>3977</v>
      </c>
      <c r="T23" t="s">
        <v>631</v>
      </c>
      <c r="U23" t="s">
        <v>2263</v>
      </c>
      <c r="W23" t="s">
        <v>40</v>
      </c>
      <c r="X23" t="s">
        <v>2365</v>
      </c>
      <c r="Y23" t="s">
        <v>3609</v>
      </c>
      <c r="Z23" t="s">
        <v>2262</v>
      </c>
      <c r="AA23" t="s">
        <v>35</v>
      </c>
      <c r="AB23" t="s">
        <v>2901</v>
      </c>
      <c r="AE23">
        <v>7</v>
      </c>
      <c r="AF23">
        <v>52</v>
      </c>
    </row>
    <row r="24" spans="1:44" x14ac:dyDescent="0.25">
      <c r="A24" t="s">
        <v>2256</v>
      </c>
      <c r="B24">
        <v>2007</v>
      </c>
      <c r="C24" t="str">
        <f t="shared" si="0"/>
        <v>Feng et al. 2007</v>
      </c>
      <c r="D24" t="s">
        <v>35</v>
      </c>
      <c r="E24" t="s">
        <v>226</v>
      </c>
      <c r="F24" t="s">
        <v>2257</v>
      </c>
      <c r="G24" t="s">
        <v>35</v>
      </c>
      <c r="H24" t="s">
        <v>3503</v>
      </c>
      <c r="I24" t="s">
        <v>2258</v>
      </c>
      <c r="J24" t="s">
        <v>3625</v>
      </c>
      <c r="K24" t="s">
        <v>28</v>
      </c>
      <c r="L24" t="s">
        <v>28</v>
      </c>
      <c r="N24" t="s">
        <v>2259</v>
      </c>
      <c r="O24" t="s">
        <v>744</v>
      </c>
      <c r="P24" t="s">
        <v>3901</v>
      </c>
      <c r="Q24" t="s">
        <v>4009</v>
      </c>
      <c r="R24" t="s">
        <v>4028</v>
      </c>
      <c r="S24" t="s">
        <v>4436</v>
      </c>
      <c r="T24" t="s">
        <v>2857</v>
      </c>
      <c r="U24" t="s">
        <v>2264</v>
      </c>
      <c r="W24" t="s">
        <v>40</v>
      </c>
      <c r="X24" t="s">
        <v>2239</v>
      </c>
      <c r="Y24" t="s">
        <v>2239</v>
      </c>
      <c r="Z24" t="s">
        <v>2262</v>
      </c>
      <c r="AA24" t="s">
        <v>35</v>
      </c>
      <c r="AB24" t="s">
        <v>2901</v>
      </c>
      <c r="AE24" t="s">
        <v>119</v>
      </c>
      <c r="AF24">
        <v>25</v>
      </c>
    </row>
    <row r="25" spans="1:44" x14ac:dyDescent="0.25">
      <c r="A25" t="s">
        <v>2256</v>
      </c>
      <c r="B25">
        <v>2007</v>
      </c>
      <c r="C25" t="str">
        <f t="shared" si="0"/>
        <v>Feng et al. 2007</v>
      </c>
      <c r="D25" t="s">
        <v>35</v>
      </c>
      <c r="E25" t="s">
        <v>226</v>
      </c>
      <c r="F25" t="s">
        <v>2257</v>
      </c>
      <c r="G25" t="s">
        <v>35</v>
      </c>
      <c r="H25" t="s">
        <v>3503</v>
      </c>
      <c r="I25" t="s">
        <v>2258</v>
      </c>
      <c r="J25" t="s">
        <v>3625</v>
      </c>
      <c r="K25" t="s">
        <v>28</v>
      </c>
      <c r="L25" t="s">
        <v>28</v>
      </c>
      <c r="N25" t="s">
        <v>2259</v>
      </c>
      <c r="O25" t="s">
        <v>744</v>
      </c>
      <c r="P25" t="s">
        <v>3901</v>
      </c>
      <c r="Q25" t="s">
        <v>4080</v>
      </c>
      <c r="R25" t="s">
        <v>4079</v>
      </c>
      <c r="S25" t="s">
        <v>4078</v>
      </c>
      <c r="T25" t="s">
        <v>2699</v>
      </c>
      <c r="U25" t="s">
        <v>208</v>
      </c>
      <c r="W25" t="s">
        <v>40</v>
      </c>
      <c r="X25" t="s">
        <v>2239</v>
      </c>
      <c r="Y25" t="s">
        <v>2239</v>
      </c>
      <c r="Z25" t="s">
        <v>2262</v>
      </c>
      <c r="AA25" t="s">
        <v>35</v>
      </c>
      <c r="AB25" t="s">
        <v>2901</v>
      </c>
      <c r="AE25" t="s">
        <v>119</v>
      </c>
      <c r="AF25">
        <v>5</v>
      </c>
    </row>
    <row r="26" spans="1:44" x14ac:dyDescent="0.25">
      <c r="A26" t="s">
        <v>2256</v>
      </c>
      <c r="B26">
        <v>2007</v>
      </c>
      <c r="C26" t="str">
        <f t="shared" si="0"/>
        <v>Feng et al. 2007</v>
      </c>
      <c r="D26" t="s">
        <v>35</v>
      </c>
      <c r="E26" t="s">
        <v>226</v>
      </c>
      <c r="F26" t="s">
        <v>2257</v>
      </c>
      <c r="G26" t="s">
        <v>35</v>
      </c>
      <c r="H26" t="s">
        <v>3503</v>
      </c>
      <c r="I26" t="s">
        <v>2258</v>
      </c>
      <c r="J26" t="s">
        <v>3625</v>
      </c>
      <c r="K26" t="s">
        <v>28</v>
      </c>
      <c r="L26" t="s">
        <v>28</v>
      </c>
      <c r="N26" t="s">
        <v>2259</v>
      </c>
      <c r="O26" t="s">
        <v>744</v>
      </c>
      <c r="P26" t="s">
        <v>3901</v>
      </c>
      <c r="Q26" t="s">
        <v>2614</v>
      </c>
      <c r="R26" t="s">
        <v>118</v>
      </c>
      <c r="S26" t="s">
        <v>3980</v>
      </c>
      <c r="T26" t="s">
        <v>1072</v>
      </c>
      <c r="U26" t="s">
        <v>2265</v>
      </c>
      <c r="W26" t="s">
        <v>40</v>
      </c>
      <c r="X26" t="s">
        <v>2239</v>
      </c>
      <c r="Y26" t="s">
        <v>2239</v>
      </c>
      <c r="Z26" t="s">
        <v>2262</v>
      </c>
      <c r="AA26" t="s">
        <v>35</v>
      </c>
      <c r="AB26" t="s">
        <v>2901</v>
      </c>
      <c r="AE26" t="s">
        <v>119</v>
      </c>
      <c r="AF26">
        <v>1</v>
      </c>
    </row>
    <row r="27" spans="1:44" x14ac:dyDescent="0.25">
      <c r="A27" t="s">
        <v>2256</v>
      </c>
      <c r="B27">
        <v>2007</v>
      </c>
      <c r="C27" t="str">
        <f t="shared" si="0"/>
        <v>Feng et al. 2007</v>
      </c>
      <c r="D27" t="s">
        <v>35</v>
      </c>
      <c r="E27" t="s">
        <v>226</v>
      </c>
      <c r="F27" t="s">
        <v>2257</v>
      </c>
      <c r="G27" t="s">
        <v>35</v>
      </c>
      <c r="H27" t="s">
        <v>3503</v>
      </c>
      <c r="I27" t="s">
        <v>2258</v>
      </c>
      <c r="J27" t="s">
        <v>3625</v>
      </c>
      <c r="K27" t="s">
        <v>28</v>
      </c>
      <c r="L27" t="s">
        <v>28</v>
      </c>
      <c r="N27" t="s">
        <v>2259</v>
      </c>
      <c r="O27" t="s">
        <v>744</v>
      </c>
      <c r="P27" t="s">
        <v>3901</v>
      </c>
      <c r="Q27" t="s">
        <v>2614</v>
      </c>
      <c r="R27" t="s">
        <v>118</v>
      </c>
      <c r="S27" t="s">
        <v>3980</v>
      </c>
      <c r="T27" t="s">
        <v>373</v>
      </c>
      <c r="U27" t="s">
        <v>108</v>
      </c>
      <c r="W27" t="s">
        <v>40</v>
      </c>
      <c r="X27" t="s">
        <v>2239</v>
      </c>
      <c r="Y27" t="s">
        <v>2239</v>
      </c>
      <c r="Z27" t="s">
        <v>2262</v>
      </c>
      <c r="AA27" t="s">
        <v>35</v>
      </c>
      <c r="AB27" t="s">
        <v>2901</v>
      </c>
      <c r="AE27" t="s">
        <v>119</v>
      </c>
      <c r="AF27">
        <v>8</v>
      </c>
    </row>
    <row r="28" spans="1:44" x14ac:dyDescent="0.25">
      <c r="A28" t="s">
        <v>2256</v>
      </c>
      <c r="B28">
        <v>2007</v>
      </c>
      <c r="C28" t="str">
        <f t="shared" si="0"/>
        <v>Feng et al. 2007</v>
      </c>
      <c r="D28" t="s">
        <v>35</v>
      </c>
      <c r="E28" t="s">
        <v>226</v>
      </c>
      <c r="F28" t="s">
        <v>2257</v>
      </c>
      <c r="G28" t="s">
        <v>35</v>
      </c>
      <c r="H28" t="s">
        <v>3503</v>
      </c>
      <c r="I28" t="s">
        <v>2258</v>
      </c>
      <c r="J28" t="s">
        <v>3625</v>
      </c>
      <c r="K28" t="s">
        <v>28</v>
      </c>
      <c r="L28" t="s">
        <v>28</v>
      </c>
      <c r="N28" t="s">
        <v>2259</v>
      </c>
      <c r="O28" t="s">
        <v>744</v>
      </c>
      <c r="P28" t="s">
        <v>3901</v>
      </c>
      <c r="Q28" t="s">
        <v>2614</v>
      </c>
      <c r="R28" t="s">
        <v>118</v>
      </c>
      <c r="S28" t="s">
        <v>3980</v>
      </c>
      <c r="T28" t="s">
        <v>136</v>
      </c>
      <c r="U28" t="s">
        <v>2266</v>
      </c>
      <c r="W28" t="s">
        <v>40</v>
      </c>
      <c r="X28" t="s">
        <v>2239</v>
      </c>
      <c r="Y28" t="s">
        <v>2239</v>
      </c>
      <c r="Z28" t="s">
        <v>2262</v>
      </c>
      <c r="AA28" t="s">
        <v>35</v>
      </c>
      <c r="AB28" t="s">
        <v>2901</v>
      </c>
      <c r="AE28" t="s">
        <v>119</v>
      </c>
      <c r="AF28">
        <v>8</v>
      </c>
    </row>
    <row r="29" spans="1:44" x14ac:dyDescent="0.25">
      <c r="A29" t="s">
        <v>2256</v>
      </c>
      <c r="B29">
        <v>2007</v>
      </c>
      <c r="C29" t="str">
        <f t="shared" si="0"/>
        <v>Feng et al. 2007</v>
      </c>
      <c r="D29" t="s">
        <v>35</v>
      </c>
      <c r="E29" t="s">
        <v>226</v>
      </c>
      <c r="F29" t="s">
        <v>2257</v>
      </c>
      <c r="G29" t="s">
        <v>35</v>
      </c>
      <c r="H29" t="s">
        <v>3503</v>
      </c>
      <c r="I29" t="s">
        <v>2258</v>
      </c>
      <c r="J29" t="s">
        <v>3625</v>
      </c>
      <c r="K29" t="s">
        <v>28</v>
      </c>
      <c r="L29" t="s">
        <v>28</v>
      </c>
      <c r="N29" t="s">
        <v>2259</v>
      </c>
      <c r="O29" t="s">
        <v>744</v>
      </c>
      <c r="P29" t="s">
        <v>3901</v>
      </c>
      <c r="Q29" t="s">
        <v>4009</v>
      </c>
      <c r="R29" t="s">
        <v>3954</v>
      </c>
      <c r="S29" t="s">
        <v>4127</v>
      </c>
      <c r="T29" t="s">
        <v>350</v>
      </c>
      <c r="U29" t="s">
        <v>2267</v>
      </c>
      <c r="W29" t="s">
        <v>40</v>
      </c>
      <c r="X29" t="s">
        <v>2239</v>
      </c>
      <c r="Y29" t="s">
        <v>2239</v>
      </c>
      <c r="Z29" t="s">
        <v>2262</v>
      </c>
      <c r="AA29" t="s">
        <v>35</v>
      </c>
      <c r="AB29" t="s">
        <v>2901</v>
      </c>
      <c r="AE29" t="s">
        <v>119</v>
      </c>
      <c r="AF29">
        <v>1</v>
      </c>
    </row>
    <row r="30" spans="1:44" x14ac:dyDescent="0.25">
      <c r="A30" t="s">
        <v>2451</v>
      </c>
      <c r="B30">
        <v>2002</v>
      </c>
      <c r="C30" t="str">
        <f t="shared" si="0"/>
        <v>Heitman et al. 2002</v>
      </c>
      <c r="D30" t="s">
        <v>35</v>
      </c>
      <c r="E30" t="s">
        <v>25</v>
      </c>
      <c r="F30" t="s">
        <v>2452</v>
      </c>
      <c r="G30" t="s">
        <v>2901</v>
      </c>
      <c r="H30" t="s">
        <v>3503</v>
      </c>
      <c r="I30" t="s">
        <v>2453</v>
      </c>
      <c r="J30" t="s">
        <v>3625</v>
      </c>
      <c r="K30" t="s">
        <v>28</v>
      </c>
      <c r="L30" t="s">
        <v>28</v>
      </c>
      <c r="N30" t="s">
        <v>28</v>
      </c>
      <c r="O30" t="s">
        <v>744</v>
      </c>
      <c r="P30" t="s">
        <v>3901</v>
      </c>
      <c r="Q30" t="s">
        <v>3919</v>
      </c>
      <c r="R30" t="s">
        <v>2600</v>
      </c>
      <c r="S30" t="s">
        <v>3977</v>
      </c>
      <c r="T30" t="s">
        <v>631</v>
      </c>
      <c r="W30" t="s">
        <v>40</v>
      </c>
      <c r="X30" t="s">
        <v>2449</v>
      </c>
      <c r="Y30" t="s">
        <v>2239</v>
      </c>
      <c r="Z30" t="s">
        <v>80</v>
      </c>
      <c r="AA30" t="s">
        <v>35</v>
      </c>
      <c r="AB30" t="s">
        <v>2901</v>
      </c>
      <c r="AE30">
        <f>ROUND((AF30*AG30),0)</f>
        <v>0</v>
      </c>
      <c r="AF30">
        <v>57</v>
      </c>
      <c r="AG30">
        <v>0</v>
      </c>
      <c r="AR30" t="s">
        <v>2454</v>
      </c>
    </row>
    <row r="31" spans="1:44" x14ac:dyDescent="0.25">
      <c r="A31" t="s">
        <v>2451</v>
      </c>
      <c r="B31">
        <v>2002</v>
      </c>
      <c r="C31" t="str">
        <f t="shared" si="0"/>
        <v>Heitman et al. 2002</v>
      </c>
      <c r="D31" t="s">
        <v>35</v>
      </c>
      <c r="E31" t="s">
        <v>25</v>
      </c>
      <c r="F31" t="s">
        <v>2452</v>
      </c>
      <c r="G31" t="s">
        <v>2901</v>
      </c>
      <c r="H31" t="s">
        <v>3503</v>
      </c>
      <c r="I31" t="s">
        <v>2453</v>
      </c>
      <c r="J31" t="s">
        <v>3625</v>
      </c>
      <c r="K31" t="s">
        <v>28</v>
      </c>
      <c r="L31" t="s">
        <v>28</v>
      </c>
      <c r="N31" t="s">
        <v>28</v>
      </c>
      <c r="O31" t="s">
        <v>744</v>
      </c>
      <c r="P31" t="s">
        <v>3901</v>
      </c>
      <c r="Q31" t="s">
        <v>3919</v>
      </c>
      <c r="R31" t="s">
        <v>2600</v>
      </c>
      <c r="S31" t="s">
        <v>4110</v>
      </c>
      <c r="T31" t="s">
        <v>2863</v>
      </c>
      <c r="U31" t="s">
        <v>4460</v>
      </c>
      <c r="W31" t="s">
        <v>40</v>
      </c>
      <c r="X31" t="s">
        <v>2449</v>
      </c>
      <c r="Y31" t="s">
        <v>2239</v>
      </c>
      <c r="Z31" t="s">
        <v>80</v>
      </c>
      <c r="AA31" t="s">
        <v>35</v>
      </c>
      <c r="AB31" t="s">
        <v>2901</v>
      </c>
      <c r="AE31">
        <v>0</v>
      </c>
      <c r="AF31">
        <v>20</v>
      </c>
      <c r="AR31" t="s">
        <v>2454</v>
      </c>
    </row>
    <row r="32" spans="1:44" x14ac:dyDescent="0.25">
      <c r="A32" t="s">
        <v>2451</v>
      </c>
      <c r="B32">
        <v>2002</v>
      </c>
      <c r="C32" t="str">
        <f t="shared" si="0"/>
        <v>Heitman et al. 2002</v>
      </c>
      <c r="D32" t="s">
        <v>35</v>
      </c>
      <c r="E32" t="s">
        <v>25</v>
      </c>
      <c r="F32" t="s">
        <v>2452</v>
      </c>
      <c r="G32" t="s">
        <v>2901</v>
      </c>
      <c r="H32" t="s">
        <v>3503</v>
      </c>
      <c r="I32" t="s">
        <v>2453</v>
      </c>
      <c r="J32" t="s">
        <v>3625</v>
      </c>
      <c r="K32" t="s">
        <v>28</v>
      </c>
      <c r="L32" t="s">
        <v>28</v>
      </c>
      <c r="N32" t="s">
        <v>28</v>
      </c>
      <c r="O32" t="s">
        <v>744</v>
      </c>
      <c r="P32" t="s">
        <v>3901</v>
      </c>
      <c r="Q32" t="s">
        <v>4059</v>
      </c>
      <c r="R32" t="s">
        <v>4167</v>
      </c>
      <c r="S32" s="12"/>
      <c r="T32" s="12"/>
      <c r="V32" t="s">
        <v>2864</v>
      </c>
      <c r="W32" t="s">
        <v>40</v>
      </c>
      <c r="X32" t="s">
        <v>2449</v>
      </c>
      <c r="Y32" t="s">
        <v>2239</v>
      </c>
      <c r="Z32" t="s">
        <v>80</v>
      </c>
      <c r="AA32" t="s">
        <v>35</v>
      </c>
      <c r="AB32" t="s">
        <v>2901</v>
      </c>
      <c r="AE32">
        <v>0</v>
      </c>
      <c r="AF32">
        <v>50</v>
      </c>
    </row>
    <row r="33" spans="1:59" x14ac:dyDescent="0.25">
      <c r="A33" t="s">
        <v>2456</v>
      </c>
      <c r="B33">
        <v>2004</v>
      </c>
      <c r="C33" t="str">
        <f t="shared" si="0"/>
        <v>Jellison et al. 2004</v>
      </c>
      <c r="D33" t="s">
        <v>35</v>
      </c>
      <c r="E33" t="s">
        <v>25</v>
      </c>
      <c r="F33" t="s">
        <v>2457</v>
      </c>
      <c r="G33" t="s">
        <v>35</v>
      </c>
      <c r="H33" t="s">
        <v>3503</v>
      </c>
      <c r="I33" t="s">
        <v>2458</v>
      </c>
      <c r="J33" t="s">
        <v>3625</v>
      </c>
      <c r="K33" t="s">
        <v>2459</v>
      </c>
      <c r="L33" t="s">
        <v>28</v>
      </c>
      <c r="N33" t="s">
        <v>2460</v>
      </c>
      <c r="O33" t="s">
        <v>744</v>
      </c>
      <c r="P33" t="s">
        <v>3901</v>
      </c>
      <c r="Q33" t="s">
        <v>3919</v>
      </c>
      <c r="R33" t="s">
        <v>2600</v>
      </c>
      <c r="S33" t="s">
        <v>3977</v>
      </c>
      <c r="T33" t="s">
        <v>631</v>
      </c>
      <c r="W33" t="s">
        <v>40</v>
      </c>
      <c r="X33" t="s">
        <v>2449</v>
      </c>
      <c r="Y33" t="s">
        <v>2239</v>
      </c>
      <c r="Z33" t="s">
        <v>80</v>
      </c>
      <c r="AA33" t="s">
        <v>35</v>
      </c>
      <c r="AB33" t="s">
        <v>2901</v>
      </c>
      <c r="AE33">
        <v>11</v>
      </c>
      <c r="AF33">
        <v>161</v>
      </c>
      <c r="AR33" t="s">
        <v>2461</v>
      </c>
      <c r="AS33" t="s">
        <v>2462</v>
      </c>
    </row>
    <row r="34" spans="1:59" x14ac:dyDescent="0.25">
      <c r="A34" t="s">
        <v>2285</v>
      </c>
      <c r="B34">
        <v>2020</v>
      </c>
      <c r="C34" t="str">
        <f t="shared" si="0"/>
        <v>Li et al. 2020</v>
      </c>
      <c r="D34" t="s">
        <v>35</v>
      </c>
      <c r="E34" t="s">
        <v>226</v>
      </c>
      <c r="F34" t="s">
        <v>2286</v>
      </c>
      <c r="G34" t="s">
        <v>35</v>
      </c>
      <c r="H34" t="s">
        <v>3503</v>
      </c>
      <c r="I34" t="s">
        <v>2287</v>
      </c>
      <c r="J34" t="s">
        <v>2117</v>
      </c>
      <c r="K34" t="s">
        <v>2288</v>
      </c>
      <c r="L34" t="s">
        <v>28</v>
      </c>
      <c r="N34" t="s">
        <v>2289</v>
      </c>
      <c r="O34" t="s">
        <v>744</v>
      </c>
      <c r="P34" t="s">
        <v>3901</v>
      </c>
      <c r="Q34" t="s">
        <v>3919</v>
      </c>
      <c r="R34" t="s">
        <v>2600</v>
      </c>
      <c r="S34" t="s">
        <v>3977</v>
      </c>
      <c r="T34" t="s">
        <v>631</v>
      </c>
      <c r="U34" t="s">
        <v>79</v>
      </c>
      <c r="W34" t="s">
        <v>40</v>
      </c>
      <c r="X34" t="s">
        <v>2239</v>
      </c>
      <c r="Y34" t="s">
        <v>2239</v>
      </c>
      <c r="Z34" t="s">
        <v>80</v>
      </c>
      <c r="AA34" t="s">
        <v>35</v>
      </c>
      <c r="AB34" t="s">
        <v>2901</v>
      </c>
      <c r="AE34">
        <v>1</v>
      </c>
      <c r="AF34">
        <v>28</v>
      </c>
      <c r="AG34" s="7"/>
      <c r="AH34" s="7"/>
    </row>
    <row r="35" spans="1:59" x14ac:dyDescent="0.25">
      <c r="A35" t="s">
        <v>2285</v>
      </c>
      <c r="B35">
        <v>2020</v>
      </c>
      <c r="C35" t="str">
        <f t="shared" si="0"/>
        <v>Li et al. 2020</v>
      </c>
      <c r="D35" t="s">
        <v>35</v>
      </c>
      <c r="E35" t="s">
        <v>226</v>
      </c>
      <c r="F35" t="s">
        <v>2286</v>
      </c>
      <c r="G35" t="s">
        <v>35</v>
      </c>
      <c r="H35" t="s">
        <v>3503</v>
      </c>
      <c r="I35" t="s">
        <v>2287</v>
      </c>
      <c r="J35" t="s">
        <v>2117</v>
      </c>
      <c r="K35" t="s">
        <v>2288</v>
      </c>
      <c r="L35" t="s">
        <v>28</v>
      </c>
      <c r="N35" t="s">
        <v>2289</v>
      </c>
      <c r="O35" t="s">
        <v>744</v>
      </c>
      <c r="P35" t="s">
        <v>3901</v>
      </c>
      <c r="Q35" t="s">
        <v>3912</v>
      </c>
      <c r="R35" t="s">
        <v>3913</v>
      </c>
      <c r="S35" t="s">
        <v>3970</v>
      </c>
      <c r="T35" t="s">
        <v>3786</v>
      </c>
      <c r="U35" t="s">
        <v>2290</v>
      </c>
      <c r="W35" t="s">
        <v>40</v>
      </c>
      <c r="X35" t="s">
        <v>2239</v>
      </c>
      <c r="Y35" t="s">
        <v>2239</v>
      </c>
      <c r="Z35" t="s">
        <v>80</v>
      </c>
      <c r="AA35" t="s">
        <v>35</v>
      </c>
      <c r="AB35" t="s">
        <v>2901</v>
      </c>
      <c r="AE35" t="s">
        <v>119</v>
      </c>
      <c r="AF35">
        <v>1</v>
      </c>
      <c r="AG35" s="7"/>
      <c r="AH35" s="7"/>
    </row>
    <row r="36" spans="1:59" x14ac:dyDescent="0.25">
      <c r="A36" s="12" t="s">
        <v>2463</v>
      </c>
      <c r="B36" s="12">
        <v>1999</v>
      </c>
      <c r="C36" t="str">
        <f t="shared" si="0"/>
        <v>Medema 1999</v>
      </c>
      <c r="D36" s="12" t="s">
        <v>1455</v>
      </c>
      <c r="E36" s="12" t="s">
        <v>25</v>
      </c>
      <c r="F36" s="12" t="s">
        <v>1235</v>
      </c>
      <c r="G36" s="12" t="s">
        <v>2901</v>
      </c>
      <c r="H36" s="12" t="s">
        <v>3504</v>
      </c>
      <c r="I36" s="12" t="s">
        <v>2319</v>
      </c>
      <c r="J36" s="12" t="s">
        <v>2117</v>
      </c>
      <c r="K36" s="12">
        <v>1</v>
      </c>
      <c r="L36" s="12" t="s">
        <v>28</v>
      </c>
      <c r="M36" s="12" t="s">
        <v>3859</v>
      </c>
      <c r="N36" s="12" t="s">
        <v>248</v>
      </c>
      <c r="O36" t="s">
        <v>744</v>
      </c>
      <c r="P36" s="12" t="s">
        <v>3901</v>
      </c>
      <c r="Q36" t="s">
        <v>2614</v>
      </c>
      <c r="R36" t="s">
        <v>118</v>
      </c>
      <c r="S36" t="s">
        <v>3974</v>
      </c>
      <c r="T36" s="12" t="s">
        <v>1069</v>
      </c>
      <c r="U36" s="12" t="s">
        <v>265</v>
      </c>
      <c r="V36" s="12"/>
      <c r="W36" s="12" t="s">
        <v>40</v>
      </c>
      <c r="X36" s="12" t="s">
        <v>2449</v>
      </c>
      <c r="Y36" s="12" t="s">
        <v>2239</v>
      </c>
      <c r="Z36" s="12" t="s">
        <v>552</v>
      </c>
      <c r="AA36" s="12" t="s">
        <v>478</v>
      </c>
      <c r="AB36" s="12" t="s">
        <v>35</v>
      </c>
      <c r="AC36" t="s">
        <v>3860</v>
      </c>
      <c r="AD36" s="12" t="s">
        <v>2901</v>
      </c>
      <c r="AE36" s="12">
        <v>1</v>
      </c>
      <c r="AF36" s="12">
        <v>1</v>
      </c>
      <c r="AG36" s="18">
        <v>1</v>
      </c>
      <c r="AH36" s="18"/>
      <c r="AI36" s="12">
        <v>8</v>
      </c>
      <c r="AJ36" s="12"/>
      <c r="AK36" s="12"/>
      <c r="AL36" s="12"/>
      <c r="AM36" s="12"/>
      <c r="AN36" s="12"/>
      <c r="AO36" s="12"/>
      <c r="AP36" s="12"/>
      <c r="AQ36" s="12" t="s">
        <v>3002</v>
      </c>
      <c r="AR36" s="12" t="s">
        <v>2465</v>
      </c>
      <c r="AS36" s="12"/>
      <c r="AT36" s="12"/>
      <c r="AU36" s="12"/>
      <c r="AV36" s="12"/>
      <c r="AW36" s="12"/>
      <c r="AX36" s="12"/>
      <c r="AY36" s="12"/>
      <c r="AZ36" s="12"/>
      <c r="BA36" s="12"/>
      <c r="BB36" s="12"/>
      <c r="BC36" s="12"/>
      <c r="BD36" s="12"/>
      <c r="BE36" s="12"/>
      <c r="BF36" s="12"/>
      <c r="BG36" s="12"/>
    </row>
    <row r="37" spans="1:59" x14ac:dyDescent="0.25">
      <c r="A37" s="12" t="s">
        <v>2463</v>
      </c>
      <c r="B37" s="12">
        <v>1999</v>
      </c>
      <c r="C37" t="str">
        <f t="shared" si="0"/>
        <v>Medema 1999</v>
      </c>
      <c r="D37" s="12" t="s">
        <v>1455</v>
      </c>
      <c r="E37" s="12" t="s">
        <v>25</v>
      </c>
      <c r="F37" s="12" t="s">
        <v>1235</v>
      </c>
      <c r="G37" s="12" t="s">
        <v>2901</v>
      </c>
      <c r="H37" s="12" t="s">
        <v>3504</v>
      </c>
      <c r="I37" s="12" t="s">
        <v>2319</v>
      </c>
      <c r="J37" s="12" t="s">
        <v>2117</v>
      </c>
      <c r="K37" s="12">
        <v>1</v>
      </c>
      <c r="L37" s="12" t="s">
        <v>28</v>
      </c>
      <c r="M37" s="12" t="s">
        <v>3859</v>
      </c>
      <c r="N37" s="12" t="s">
        <v>248</v>
      </c>
      <c r="O37" t="s">
        <v>744</v>
      </c>
      <c r="P37" s="12" t="s">
        <v>3901</v>
      </c>
      <c r="Q37" t="s">
        <v>4159</v>
      </c>
      <c r="R37" t="s">
        <v>4158</v>
      </c>
      <c r="S37" t="s">
        <v>4157</v>
      </c>
      <c r="T37" s="12" t="s">
        <v>2466</v>
      </c>
      <c r="U37" s="12" t="s">
        <v>1392</v>
      </c>
      <c r="V37" s="12"/>
      <c r="W37" s="12" t="s">
        <v>40</v>
      </c>
      <c r="X37" s="12" t="s">
        <v>2449</v>
      </c>
      <c r="Y37" s="12" t="s">
        <v>2239</v>
      </c>
      <c r="Z37" s="12" t="s">
        <v>552</v>
      </c>
      <c r="AA37" s="12" t="s">
        <v>478</v>
      </c>
      <c r="AB37" t="s">
        <v>2901</v>
      </c>
      <c r="AC37" t="s">
        <v>3860</v>
      </c>
      <c r="AD37" s="12" t="s">
        <v>2901</v>
      </c>
      <c r="AE37" s="12">
        <v>0</v>
      </c>
      <c r="AF37" s="12">
        <v>1</v>
      </c>
      <c r="AG37" s="12">
        <v>0</v>
      </c>
      <c r="AH37" s="12"/>
      <c r="AI37" s="12">
        <v>0</v>
      </c>
      <c r="AJ37" s="12"/>
      <c r="AK37" s="12"/>
      <c r="AL37" s="12"/>
      <c r="AM37" s="12"/>
      <c r="AN37" s="12"/>
      <c r="AO37" s="12"/>
      <c r="AP37" s="12"/>
      <c r="AQ37" s="12" t="s">
        <v>3002</v>
      </c>
      <c r="AR37" s="12" t="s">
        <v>2465</v>
      </c>
      <c r="AS37" s="12"/>
      <c r="AT37" s="12"/>
      <c r="AU37" s="12"/>
      <c r="AV37" s="12"/>
      <c r="AW37" s="12"/>
      <c r="AX37" s="12"/>
      <c r="AY37" s="12"/>
      <c r="AZ37" s="12"/>
      <c r="BA37" s="12"/>
      <c r="BB37" s="12"/>
      <c r="BC37" s="12"/>
      <c r="BD37" s="12"/>
      <c r="BE37" s="12"/>
      <c r="BF37" s="12"/>
      <c r="BG37" s="12"/>
    </row>
    <row r="38" spans="1:59" x14ac:dyDescent="0.25">
      <c r="A38" s="12" t="s">
        <v>2463</v>
      </c>
      <c r="B38" s="12">
        <v>1999</v>
      </c>
      <c r="C38" t="str">
        <f t="shared" si="0"/>
        <v>Medema 1999</v>
      </c>
      <c r="D38" s="12" t="s">
        <v>1455</v>
      </c>
      <c r="E38" s="12" t="s">
        <v>25</v>
      </c>
      <c r="F38" s="12" t="s">
        <v>1235</v>
      </c>
      <c r="G38" s="12" t="s">
        <v>2901</v>
      </c>
      <c r="H38" s="12" t="s">
        <v>3504</v>
      </c>
      <c r="I38" s="12" t="s">
        <v>2319</v>
      </c>
      <c r="J38" s="12" t="s">
        <v>2117</v>
      </c>
      <c r="K38" s="12">
        <v>1</v>
      </c>
      <c r="L38" s="12" t="s">
        <v>28</v>
      </c>
      <c r="M38" s="12" t="s">
        <v>3859</v>
      </c>
      <c r="N38" s="12" t="s">
        <v>248</v>
      </c>
      <c r="O38" t="s">
        <v>744</v>
      </c>
      <c r="P38" s="12" t="s">
        <v>3901</v>
      </c>
      <c r="Q38" t="s">
        <v>4059</v>
      </c>
      <c r="R38" t="s">
        <v>4167</v>
      </c>
      <c r="S38" t="s">
        <v>4291</v>
      </c>
      <c r="T38" s="12" t="s">
        <v>2846</v>
      </c>
      <c r="U38" s="12" t="s">
        <v>1868</v>
      </c>
      <c r="V38" s="12"/>
      <c r="W38" s="12" t="s">
        <v>40</v>
      </c>
      <c r="X38" s="12" t="s">
        <v>2449</v>
      </c>
      <c r="Y38" s="12" t="s">
        <v>2239</v>
      </c>
      <c r="Z38" s="12" t="s">
        <v>552</v>
      </c>
      <c r="AA38" s="12" t="s">
        <v>478</v>
      </c>
      <c r="AB38" t="s">
        <v>2901</v>
      </c>
      <c r="AC38" t="s">
        <v>3860</v>
      </c>
      <c r="AD38" s="12" t="s">
        <v>2901</v>
      </c>
      <c r="AE38" s="12">
        <v>0</v>
      </c>
      <c r="AF38" s="12">
        <v>2</v>
      </c>
      <c r="AG38" s="12">
        <v>0</v>
      </c>
      <c r="AH38" s="12"/>
      <c r="AI38" s="12">
        <v>0</v>
      </c>
      <c r="AJ38" s="12"/>
      <c r="AK38" s="12"/>
      <c r="AL38" s="12"/>
      <c r="AM38" s="12"/>
      <c r="AN38" s="12"/>
      <c r="AO38" s="12"/>
      <c r="AP38" s="12"/>
      <c r="AQ38" s="12" t="s">
        <v>3002</v>
      </c>
      <c r="AR38" s="12" t="s">
        <v>2465</v>
      </c>
      <c r="AS38" s="12" t="s">
        <v>2469</v>
      </c>
      <c r="AT38" s="12"/>
      <c r="AU38" s="12"/>
      <c r="AV38" s="12"/>
      <c r="AW38" s="12"/>
      <c r="AX38" s="12"/>
      <c r="AY38" s="12"/>
      <c r="AZ38" s="12"/>
      <c r="BA38" s="12"/>
      <c r="BB38" s="12"/>
      <c r="BC38" s="12"/>
      <c r="BD38" s="12"/>
      <c r="BE38" s="12"/>
      <c r="BF38" s="12"/>
      <c r="BG38" s="12"/>
    </row>
    <row r="39" spans="1:59" x14ac:dyDescent="0.25">
      <c r="A39" s="12" t="s">
        <v>2463</v>
      </c>
      <c r="B39" s="12">
        <v>1999</v>
      </c>
      <c r="C39" t="str">
        <f t="shared" si="0"/>
        <v>Medema 1999</v>
      </c>
      <c r="D39" s="12" t="s">
        <v>1455</v>
      </c>
      <c r="E39" s="12" t="s">
        <v>25</v>
      </c>
      <c r="F39" s="12" t="s">
        <v>1235</v>
      </c>
      <c r="G39" s="12" t="s">
        <v>2901</v>
      </c>
      <c r="H39" s="12" t="s">
        <v>3504</v>
      </c>
      <c r="I39" s="12" t="s">
        <v>2319</v>
      </c>
      <c r="J39" s="12" t="s">
        <v>2117</v>
      </c>
      <c r="K39" s="12">
        <v>1</v>
      </c>
      <c r="L39" s="12" t="s">
        <v>28</v>
      </c>
      <c r="M39" s="12" t="s">
        <v>3859</v>
      </c>
      <c r="N39" s="12" t="s">
        <v>248</v>
      </c>
      <c r="O39" t="s">
        <v>744</v>
      </c>
      <c r="P39" s="12" t="s">
        <v>3901</v>
      </c>
      <c r="Q39" t="s">
        <v>3919</v>
      </c>
      <c r="R39" t="s">
        <v>2600</v>
      </c>
      <c r="S39" t="s">
        <v>3998</v>
      </c>
      <c r="T39" s="12" t="s">
        <v>2470</v>
      </c>
      <c r="U39" s="12" t="s">
        <v>1998</v>
      </c>
      <c r="V39" s="12"/>
      <c r="W39" s="12" t="s">
        <v>40</v>
      </c>
      <c r="X39" s="12" t="s">
        <v>2449</v>
      </c>
      <c r="Y39" s="12" t="s">
        <v>2239</v>
      </c>
      <c r="Z39" s="12" t="s">
        <v>552</v>
      </c>
      <c r="AA39" s="12" t="s">
        <v>478</v>
      </c>
      <c r="AB39" s="12" t="s">
        <v>35</v>
      </c>
      <c r="AC39" t="s">
        <v>3860</v>
      </c>
      <c r="AD39" s="12" t="s">
        <v>2901</v>
      </c>
      <c r="AE39" s="12">
        <v>1</v>
      </c>
      <c r="AF39" s="12">
        <v>44</v>
      </c>
      <c r="AG39" s="15">
        <v>2.3986084535509655E-2</v>
      </c>
      <c r="AH39" s="15"/>
      <c r="AI39" s="12">
        <v>45.6</v>
      </c>
      <c r="AJ39" s="12"/>
      <c r="AK39" s="12"/>
      <c r="AL39" s="12"/>
      <c r="AM39" s="12"/>
      <c r="AN39" s="12"/>
      <c r="AO39" s="15"/>
      <c r="AP39" s="15"/>
      <c r="AQ39" s="12" t="s">
        <v>3002</v>
      </c>
      <c r="AR39" s="12" t="s">
        <v>2465</v>
      </c>
      <c r="AS39" s="12" t="s">
        <v>2471</v>
      </c>
      <c r="AT39" s="12"/>
      <c r="AU39" s="12"/>
      <c r="AV39" s="12"/>
      <c r="AW39" s="12"/>
      <c r="AX39" s="12"/>
      <c r="AY39" s="12"/>
      <c r="AZ39" s="12"/>
      <c r="BA39" s="12"/>
      <c r="BB39" s="12"/>
      <c r="BC39" s="12"/>
      <c r="BD39" s="12"/>
      <c r="BE39" s="12"/>
      <c r="BF39" s="12"/>
      <c r="BG39" s="12"/>
    </row>
    <row r="40" spans="1:59" x14ac:dyDescent="0.25">
      <c r="A40" s="12" t="s">
        <v>2463</v>
      </c>
      <c r="B40" s="12">
        <v>1999</v>
      </c>
      <c r="C40" t="str">
        <f t="shared" si="0"/>
        <v>Medema 1999</v>
      </c>
      <c r="D40" s="12" t="s">
        <v>1455</v>
      </c>
      <c r="E40" s="12" t="s">
        <v>25</v>
      </c>
      <c r="F40" s="12" t="s">
        <v>1235</v>
      </c>
      <c r="G40" s="12" t="s">
        <v>2901</v>
      </c>
      <c r="H40" s="12" t="s">
        <v>3504</v>
      </c>
      <c r="I40" s="12" t="s">
        <v>2319</v>
      </c>
      <c r="J40" s="12" t="s">
        <v>2117</v>
      </c>
      <c r="K40" s="12">
        <v>1</v>
      </c>
      <c r="L40" s="12" t="s">
        <v>28</v>
      </c>
      <c r="M40" s="12" t="s">
        <v>3859</v>
      </c>
      <c r="N40" s="12" t="s">
        <v>248</v>
      </c>
      <c r="O40" t="s">
        <v>744</v>
      </c>
      <c r="P40" s="12" t="s">
        <v>3901</v>
      </c>
      <c r="Q40" t="s">
        <v>4007</v>
      </c>
      <c r="R40" t="s">
        <v>4006</v>
      </c>
      <c r="S40" t="s">
        <v>4005</v>
      </c>
      <c r="T40" s="12" t="s">
        <v>2858</v>
      </c>
      <c r="U40" s="12" t="s">
        <v>2000</v>
      </c>
      <c r="V40" s="12"/>
      <c r="W40" s="12" t="s">
        <v>40</v>
      </c>
      <c r="X40" s="12" t="s">
        <v>2449</v>
      </c>
      <c r="Y40" s="12" t="s">
        <v>2239</v>
      </c>
      <c r="Z40" s="12" t="s">
        <v>552</v>
      </c>
      <c r="AA40" s="12" t="s">
        <v>478</v>
      </c>
      <c r="AB40" t="s">
        <v>2901</v>
      </c>
      <c r="AC40" t="s">
        <v>3860</v>
      </c>
      <c r="AD40" s="12" t="s">
        <v>2901</v>
      </c>
      <c r="AE40" s="12">
        <v>0</v>
      </c>
      <c r="AF40" s="12">
        <v>5</v>
      </c>
      <c r="AG40" s="12">
        <v>0</v>
      </c>
      <c r="AH40" s="12"/>
      <c r="AI40" s="12">
        <v>0</v>
      </c>
      <c r="AJ40" s="12"/>
      <c r="AK40" s="12"/>
      <c r="AL40" s="12"/>
      <c r="AM40" s="12"/>
      <c r="AN40" s="12"/>
      <c r="AO40" s="12"/>
      <c r="AP40" s="12"/>
      <c r="AQ40" s="12" t="s">
        <v>3002</v>
      </c>
      <c r="AR40" s="12" t="s">
        <v>2465</v>
      </c>
      <c r="AS40" s="12" t="s">
        <v>2467</v>
      </c>
      <c r="AT40" s="12"/>
      <c r="AU40" s="12"/>
      <c r="AV40" s="12"/>
      <c r="AW40" s="12"/>
      <c r="AX40" s="12"/>
      <c r="AY40" s="12"/>
      <c r="AZ40" s="12"/>
      <c r="BA40" s="12"/>
      <c r="BB40" s="12"/>
      <c r="BC40" s="12"/>
      <c r="BD40" s="12"/>
      <c r="BE40" s="12"/>
      <c r="BF40" s="12"/>
      <c r="BG40" s="12"/>
    </row>
    <row r="41" spans="1:59" x14ac:dyDescent="0.25">
      <c r="A41" s="12" t="s">
        <v>2463</v>
      </c>
      <c r="B41" s="12">
        <v>1999</v>
      </c>
      <c r="C41" t="str">
        <f t="shared" si="0"/>
        <v>Medema 1999</v>
      </c>
      <c r="D41" s="12" t="s">
        <v>1455</v>
      </c>
      <c r="E41" s="12" t="s">
        <v>25</v>
      </c>
      <c r="F41" s="12" t="s">
        <v>1235</v>
      </c>
      <c r="G41" s="12" t="s">
        <v>2901</v>
      </c>
      <c r="H41" s="12" t="s">
        <v>3504</v>
      </c>
      <c r="I41" s="12" t="s">
        <v>2319</v>
      </c>
      <c r="J41" s="12" t="s">
        <v>2117</v>
      </c>
      <c r="K41" s="12">
        <v>1</v>
      </c>
      <c r="L41" s="12" t="s">
        <v>28</v>
      </c>
      <c r="M41" s="12" t="s">
        <v>3859</v>
      </c>
      <c r="N41" s="12" t="s">
        <v>248</v>
      </c>
      <c r="O41" t="s">
        <v>744</v>
      </c>
      <c r="P41" s="12" t="s">
        <v>3901</v>
      </c>
      <c r="Q41" t="s">
        <v>2614</v>
      </c>
      <c r="R41" t="s">
        <v>3991</v>
      </c>
      <c r="S41" t="s">
        <v>3921</v>
      </c>
      <c r="T41" s="12" t="s">
        <v>2870</v>
      </c>
      <c r="U41" s="12" t="s">
        <v>2484</v>
      </c>
      <c r="V41" s="12"/>
      <c r="W41" s="12" t="s">
        <v>40</v>
      </c>
      <c r="X41" s="12" t="s">
        <v>2449</v>
      </c>
      <c r="Y41" s="12" t="s">
        <v>2239</v>
      </c>
      <c r="Z41" s="12" t="s">
        <v>552</v>
      </c>
      <c r="AA41" s="12" t="s">
        <v>478</v>
      </c>
      <c r="AB41" t="s">
        <v>2901</v>
      </c>
      <c r="AC41" t="s">
        <v>3860</v>
      </c>
      <c r="AD41" s="12" t="s">
        <v>2901</v>
      </c>
      <c r="AE41" s="12">
        <v>0</v>
      </c>
      <c r="AF41" s="12">
        <v>2</v>
      </c>
      <c r="AG41" s="12">
        <v>0</v>
      </c>
      <c r="AH41" s="12"/>
      <c r="AI41" s="12">
        <v>0</v>
      </c>
      <c r="AJ41" s="12"/>
      <c r="AK41" s="12"/>
      <c r="AL41" s="12"/>
      <c r="AM41" s="12"/>
      <c r="AN41" s="12"/>
      <c r="AO41" s="12"/>
      <c r="AP41" s="12"/>
      <c r="AQ41" s="12" t="s">
        <v>3002</v>
      </c>
      <c r="AR41" s="12" t="s">
        <v>2465</v>
      </c>
      <c r="AS41" s="12" t="s">
        <v>2469</v>
      </c>
      <c r="AT41" s="12"/>
      <c r="AU41" s="12"/>
      <c r="AV41" s="12"/>
      <c r="AW41" s="12"/>
      <c r="AX41" s="12"/>
      <c r="AY41" s="12"/>
      <c r="AZ41" s="12"/>
      <c r="BA41" s="12"/>
      <c r="BB41" s="12"/>
      <c r="BC41" s="12"/>
      <c r="BD41" s="12"/>
      <c r="BE41" s="12"/>
      <c r="BF41" s="12"/>
      <c r="BG41" s="12"/>
    </row>
    <row r="42" spans="1:59" x14ac:dyDescent="0.25">
      <c r="A42" s="12" t="s">
        <v>2463</v>
      </c>
      <c r="B42" s="12">
        <v>1999</v>
      </c>
      <c r="C42" t="str">
        <f t="shared" si="0"/>
        <v>Medema 1999</v>
      </c>
      <c r="D42" s="12" t="s">
        <v>1455</v>
      </c>
      <c r="E42" s="12" t="s">
        <v>25</v>
      </c>
      <c r="F42" s="12" t="s">
        <v>1235</v>
      </c>
      <c r="G42" s="12" t="s">
        <v>2901</v>
      </c>
      <c r="H42" s="12" t="s">
        <v>3504</v>
      </c>
      <c r="I42" s="12" t="s">
        <v>2319</v>
      </c>
      <c r="J42" s="12" t="s">
        <v>2117</v>
      </c>
      <c r="K42" s="12">
        <v>1</v>
      </c>
      <c r="L42" s="12" t="s">
        <v>28</v>
      </c>
      <c r="M42" s="12" t="s">
        <v>3859</v>
      </c>
      <c r="N42" s="12" t="s">
        <v>248</v>
      </c>
      <c r="O42" t="s">
        <v>744</v>
      </c>
      <c r="P42" s="12" t="s">
        <v>3901</v>
      </c>
      <c r="Q42" t="s">
        <v>3919</v>
      </c>
      <c r="R42" t="s">
        <v>2600</v>
      </c>
      <c r="S42" t="s">
        <v>4222</v>
      </c>
      <c r="T42" s="12" t="s">
        <v>2472</v>
      </c>
      <c r="U42" s="12" t="s">
        <v>2001</v>
      </c>
      <c r="V42" s="12"/>
      <c r="W42" s="12" t="s">
        <v>40</v>
      </c>
      <c r="X42" s="12" t="s">
        <v>2449</v>
      </c>
      <c r="Y42" s="12" t="s">
        <v>2239</v>
      </c>
      <c r="Z42" s="12" t="s">
        <v>552</v>
      </c>
      <c r="AA42" s="12" t="s">
        <v>478</v>
      </c>
      <c r="AB42" s="12" t="s">
        <v>35</v>
      </c>
      <c r="AC42" t="s">
        <v>3860</v>
      </c>
      <c r="AD42" s="12" t="s">
        <v>2901</v>
      </c>
      <c r="AE42" s="12">
        <v>1</v>
      </c>
      <c r="AF42" s="12">
        <v>66</v>
      </c>
      <c r="AG42" s="15">
        <v>1.7284162192280794E-2</v>
      </c>
      <c r="AH42" s="15"/>
      <c r="AI42" s="12">
        <v>0.36</v>
      </c>
      <c r="AJ42" s="12"/>
      <c r="AK42" s="12"/>
      <c r="AL42" s="12"/>
      <c r="AM42" s="12"/>
      <c r="AN42" s="12"/>
      <c r="AO42" s="15"/>
      <c r="AP42" s="15"/>
      <c r="AQ42" s="12" t="s">
        <v>3002</v>
      </c>
      <c r="AR42" s="12" t="s">
        <v>2465</v>
      </c>
      <c r="AS42" s="12" t="s">
        <v>2473</v>
      </c>
      <c r="AT42" s="12"/>
      <c r="AU42" s="12"/>
      <c r="AV42" s="12"/>
      <c r="AW42" s="12"/>
      <c r="AX42" s="12"/>
      <c r="AY42" s="12"/>
      <c r="AZ42" s="12"/>
      <c r="BA42" s="12"/>
      <c r="BB42" s="12"/>
      <c r="BC42" s="12"/>
      <c r="BD42" s="12"/>
      <c r="BE42" s="12"/>
      <c r="BF42" s="12"/>
      <c r="BG42" s="12"/>
    </row>
    <row r="43" spans="1:59" x14ac:dyDescent="0.25">
      <c r="A43" s="12" t="s">
        <v>2463</v>
      </c>
      <c r="B43" s="12">
        <v>1999</v>
      </c>
      <c r="C43" t="str">
        <f t="shared" si="0"/>
        <v>Medema 1999</v>
      </c>
      <c r="D43" s="12" t="s">
        <v>1455</v>
      </c>
      <c r="E43" s="12" t="s">
        <v>25</v>
      </c>
      <c r="F43" s="12" t="s">
        <v>1235</v>
      </c>
      <c r="G43" s="12" t="s">
        <v>2901</v>
      </c>
      <c r="H43" s="12" t="s">
        <v>3504</v>
      </c>
      <c r="I43" s="12" t="s">
        <v>2319</v>
      </c>
      <c r="J43" s="12" t="s">
        <v>2117</v>
      </c>
      <c r="K43" s="12">
        <v>1</v>
      </c>
      <c r="L43" s="12" t="s">
        <v>28</v>
      </c>
      <c r="M43" s="12" t="s">
        <v>3859</v>
      </c>
      <c r="N43" s="12" t="s">
        <v>248</v>
      </c>
      <c r="O43" t="s">
        <v>744</v>
      </c>
      <c r="P43" s="12" t="s">
        <v>3901</v>
      </c>
      <c r="Q43" t="s">
        <v>3919</v>
      </c>
      <c r="R43" t="s">
        <v>2600</v>
      </c>
      <c r="S43" t="s">
        <v>4222</v>
      </c>
      <c r="T43" s="12" t="s">
        <v>1157</v>
      </c>
      <c r="U43" s="12" t="s">
        <v>1158</v>
      </c>
      <c r="V43" s="12"/>
      <c r="W43" s="12" t="s">
        <v>40</v>
      </c>
      <c r="X43" s="12" t="s">
        <v>2449</v>
      </c>
      <c r="Y43" s="12" t="s">
        <v>2239</v>
      </c>
      <c r="Z43" s="12" t="s">
        <v>552</v>
      </c>
      <c r="AA43" s="12" t="s">
        <v>478</v>
      </c>
      <c r="AB43" s="12" t="s">
        <v>35</v>
      </c>
      <c r="AC43" t="s">
        <v>3860</v>
      </c>
      <c r="AD43" s="12" t="s">
        <v>2901</v>
      </c>
      <c r="AE43" s="12">
        <v>1</v>
      </c>
      <c r="AF43" s="12">
        <v>43</v>
      </c>
      <c r="AG43" s="15">
        <v>2.4537000863540603E-2</v>
      </c>
      <c r="AH43" s="15"/>
      <c r="AI43" s="12">
        <v>274</v>
      </c>
      <c r="AJ43" s="12"/>
      <c r="AK43" s="12"/>
      <c r="AL43" s="12"/>
      <c r="AM43" s="12"/>
      <c r="AN43" s="12"/>
      <c r="AO43" s="15"/>
      <c r="AP43" s="15"/>
      <c r="AQ43" s="12" t="s">
        <v>3002</v>
      </c>
      <c r="AR43" s="12" t="s">
        <v>2465</v>
      </c>
      <c r="AS43" s="12" t="s">
        <v>2474</v>
      </c>
      <c r="AT43" s="12"/>
      <c r="AU43" s="12"/>
      <c r="AV43" s="12"/>
      <c r="AW43" s="12"/>
      <c r="AX43" s="12"/>
      <c r="AY43" s="12"/>
      <c r="AZ43" s="12"/>
      <c r="BA43" s="12"/>
      <c r="BB43" s="12"/>
      <c r="BC43" s="12"/>
      <c r="BD43" s="12"/>
      <c r="BE43" s="12"/>
      <c r="BF43" s="12"/>
      <c r="BG43" s="12"/>
    </row>
    <row r="44" spans="1:59" x14ac:dyDescent="0.25">
      <c r="A44" s="12" t="s">
        <v>2463</v>
      </c>
      <c r="B44" s="12">
        <v>1999</v>
      </c>
      <c r="C44" t="str">
        <f t="shared" si="0"/>
        <v>Medema 1999</v>
      </c>
      <c r="D44" s="12" t="s">
        <v>1455</v>
      </c>
      <c r="E44" s="12" t="s">
        <v>25</v>
      </c>
      <c r="F44" s="12" t="s">
        <v>1235</v>
      </c>
      <c r="G44" s="12" t="s">
        <v>2901</v>
      </c>
      <c r="H44" s="12" t="s">
        <v>3504</v>
      </c>
      <c r="I44" s="12" t="s">
        <v>2319</v>
      </c>
      <c r="J44" s="12" t="s">
        <v>2117</v>
      </c>
      <c r="K44" s="12">
        <v>1</v>
      </c>
      <c r="L44" s="12" t="s">
        <v>28</v>
      </c>
      <c r="M44" s="12" t="s">
        <v>3859</v>
      </c>
      <c r="N44" s="12" t="s">
        <v>248</v>
      </c>
      <c r="O44" t="s">
        <v>744</v>
      </c>
      <c r="P44" s="12" t="s">
        <v>3901</v>
      </c>
      <c r="Q44" t="s">
        <v>4041</v>
      </c>
      <c r="R44" t="s">
        <v>4066</v>
      </c>
      <c r="S44" t="s">
        <v>4276</v>
      </c>
      <c r="T44" s="12" t="s">
        <v>2854</v>
      </c>
      <c r="U44" s="12" t="s">
        <v>2002</v>
      </c>
      <c r="V44" s="12"/>
      <c r="W44" s="12" t="s">
        <v>40</v>
      </c>
      <c r="X44" s="12" t="s">
        <v>2449</v>
      </c>
      <c r="Y44" s="12" t="s">
        <v>2239</v>
      </c>
      <c r="Z44" s="12" t="s">
        <v>552</v>
      </c>
      <c r="AA44" s="12" t="s">
        <v>478</v>
      </c>
      <c r="AB44" t="s">
        <v>2901</v>
      </c>
      <c r="AC44" t="s">
        <v>3860</v>
      </c>
      <c r="AD44" s="12" t="s">
        <v>2901</v>
      </c>
      <c r="AE44" s="12">
        <v>0</v>
      </c>
      <c r="AF44" s="12">
        <v>1</v>
      </c>
      <c r="AG44" s="12">
        <v>0</v>
      </c>
      <c r="AH44" s="12"/>
      <c r="AI44" s="12">
        <v>0</v>
      </c>
      <c r="AJ44" s="12"/>
      <c r="AK44" s="12"/>
      <c r="AL44" s="12"/>
      <c r="AM44" s="12"/>
      <c r="AN44" s="12"/>
      <c r="AO44" s="12"/>
      <c r="AP44" s="12"/>
      <c r="AQ44" s="12" t="s">
        <v>3002</v>
      </c>
      <c r="AR44" s="12" t="s">
        <v>2465</v>
      </c>
      <c r="AS44" s="12">
        <v>1</v>
      </c>
      <c r="AT44" s="12"/>
      <c r="AU44" s="12"/>
      <c r="AV44" s="12"/>
      <c r="AW44" s="12"/>
      <c r="AX44" s="12"/>
      <c r="AY44" s="12"/>
      <c r="AZ44" s="12"/>
      <c r="BA44" s="12"/>
      <c r="BB44" s="15">
        <v>0.13</v>
      </c>
      <c r="BC44" s="12"/>
      <c r="BD44" s="12"/>
      <c r="BE44" s="12"/>
      <c r="BF44" s="12"/>
      <c r="BG44" s="12"/>
    </row>
    <row r="45" spans="1:59" x14ac:dyDescent="0.25">
      <c r="A45" s="12" t="s">
        <v>2463</v>
      </c>
      <c r="B45" s="12">
        <v>1999</v>
      </c>
      <c r="C45" t="str">
        <f t="shared" si="0"/>
        <v>Medema 1999</v>
      </c>
      <c r="D45" s="12" t="s">
        <v>1455</v>
      </c>
      <c r="E45" s="12" t="s">
        <v>25</v>
      </c>
      <c r="F45" s="12" t="s">
        <v>1235</v>
      </c>
      <c r="G45" s="12" t="s">
        <v>2901</v>
      </c>
      <c r="H45" s="12" t="s">
        <v>3504</v>
      </c>
      <c r="I45" s="12" t="s">
        <v>2319</v>
      </c>
      <c r="J45" s="12" t="s">
        <v>2117</v>
      </c>
      <c r="K45" s="12">
        <v>1</v>
      </c>
      <c r="L45" s="12" t="s">
        <v>28</v>
      </c>
      <c r="M45" s="12" t="s">
        <v>3859</v>
      </c>
      <c r="N45" s="12" t="s">
        <v>248</v>
      </c>
      <c r="O45" t="s">
        <v>744</v>
      </c>
      <c r="P45" s="12" t="s">
        <v>3901</v>
      </c>
      <c r="Q45" t="s">
        <v>4080</v>
      </c>
      <c r="R45" t="s">
        <v>4079</v>
      </c>
      <c r="S45" t="s">
        <v>4078</v>
      </c>
      <c r="T45" s="12" t="s">
        <v>2475</v>
      </c>
      <c r="U45" s="12" t="s">
        <v>406</v>
      </c>
      <c r="V45" s="12"/>
      <c r="W45" s="12" t="s">
        <v>40</v>
      </c>
      <c r="X45" s="12" t="s">
        <v>2449</v>
      </c>
      <c r="Y45" s="12" t="s">
        <v>2239</v>
      </c>
      <c r="Z45" s="12" t="s">
        <v>552</v>
      </c>
      <c r="AA45" s="12" t="s">
        <v>478</v>
      </c>
      <c r="AB45" s="12" t="s">
        <v>35</v>
      </c>
      <c r="AC45" t="s">
        <v>3860</v>
      </c>
      <c r="AD45" s="12" t="s">
        <v>2901</v>
      </c>
      <c r="AE45" s="12">
        <v>1</v>
      </c>
      <c r="AF45" s="12">
        <v>10</v>
      </c>
      <c r="AG45" s="15">
        <v>0.10557280900008414</v>
      </c>
      <c r="AH45" s="15"/>
      <c r="AI45" s="12">
        <v>64</v>
      </c>
      <c r="AJ45" s="12"/>
      <c r="AK45" s="12"/>
      <c r="AL45" s="12"/>
      <c r="AM45" s="12"/>
      <c r="AN45" s="12"/>
      <c r="AO45" s="15"/>
      <c r="AP45" s="15"/>
      <c r="AQ45" s="12" t="s">
        <v>3002</v>
      </c>
      <c r="AR45" s="12" t="s">
        <v>2465</v>
      </c>
      <c r="AS45" s="12" t="s">
        <v>2476</v>
      </c>
      <c r="AT45" s="12"/>
      <c r="AU45" s="12"/>
      <c r="AV45" s="12"/>
      <c r="AW45" s="12"/>
      <c r="AX45" s="12"/>
      <c r="AY45" s="12"/>
      <c r="AZ45" s="12"/>
      <c r="BA45" s="12"/>
      <c r="BB45" s="12">
        <v>0</v>
      </c>
      <c r="BC45" s="12"/>
      <c r="BD45" s="12"/>
      <c r="BE45" s="12"/>
      <c r="BF45" s="12"/>
      <c r="BG45" s="12"/>
    </row>
    <row r="46" spans="1:59" x14ac:dyDescent="0.25">
      <c r="A46" s="12" t="s">
        <v>2463</v>
      </c>
      <c r="B46" s="12">
        <v>1999</v>
      </c>
      <c r="C46" t="str">
        <f t="shared" si="0"/>
        <v>Medema 1999</v>
      </c>
      <c r="D46" s="12" t="s">
        <v>1455</v>
      </c>
      <c r="E46" s="12" t="s">
        <v>25</v>
      </c>
      <c r="F46" s="12" t="s">
        <v>1235</v>
      </c>
      <c r="G46" s="12" t="s">
        <v>2901</v>
      </c>
      <c r="H46" s="12" t="s">
        <v>3504</v>
      </c>
      <c r="I46" s="12" t="s">
        <v>2319</v>
      </c>
      <c r="J46" s="12" t="s">
        <v>2117</v>
      </c>
      <c r="K46" s="12">
        <v>1</v>
      </c>
      <c r="L46" s="12" t="s">
        <v>28</v>
      </c>
      <c r="M46" s="12" t="s">
        <v>3859</v>
      </c>
      <c r="N46" s="12" t="s">
        <v>248</v>
      </c>
      <c r="O46" t="s">
        <v>744</v>
      </c>
      <c r="P46" s="12" t="s">
        <v>3901</v>
      </c>
      <c r="Q46" s="12" t="s">
        <v>3919</v>
      </c>
      <c r="R46" s="12" t="s">
        <v>2600</v>
      </c>
      <c r="S46" s="12" t="s">
        <v>4110</v>
      </c>
      <c r="T46" s="12" t="s">
        <v>2477</v>
      </c>
      <c r="U46" s="12" t="s">
        <v>2478</v>
      </c>
      <c r="V46" s="12"/>
      <c r="W46" s="12" t="s">
        <v>40</v>
      </c>
      <c r="X46" s="12" t="s">
        <v>2449</v>
      </c>
      <c r="Y46" s="12" t="s">
        <v>2239</v>
      </c>
      <c r="Z46" s="12" t="s">
        <v>552</v>
      </c>
      <c r="AA46" s="12" t="s">
        <v>478</v>
      </c>
      <c r="AB46" t="s">
        <v>2901</v>
      </c>
      <c r="AC46" t="s">
        <v>3860</v>
      </c>
      <c r="AD46" s="12" t="s">
        <v>2901</v>
      </c>
      <c r="AE46" s="12">
        <v>0</v>
      </c>
      <c r="AF46" s="12">
        <v>133</v>
      </c>
      <c r="AG46" s="12">
        <v>0</v>
      </c>
      <c r="AH46" s="12"/>
      <c r="AI46" s="12">
        <v>0</v>
      </c>
      <c r="AJ46" s="12"/>
      <c r="AK46" s="12"/>
      <c r="AL46" s="12"/>
      <c r="AM46" s="12"/>
      <c r="AN46" s="12"/>
      <c r="AO46" s="12"/>
      <c r="AP46" s="12"/>
      <c r="AQ46" s="12" t="s">
        <v>3002</v>
      </c>
      <c r="AR46" s="12" t="s">
        <v>2465</v>
      </c>
      <c r="AS46" s="12" t="s">
        <v>2479</v>
      </c>
      <c r="AT46" s="12"/>
      <c r="AU46" s="12"/>
      <c r="AV46" s="12"/>
      <c r="AW46" s="12"/>
      <c r="AX46" s="12"/>
      <c r="AY46" s="12"/>
      <c r="AZ46" s="12"/>
      <c r="BA46" s="12"/>
      <c r="BB46" s="18">
        <v>0.1</v>
      </c>
      <c r="BC46" s="12"/>
      <c r="BD46" s="12"/>
      <c r="BE46" s="12"/>
      <c r="BF46" s="12"/>
      <c r="BG46" s="12"/>
    </row>
    <row r="47" spans="1:59" x14ac:dyDescent="0.25">
      <c r="A47" s="12" t="s">
        <v>2463</v>
      </c>
      <c r="B47" s="12">
        <v>1999</v>
      </c>
      <c r="C47" t="str">
        <f t="shared" si="0"/>
        <v>Medema 1999</v>
      </c>
      <c r="D47" s="12" t="s">
        <v>1455</v>
      </c>
      <c r="E47" s="12" t="s">
        <v>25</v>
      </c>
      <c r="F47" s="12" t="s">
        <v>1235</v>
      </c>
      <c r="G47" s="12" t="s">
        <v>2901</v>
      </c>
      <c r="H47" s="12" t="s">
        <v>3504</v>
      </c>
      <c r="I47" s="12" t="s">
        <v>2319</v>
      </c>
      <c r="J47" s="12" t="s">
        <v>2117</v>
      </c>
      <c r="K47" s="12">
        <v>1</v>
      </c>
      <c r="L47" s="12" t="s">
        <v>28</v>
      </c>
      <c r="M47" s="12" t="s">
        <v>3859</v>
      </c>
      <c r="N47" s="12" t="s">
        <v>248</v>
      </c>
      <c r="O47" t="s">
        <v>744</v>
      </c>
      <c r="P47" s="12" t="s">
        <v>3901</v>
      </c>
      <c r="Q47" t="s">
        <v>3919</v>
      </c>
      <c r="R47" t="s">
        <v>2600</v>
      </c>
      <c r="S47" t="s">
        <v>3982</v>
      </c>
      <c r="T47" s="12" t="s">
        <v>1793</v>
      </c>
      <c r="U47" s="12" t="s">
        <v>1794</v>
      </c>
      <c r="V47" s="12"/>
      <c r="W47" s="12" t="s">
        <v>40</v>
      </c>
      <c r="X47" s="12" t="s">
        <v>2449</v>
      </c>
      <c r="Y47" s="12" t="s">
        <v>2239</v>
      </c>
      <c r="Z47" s="12" t="s">
        <v>552</v>
      </c>
      <c r="AA47" s="12" t="s">
        <v>478</v>
      </c>
      <c r="AB47" t="s">
        <v>2901</v>
      </c>
      <c r="AC47" t="s">
        <v>3860</v>
      </c>
      <c r="AD47" s="12" t="s">
        <v>2901</v>
      </c>
      <c r="AE47" s="12">
        <v>0</v>
      </c>
      <c r="AF47" s="12">
        <v>168</v>
      </c>
      <c r="AG47" s="15">
        <v>0</v>
      </c>
      <c r="AH47" s="15"/>
      <c r="AI47" s="12">
        <v>0</v>
      </c>
      <c r="AJ47" s="12"/>
      <c r="AK47" s="12"/>
      <c r="AL47" s="12"/>
      <c r="AM47" s="12"/>
      <c r="AN47" s="12"/>
      <c r="AO47" s="12"/>
      <c r="AP47" s="12"/>
      <c r="AQ47" s="12" t="s">
        <v>3002</v>
      </c>
      <c r="AR47" s="12" t="s">
        <v>2465</v>
      </c>
      <c r="AS47" s="12" t="s">
        <v>2480</v>
      </c>
      <c r="AT47" s="12"/>
      <c r="AU47" s="12"/>
      <c r="AV47" s="12"/>
      <c r="AW47" s="12"/>
      <c r="AX47" s="12"/>
      <c r="AY47" s="12"/>
      <c r="AZ47" s="12"/>
      <c r="BA47" s="12"/>
      <c r="BB47" s="12">
        <v>0</v>
      </c>
      <c r="BC47" s="12"/>
      <c r="BD47" s="12"/>
      <c r="BE47" s="12"/>
      <c r="BF47" s="12"/>
      <c r="BG47" s="12"/>
    </row>
    <row r="48" spans="1:59" x14ac:dyDescent="0.25">
      <c r="A48" s="12" t="s">
        <v>2463</v>
      </c>
      <c r="B48" s="12">
        <v>1999</v>
      </c>
      <c r="C48" t="str">
        <f t="shared" si="0"/>
        <v>Medema 1999</v>
      </c>
      <c r="D48" s="12" t="s">
        <v>1455</v>
      </c>
      <c r="E48" s="12" t="s">
        <v>25</v>
      </c>
      <c r="F48" s="12" t="s">
        <v>1235</v>
      </c>
      <c r="G48" s="12" t="s">
        <v>2901</v>
      </c>
      <c r="H48" s="12" t="s">
        <v>3504</v>
      </c>
      <c r="I48" s="12" t="s">
        <v>2319</v>
      </c>
      <c r="J48" s="12" t="s">
        <v>2117</v>
      </c>
      <c r="K48" s="12">
        <v>1</v>
      </c>
      <c r="L48" s="12" t="s">
        <v>28</v>
      </c>
      <c r="M48" s="12" t="s">
        <v>3859</v>
      </c>
      <c r="N48" s="12" t="s">
        <v>248</v>
      </c>
      <c r="O48" t="s">
        <v>744</v>
      </c>
      <c r="P48" s="12" t="s">
        <v>3901</v>
      </c>
      <c r="Q48" t="s">
        <v>3919</v>
      </c>
      <c r="R48" t="s">
        <v>2600</v>
      </c>
      <c r="S48" t="s">
        <v>4004</v>
      </c>
      <c r="T48" s="12" t="s">
        <v>2481</v>
      </c>
      <c r="U48" s="12" t="s">
        <v>412</v>
      </c>
      <c r="V48" s="12"/>
      <c r="W48" s="12" t="s">
        <v>40</v>
      </c>
      <c r="X48" s="12" t="s">
        <v>2449</v>
      </c>
      <c r="Y48" s="12" t="s">
        <v>2239</v>
      </c>
      <c r="Z48" s="12" t="s">
        <v>552</v>
      </c>
      <c r="AA48" s="12" t="s">
        <v>478</v>
      </c>
      <c r="AB48" s="12" t="s">
        <v>35</v>
      </c>
      <c r="AC48" t="s">
        <v>3860</v>
      </c>
      <c r="AD48" s="12" t="s">
        <v>2901</v>
      </c>
      <c r="AE48" s="12">
        <v>1</v>
      </c>
      <c r="AF48" s="12">
        <v>5</v>
      </c>
      <c r="AG48" s="15">
        <v>0.20558211921339076</v>
      </c>
      <c r="AH48" s="15"/>
      <c r="AI48" s="12">
        <v>5.2</v>
      </c>
      <c r="AJ48" s="12"/>
      <c r="AK48" s="12"/>
      <c r="AL48" s="12"/>
      <c r="AM48" s="12"/>
      <c r="AN48" s="12"/>
      <c r="AO48" s="15"/>
      <c r="AP48" s="15"/>
      <c r="AQ48" s="12" t="s">
        <v>3002</v>
      </c>
      <c r="AR48" s="12" t="s">
        <v>2465</v>
      </c>
      <c r="AS48" s="12" t="s">
        <v>2482</v>
      </c>
      <c r="AT48" s="12"/>
      <c r="AU48" s="12"/>
      <c r="AV48" s="12"/>
      <c r="AW48" s="12"/>
      <c r="AX48" s="12"/>
      <c r="AY48" s="12"/>
      <c r="AZ48" s="12"/>
      <c r="BA48" s="12"/>
      <c r="BB48" s="15">
        <v>0</v>
      </c>
      <c r="BC48" s="12"/>
      <c r="BD48" s="12"/>
      <c r="BE48" s="12"/>
      <c r="BF48" s="12"/>
      <c r="BG48" s="12"/>
    </row>
    <row r="49" spans="1:59" x14ac:dyDescent="0.25">
      <c r="A49" s="12" t="s">
        <v>2463</v>
      </c>
      <c r="B49" s="12">
        <v>1999</v>
      </c>
      <c r="C49" t="str">
        <f t="shared" si="0"/>
        <v>Medema 1999</v>
      </c>
      <c r="D49" s="12" t="s">
        <v>1455</v>
      </c>
      <c r="E49" s="12" t="s">
        <v>25</v>
      </c>
      <c r="F49" s="12" t="s">
        <v>1235</v>
      </c>
      <c r="G49" s="12" t="s">
        <v>2901</v>
      </c>
      <c r="H49" s="12" t="s">
        <v>3504</v>
      </c>
      <c r="I49" s="12" t="s">
        <v>2319</v>
      </c>
      <c r="J49" s="12" t="s">
        <v>2117</v>
      </c>
      <c r="K49" s="12">
        <v>1</v>
      </c>
      <c r="L49" s="12" t="s">
        <v>28</v>
      </c>
      <c r="M49" s="12" t="s">
        <v>3859</v>
      </c>
      <c r="N49" s="12" t="s">
        <v>248</v>
      </c>
      <c r="O49" t="s">
        <v>744</v>
      </c>
      <c r="P49" s="12" t="s">
        <v>3901</v>
      </c>
      <c r="Q49" s="61" t="s">
        <v>3919</v>
      </c>
      <c r="R49" s="61" t="s">
        <v>2600</v>
      </c>
      <c r="S49" t="s">
        <v>4250</v>
      </c>
      <c r="T49" s="12" t="s">
        <v>2483</v>
      </c>
      <c r="U49" s="12" t="s">
        <v>1162</v>
      </c>
      <c r="V49" s="12"/>
      <c r="W49" s="12" t="s">
        <v>40</v>
      </c>
      <c r="X49" s="12" t="s">
        <v>2449</v>
      </c>
      <c r="Y49" s="12" t="s">
        <v>2239</v>
      </c>
      <c r="Z49" s="12" t="s">
        <v>552</v>
      </c>
      <c r="AA49" s="12" t="s">
        <v>478</v>
      </c>
      <c r="AB49" t="s">
        <v>2901</v>
      </c>
      <c r="AC49" t="s">
        <v>3860</v>
      </c>
      <c r="AD49" s="12" t="s">
        <v>2901</v>
      </c>
      <c r="AE49" s="12">
        <v>0</v>
      </c>
      <c r="AF49" s="12">
        <v>2</v>
      </c>
      <c r="AG49" s="12">
        <v>0</v>
      </c>
      <c r="AH49" s="12"/>
      <c r="AI49" s="12">
        <v>0</v>
      </c>
      <c r="AJ49" s="12"/>
      <c r="AK49" s="12"/>
      <c r="AL49" s="12"/>
      <c r="AM49" s="12"/>
      <c r="AN49" s="12"/>
      <c r="AO49" s="12"/>
      <c r="AP49" s="12"/>
      <c r="AQ49" s="12" t="s">
        <v>3002</v>
      </c>
      <c r="AR49" s="12" t="s">
        <v>2465</v>
      </c>
      <c r="AS49" s="12" t="s">
        <v>2469</v>
      </c>
      <c r="AT49" s="12"/>
      <c r="AU49" s="12"/>
      <c r="AV49" s="12"/>
      <c r="AW49" s="12"/>
      <c r="AX49" s="12"/>
      <c r="AY49" s="12"/>
      <c r="AZ49" s="12"/>
      <c r="BA49" s="12"/>
      <c r="BB49" s="18">
        <v>0.2</v>
      </c>
      <c r="BC49" s="12"/>
      <c r="BD49" s="12"/>
      <c r="BE49" s="12"/>
      <c r="BF49" s="12"/>
      <c r="BG49" s="12"/>
    </row>
    <row r="50" spans="1:59" x14ac:dyDescent="0.25">
      <c r="A50" s="12" t="s">
        <v>2463</v>
      </c>
      <c r="B50" s="12">
        <v>1999</v>
      </c>
      <c r="C50" t="str">
        <f t="shared" si="0"/>
        <v>Medema 1999</v>
      </c>
      <c r="D50" s="12" t="s">
        <v>1455</v>
      </c>
      <c r="E50" s="12" t="s">
        <v>25</v>
      </c>
      <c r="F50" s="12" t="s">
        <v>1235</v>
      </c>
      <c r="G50" s="12" t="s">
        <v>2901</v>
      </c>
      <c r="H50" s="12" t="s">
        <v>3504</v>
      </c>
      <c r="I50" s="12" t="s">
        <v>2319</v>
      </c>
      <c r="J50" s="12" t="s">
        <v>2117</v>
      </c>
      <c r="K50" s="12">
        <v>1</v>
      </c>
      <c r="L50" s="12" t="s">
        <v>28</v>
      </c>
      <c r="M50" s="12" t="s">
        <v>3859</v>
      </c>
      <c r="N50" s="12" t="s">
        <v>248</v>
      </c>
      <c r="O50" t="s">
        <v>744</v>
      </c>
      <c r="P50" s="12" t="s">
        <v>3901</v>
      </c>
      <c r="Q50" t="s">
        <v>3919</v>
      </c>
      <c r="R50" t="s">
        <v>2600</v>
      </c>
      <c r="S50" t="s">
        <v>4377</v>
      </c>
      <c r="T50" s="12" t="s">
        <v>2023</v>
      </c>
      <c r="U50" s="12" t="s">
        <v>2485</v>
      </c>
      <c r="V50" s="12"/>
      <c r="W50" s="12" t="s">
        <v>40</v>
      </c>
      <c r="X50" s="12" t="s">
        <v>2449</v>
      </c>
      <c r="Y50" s="12" t="s">
        <v>2239</v>
      </c>
      <c r="Z50" s="12" t="s">
        <v>552</v>
      </c>
      <c r="AA50" s="12" t="s">
        <v>478</v>
      </c>
      <c r="AB50" s="12" t="s">
        <v>35</v>
      </c>
      <c r="AC50" t="s">
        <v>3860</v>
      </c>
      <c r="AD50" s="12" t="s">
        <v>2901</v>
      </c>
      <c r="AE50" s="12">
        <v>1</v>
      </c>
      <c r="AF50" s="12">
        <v>18</v>
      </c>
      <c r="AG50" s="15">
        <v>6.0102375550656673E-2</v>
      </c>
      <c r="AH50" s="15"/>
      <c r="AI50" s="12">
        <v>2.9</v>
      </c>
      <c r="AJ50" s="12"/>
      <c r="AK50" s="12"/>
      <c r="AL50" s="12"/>
      <c r="AM50" s="12"/>
      <c r="AN50" s="12"/>
      <c r="AO50" s="15"/>
      <c r="AP50" s="15"/>
      <c r="AQ50" s="12" t="s">
        <v>3002</v>
      </c>
      <c r="AR50" s="12" t="s">
        <v>2465</v>
      </c>
      <c r="AS50" s="12" t="s">
        <v>2486</v>
      </c>
      <c r="AT50" s="12"/>
      <c r="AU50" s="12"/>
      <c r="AV50" s="12"/>
      <c r="AW50" s="12"/>
      <c r="AX50" s="12"/>
      <c r="AY50" s="12"/>
      <c r="AZ50" s="12"/>
      <c r="BA50" s="12"/>
      <c r="BB50" s="12">
        <v>0</v>
      </c>
      <c r="BC50" s="12"/>
      <c r="BD50" s="12"/>
      <c r="BE50" s="12"/>
      <c r="BF50" s="12"/>
      <c r="BG50" s="12"/>
    </row>
    <row r="51" spans="1:59" x14ac:dyDescent="0.25">
      <c r="A51" t="s">
        <v>461</v>
      </c>
      <c r="B51">
        <v>2011</v>
      </c>
      <c r="C51" t="str">
        <f t="shared" si="0"/>
        <v>Moriarty et al. 2011</v>
      </c>
      <c r="D51" t="s">
        <v>35</v>
      </c>
      <c r="E51" t="s">
        <v>158</v>
      </c>
      <c r="F51" t="s">
        <v>462</v>
      </c>
      <c r="G51" t="s">
        <v>2901</v>
      </c>
      <c r="H51" t="s">
        <v>3501</v>
      </c>
      <c r="I51" t="s">
        <v>2446</v>
      </c>
      <c r="J51" t="s">
        <v>3625</v>
      </c>
      <c r="K51" t="s">
        <v>28</v>
      </c>
      <c r="L51" t="s">
        <v>28</v>
      </c>
      <c r="N51" t="s">
        <v>465</v>
      </c>
      <c r="O51" t="s">
        <v>744</v>
      </c>
      <c r="P51" t="s">
        <v>3901</v>
      </c>
      <c r="Q51" t="s">
        <v>3919</v>
      </c>
      <c r="R51" t="s">
        <v>2600</v>
      </c>
      <c r="S51" t="s">
        <v>4004</v>
      </c>
      <c r="T51" t="s">
        <v>2680</v>
      </c>
      <c r="W51" t="s">
        <v>40</v>
      </c>
      <c r="X51" t="s">
        <v>2442</v>
      </c>
      <c r="Y51" t="s">
        <v>2239</v>
      </c>
      <c r="Z51" t="s">
        <v>80</v>
      </c>
      <c r="AA51" t="s">
        <v>35</v>
      </c>
      <c r="AB51" t="s">
        <v>2901</v>
      </c>
      <c r="AE51">
        <f>ROUND((AF51*AG51),0)</f>
        <v>2</v>
      </c>
      <c r="AF51">
        <v>80</v>
      </c>
      <c r="AG51" s="7">
        <v>2.5000000000000001E-2</v>
      </c>
      <c r="AH51" s="7"/>
      <c r="AQ51" t="s">
        <v>466</v>
      </c>
      <c r="AR51" t="s">
        <v>467</v>
      </c>
    </row>
    <row r="52" spans="1:59" x14ac:dyDescent="0.25">
      <c r="A52" t="s">
        <v>461</v>
      </c>
      <c r="B52">
        <v>2011</v>
      </c>
      <c r="C52" t="str">
        <f t="shared" si="0"/>
        <v>Moriarty et al. 2011</v>
      </c>
      <c r="D52" t="s">
        <v>35</v>
      </c>
      <c r="E52" t="s">
        <v>158</v>
      </c>
      <c r="F52" t="s">
        <v>462</v>
      </c>
      <c r="G52" t="s">
        <v>2901</v>
      </c>
      <c r="H52" t="s">
        <v>3501</v>
      </c>
      <c r="I52" t="s">
        <v>2446</v>
      </c>
      <c r="J52" t="s">
        <v>3625</v>
      </c>
      <c r="K52" t="s">
        <v>28</v>
      </c>
      <c r="L52" t="s">
        <v>28</v>
      </c>
      <c r="N52" t="s">
        <v>465</v>
      </c>
      <c r="O52" t="s">
        <v>744</v>
      </c>
      <c r="P52" t="s">
        <v>3901</v>
      </c>
      <c r="Q52" t="s">
        <v>3919</v>
      </c>
      <c r="R52" t="s">
        <v>2600</v>
      </c>
      <c r="S52" t="s">
        <v>3977</v>
      </c>
      <c r="T52" t="s">
        <v>631</v>
      </c>
      <c r="W52" t="s">
        <v>40</v>
      </c>
      <c r="X52" t="s">
        <v>2442</v>
      </c>
      <c r="Y52" t="s">
        <v>2239</v>
      </c>
      <c r="Z52" t="s">
        <v>80</v>
      </c>
      <c r="AA52" t="s">
        <v>35</v>
      </c>
      <c r="AB52" t="s">
        <v>2901</v>
      </c>
      <c r="AE52">
        <f>ROUND((AF52*AG52),0)</f>
        <v>4</v>
      </c>
      <c r="AF52">
        <v>80</v>
      </c>
      <c r="AG52" s="3">
        <v>0.05</v>
      </c>
      <c r="AH52" s="3"/>
      <c r="AQ52" t="s">
        <v>466</v>
      </c>
      <c r="AR52" t="s">
        <v>467</v>
      </c>
    </row>
    <row r="53" spans="1:59" x14ac:dyDescent="0.25">
      <c r="A53" t="s">
        <v>461</v>
      </c>
      <c r="B53">
        <v>2011</v>
      </c>
      <c r="C53" t="str">
        <f t="shared" si="0"/>
        <v>Moriarty et al. 2011</v>
      </c>
      <c r="D53" t="s">
        <v>35</v>
      </c>
      <c r="E53" t="s">
        <v>158</v>
      </c>
      <c r="F53" t="s">
        <v>462</v>
      </c>
      <c r="G53" t="s">
        <v>2901</v>
      </c>
      <c r="H53" t="s">
        <v>3501</v>
      </c>
      <c r="I53" t="s">
        <v>2446</v>
      </c>
      <c r="J53" t="s">
        <v>3625</v>
      </c>
      <c r="K53" t="s">
        <v>28</v>
      </c>
      <c r="L53" t="s">
        <v>28</v>
      </c>
      <c r="N53" t="s">
        <v>465</v>
      </c>
      <c r="O53" t="s">
        <v>744</v>
      </c>
      <c r="P53" t="s">
        <v>3901</v>
      </c>
      <c r="Q53" t="s">
        <v>3919</v>
      </c>
      <c r="R53" t="s">
        <v>2600</v>
      </c>
      <c r="S53" s="13"/>
      <c r="V53" t="s">
        <v>2807</v>
      </c>
      <c r="W53" t="s">
        <v>40</v>
      </c>
      <c r="X53" t="s">
        <v>2442</v>
      </c>
      <c r="Y53" t="s">
        <v>2239</v>
      </c>
      <c r="Z53" t="s">
        <v>80</v>
      </c>
      <c r="AA53" t="s">
        <v>35</v>
      </c>
      <c r="AB53" t="s">
        <v>2901</v>
      </c>
      <c r="AE53">
        <f>ROUND((AF53*AG53),0)</f>
        <v>1</v>
      </c>
      <c r="AF53">
        <v>80</v>
      </c>
      <c r="AG53" s="7">
        <v>1.2999999999999999E-2</v>
      </c>
      <c r="AH53" s="7"/>
      <c r="AQ53" t="s">
        <v>466</v>
      </c>
      <c r="AR53" t="s">
        <v>467</v>
      </c>
    </row>
    <row r="54" spans="1:59" x14ac:dyDescent="0.25">
      <c r="A54" t="s">
        <v>461</v>
      </c>
      <c r="B54">
        <v>2011</v>
      </c>
      <c r="C54" t="str">
        <f t="shared" si="0"/>
        <v>Moriarty et al. 2011</v>
      </c>
      <c r="D54" t="s">
        <v>35</v>
      </c>
      <c r="E54" t="s">
        <v>158</v>
      </c>
      <c r="F54" t="s">
        <v>462</v>
      </c>
      <c r="G54" t="s">
        <v>2901</v>
      </c>
      <c r="H54" t="s">
        <v>3501</v>
      </c>
      <c r="I54" t="s">
        <v>2446</v>
      </c>
      <c r="J54" t="s">
        <v>3625</v>
      </c>
      <c r="K54" t="s">
        <v>28</v>
      </c>
      <c r="L54" t="s">
        <v>28</v>
      </c>
      <c r="N54" t="s">
        <v>465</v>
      </c>
      <c r="O54" t="s">
        <v>744</v>
      </c>
      <c r="P54" t="s">
        <v>3901</v>
      </c>
      <c r="Q54" t="s">
        <v>2614</v>
      </c>
      <c r="R54" t="s">
        <v>118</v>
      </c>
      <c r="S54" s="13"/>
      <c r="V54" t="s">
        <v>2611</v>
      </c>
      <c r="W54" t="s">
        <v>40</v>
      </c>
      <c r="X54" t="s">
        <v>2442</v>
      </c>
      <c r="Y54" t="s">
        <v>2239</v>
      </c>
      <c r="Z54" t="s">
        <v>80</v>
      </c>
      <c r="AA54" t="s">
        <v>35</v>
      </c>
      <c r="AB54" t="s">
        <v>2901</v>
      </c>
      <c r="AE54" t="s">
        <v>119</v>
      </c>
      <c r="AF54">
        <v>80</v>
      </c>
      <c r="AG54" t="s">
        <v>119</v>
      </c>
      <c r="AQ54" t="s">
        <v>466</v>
      </c>
      <c r="AR54" t="s">
        <v>467</v>
      </c>
    </row>
    <row r="55" spans="1:59" x14ac:dyDescent="0.25">
      <c r="A55" s="12" t="s">
        <v>2313</v>
      </c>
      <c r="B55" s="12">
        <v>2012</v>
      </c>
      <c r="C55" t="str">
        <f t="shared" si="0"/>
        <v>Oates et al.  2012</v>
      </c>
      <c r="D55" s="12" t="s">
        <v>35</v>
      </c>
      <c r="E55" s="12" t="s">
        <v>158</v>
      </c>
      <c r="F55" s="12" t="s">
        <v>1293</v>
      </c>
      <c r="G55" s="12" t="s">
        <v>35</v>
      </c>
      <c r="H55" s="12" t="s">
        <v>3503</v>
      </c>
      <c r="I55" s="12" t="s">
        <v>2314</v>
      </c>
      <c r="J55" s="12" t="s">
        <v>2117</v>
      </c>
      <c r="K55" s="12" t="s">
        <v>28</v>
      </c>
      <c r="L55" s="12" t="s">
        <v>28</v>
      </c>
      <c r="M55" s="12"/>
      <c r="N55" s="12" t="s">
        <v>630</v>
      </c>
      <c r="O55" t="s">
        <v>744</v>
      </c>
      <c r="P55" s="12" t="s">
        <v>3901</v>
      </c>
      <c r="Q55" t="s">
        <v>2614</v>
      </c>
      <c r="R55" t="s">
        <v>118</v>
      </c>
      <c r="S55" s="13" t="s">
        <v>3980</v>
      </c>
      <c r="U55" s="12" t="s">
        <v>1089</v>
      </c>
      <c r="V55" s="12" t="s">
        <v>2611</v>
      </c>
      <c r="W55" s="12" t="s">
        <v>40</v>
      </c>
      <c r="X55" s="12" t="s">
        <v>2239</v>
      </c>
      <c r="Y55" s="12" t="s">
        <v>2239</v>
      </c>
      <c r="Z55" s="12" t="s">
        <v>80</v>
      </c>
      <c r="AA55" s="12" t="s">
        <v>2901</v>
      </c>
      <c r="AB55" t="s">
        <v>2901</v>
      </c>
      <c r="AC55" t="s">
        <v>3860</v>
      </c>
      <c r="AD55" s="12" t="s">
        <v>35</v>
      </c>
      <c r="AE55" s="12" t="s">
        <v>119</v>
      </c>
      <c r="AF55" s="12">
        <v>145</v>
      </c>
      <c r="AG55" s="15">
        <v>0</v>
      </c>
      <c r="AH55" s="15"/>
      <c r="AI55" s="12" t="s">
        <v>119</v>
      </c>
      <c r="AJ55" s="12"/>
      <c r="AK55" s="12"/>
      <c r="AL55" s="12"/>
      <c r="AM55" s="12"/>
      <c r="AN55" s="12"/>
      <c r="AO55" s="15"/>
      <c r="AP55" s="15"/>
      <c r="AQ55" s="12"/>
      <c r="AR55" s="12"/>
      <c r="AS55" s="12"/>
      <c r="AT55" s="12"/>
      <c r="AU55" s="12"/>
      <c r="AV55" s="12"/>
      <c r="AW55" s="12"/>
      <c r="AX55" s="12"/>
      <c r="AY55" s="12"/>
      <c r="AZ55" s="12"/>
      <c r="BA55" s="12"/>
      <c r="BB55" s="12"/>
      <c r="BC55" s="12"/>
      <c r="BD55" s="12"/>
      <c r="BE55" s="12"/>
      <c r="BF55" s="12"/>
      <c r="BG55" s="12"/>
    </row>
    <row r="56" spans="1:59" x14ac:dyDescent="0.25">
      <c r="A56" s="12" t="s">
        <v>2317</v>
      </c>
      <c r="B56" s="12">
        <v>2017</v>
      </c>
      <c r="C56" t="str">
        <f t="shared" si="0"/>
        <v>Rzymski et al. 2017</v>
      </c>
      <c r="D56" s="12" t="s">
        <v>35</v>
      </c>
      <c r="E56" s="12" t="s">
        <v>226</v>
      </c>
      <c r="F56" s="12" t="s">
        <v>2318</v>
      </c>
      <c r="G56" s="12" t="s">
        <v>2901</v>
      </c>
      <c r="H56" s="12" t="s">
        <v>3504</v>
      </c>
      <c r="I56" s="12" t="s">
        <v>2319</v>
      </c>
      <c r="J56" s="12" t="s">
        <v>2117</v>
      </c>
      <c r="K56" s="12">
        <v>800</v>
      </c>
      <c r="L56" s="12" t="s">
        <v>28</v>
      </c>
      <c r="M56" s="12"/>
      <c r="N56" s="12" t="s">
        <v>28</v>
      </c>
      <c r="O56" t="s">
        <v>744</v>
      </c>
      <c r="P56" s="12" t="s">
        <v>3901</v>
      </c>
      <c r="Q56" t="s">
        <v>4080</v>
      </c>
      <c r="R56" t="s">
        <v>4079</v>
      </c>
      <c r="S56" t="s">
        <v>4078</v>
      </c>
      <c r="T56" s="12" t="s">
        <v>2475</v>
      </c>
      <c r="U56" s="12" t="s">
        <v>406</v>
      </c>
      <c r="V56" s="12"/>
      <c r="W56" s="12" t="s">
        <v>40</v>
      </c>
      <c r="X56" s="12" t="s">
        <v>2239</v>
      </c>
      <c r="Y56" s="12" t="s">
        <v>2239</v>
      </c>
      <c r="Z56" s="12" t="s">
        <v>2320</v>
      </c>
      <c r="AA56" s="12" t="s">
        <v>35</v>
      </c>
      <c r="AB56" s="12" t="s">
        <v>35</v>
      </c>
      <c r="AC56" s="12" t="s">
        <v>3861</v>
      </c>
      <c r="AD56" s="12" t="s">
        <v>2901</v>
      </c>
      <c r="AE56" s="12">
        <v>2</v>
      </c>
      <c r="AF56" s="12">
        <v>125</v>
      </c>
      <c r="AG56" s="12"/>
      <c r="AH56" s="12"/>
      <c r="AI56" s="16">
        <v>4000</v>
      </c>
      <c r="AJ56" s="16"/>
      <c r="AK56" s="12"/>
      <c r="AL56" s="12"/>
      <c r="AM56" s="12"/>
      <c r="AN56" s="12"/>
      <c r="AO56" s="16">
        <v>3000</v>
      </c>
      <c r="AP56" s="16">
        <v>25000</v>
      </c>
      <c r="AQ56" s="12" t="s">
        <v>2321</v>
      </c>
      <c r="AR56" s="12"/>
      <c r="AS56" s="12" t="s">
        <v>3821</v>
      </c>
      <c r="AT56" s="12"/>
      <c r="AU56" s="12"/>
      <c r="AV56" s="12"/>
      <c r="AW56" s="12"/>
      <c r="AX56" s="12"/>
      <c r="AY56" s="12"/>
      <c r="AZ56" s="12"/>
      <c r="BA56" s="12"/>
      <c r="BB56" s="12"/>
      <c r="BC56" s="12"/>
      <c r="BD56" s="16">
        <v>3000</v>
      </c>
      <c r="BE56" s="16">
        <v>5000</v>
      </c>
      <c r="BF56" s="12"/>
      <c r="BG56" s="12"/>
    </row>
    <row r="57" spans="1:59" x14ac:dyDescent="0.25">
      <c r="A57" t="s">
        <v>859</v>
      </c>
      <c r="B57">
        <v>2011</v>
      </c>
      <c r="C57" t="str">
        <f t="shared" si="0"/>
        <v>Siembieda et al. 2011</v>
      </c>
      <c r="D57" t="s">
        <v>35</v>
      </c>
      <c r="E57" t="s">
        <v>226</v>
      </c>
      <c r="F57" t="s">
        <v>860</v>
      </c>
      <c r="G57" t="s">
        <v>35</v>
      </c>
      <c r="H57" t="s">
        <v>3503</v>
      </c>
      <c r="I57" t="s">
        <v>2439</v>
      </c>
      <c r="J57" t="s">
        <v>3626</v>
      </c>
      <c r="K57" t="s">
        <v>28</v>
      </c>
      <c r="L57" t="s">
        <v>28</v>
      </c>
      <c r="N57" t="s">
        <v>862</v>
      </c>
      <c r="O57" t="s">
        <v>744</v>
      </c>
      <c r="P57" t="s">
        <v>3901</v>
      </c>
      <c r="Q57" t="s">
        <v>4007</v>
      </c>
      <c r="R57" t="s">
        <v>4006</v>
      </c>
      <c r="S57" t="s">
        <v>4005</v>
      </c>
      <c r="T57" t="s">
        <v>4219</v>
      </c>
      <c r="W57" t="s">
        <v>40</v>
      </c>
      <c r="X57" t="s">
        <v>2438</v>
      </c>
      <c r="Y57" t="s">
        <v>2239</v>
      </c>
      <c r="Z57" t="s">
        <v>80</v>
      </c>
      <c r="AA57" t="s">
        <v>35</v>
      </c>
      <c r="AB57" t="s">
        <v>2901</v>
      </c>
      <c r="AE57" t="s">
        <v>119</v>
      </c>
      <c r="AF57">
        <v>2</v>
      </c>
      <c r="AR57" t="s">
        <v>864</v>
      </c>
      <c r="AS57" t="s">
        <v>865</v>
      </c>
    </row>
    <row r="58" spans="1:59" x14ac:dyDescent="0.25">
      <c r="A58" t="s">
        <v>859</v>
      </c>
      <c r="B58">
        <v>2011</v>
      </c>
      <c r="C58" t="str">
        <f t="shared" si="0"/>
        <v>Siembieda et al. 2011</v>
      </c>
      <c r="D58" t="s">
        <v>35</v>
      </c>
      <c r="E58" t="s">
        <v>226</v>
      </c>
      <c r="F58" t="s">
        <v>860</v>
      </c>
      <c r="G58" t="s">
        <v>35</v>
      </c>
      <c r="H58" t="s">
        <v>3503</v>
      </c>
      <c r="I58" t="s">
        <v>2439</v>
      </c>
      <c r="J58" t="s">
        <v>3626</v>
      </c>
      <c r="K58" t="s">
        <v>28</v>
      </c>
      <c r="L58" t="s">
        <v>28</v>
      </c>
      <c r="N58" t="s">
        <v>862</v>
      </c>
      <c r="O58" t="s">
        <v>744</v>
      </c>
      <c r="P58" t="s">
        <v>3901</v>
      </c>
      <c r="Q58" t="s">
        <v>4009</v>
      </c>
      <c r="R58" t="s">
        <v>4008</v>
      </c>
      <c r="S58" t="s">
        <v>3931</v>
      </c>
      <c r="T58" t="s">
        <v>3156</v>
      </c>
      <c r="W58" t="s">
        <v>40</v>
      </c>
      <c r="X58" t="s">
        <v>2438</v>
      </c>
      <c r="Y58" t="s">
        <v>2239</v>
      </c>
      <c r="Z58" t="s">
        <v>80</v>
      </c>
      <c r="AA58" t="s">
        <v>35</v>
      </c>
      <c r="AB58" t="s">
        <v>2901</v>
      </c>
      <c r="AE58" t="s">
        <v>119</v>
      </c>
      <c r="AF58">
        <v>12</v>
      </c>
      <c r="AR58" t="s">
        <v>864</v>
      </c>
      <c r="AS58" t="s">
        <v>865</v>
      </c>
    </row>
    <row r="59" spans="1:59" x14ac:dyDescent="0.25">
      <c r="A59" t="s">
        <v>859</v>
      </c>
      <c r="B59">
        <v>2011</v>
      </c>
      <c r="C59" t="str">
        <f t="shared" si="0"/>
        <v>Siembieda et al. 2011</v>
      </c>
      <c r="D59" t="s">
        <v>35</v>
      </c>
      <c r="E59" t="s">
        <v>226</v>
      </c>
      <c r="F59" t="s">
        <v>860</v>
      </c>
      <c r="G59" t="s">
        <v>35</v>
      </c>
      <c r="H59" t="s">
        <v>3503</v>
      </c>
      <c r="I59" t="s">
        <v>2439</v>
      </c>
      <c r="J59" t="s">
        <v>3626</v>
      </c>
      <c r="K59" t="s">
        <v>28</v>
      </c>
      <c r="L59" t="s">
        <v>28</v>
      </c>
      <c r="N59" t="s">
        <v>862</v>
      </c>
      <c r="O59" t="s">
        <v>744</v>
      </c>
      <c r="P59" t="s">
        <v>3901</v>
      </c>
      <c r="Q59" t="s">
        <v>4013</v>
      </c>
      <c r="R59" t="s">
        <v>4012</v>
      </c>
      <c r="S59" t="s">
        <v>3953</v>
      </c>
      <c r="T59" t="s">
        <v>4413</v>
      </c>
      <c r="W59" t="s">
        <v>40</v>
      </c>
      <c r="X59" t="s">
        <v>2438</v>
      </c>
      <c r="Y59" t="s">
        <v>2239</v>
      </c>
      <c r="Z59" t="s">
        <v>80</v>
      </c>
      <c r="AA59" t="s">
        <v>35</v>
      </c>
      <c r="AB59" t="s">
        <v>2901</v>
      </c>
      <c r="AE59" t="s">
        <v>119</v>
      </c>
      <c r="AF59">
        <v>6</v>
      </c>
      <c r="AR59" t="s">
        <v>864</v>
      </c>
      <c r="AS59" t="s">
        <v>865</v>
      </c>
    </row>
    <row r="60" spans="1:59" x14ac:dyDescent="0.25">
      <c r="A60" t="s">
        <v>859</v>
      </c>
      <c r="B60">
        <v>2011</v>
      </c>
      <c r="C60" t="str">
        <f t="shared" si="0"/>
        <v>Siembieda et al. 2011</v>
      </c>
      <c r="D60" t="s">
        <v>35</v>
      </c>
      <c r="E60" t="s">
        <v>226</v>
      </c>
      <c r="F60" t="s">
        <v>860</v>
      </c>
      <c r="G60" t="s">
        <v>35</v>
      </c>
      <c r="H60" t="s">
        <v>3503</v>
      </c>
      <c r="I60" t="s">
        <v>2439</v>
      </c>
      <c r="J60" t="s">
        <v>3626</v>
      </c>
      <c r="K60" t="s">
        <v>28</v>
      </c>
      <c r="L60" t="s">
        <v>28</v>
      </c>
      <c r="N60" t="s">
        <v>862</v>
      </c>
      <c r="O60" t="s">
        <v>744</v>
      </c>
      <c r="P60" t="s">
        <v>3901</v>
      </c>
      <c r="Q60" t="s">
        <v>4009</v>
      </c>
      <c r="R60" t="s">
        <v>4017</v>
      </c>
      <c r="S60" t="s">
        <v>4016</v>
      </c>
      <c r="T60" t="s">
        <v>341</v>
      </c>
      <c r="W60" t="s">
        <v>40</v>
      </c>
      <c r="X60" t="s">
        <v>2438</v>
      </c>
      <c r="Y60" t="s">
        <v>2239</v>
      </c>
      <c r="Z60" t="s">
        <v>80</v>
      </c>
      <c r="AA60" t="s">
        <v>35</v>
      </c>
      <c r="AB60" t="s">
        <v>2901</v>
      </c>
      <c r="AE60" t="s">
        <v>119</v>
      </c>
      <c r="AF60">
        <v>13</v>
      </c>
      <c r="AR60" t="s">
        <v>864</v>
      </c>
      <c r="AS60" t="s">
        <v>865</v>
      </c>
    </row>
    <row r="61" spans="1:59" x14ac:dyDescent="0.25">
      <c r="A61" t="s">
        <v>859</v>
      </c>
      <c r="B61">
        <v>2011</v>
      </c>
      <c r="C61" t="str">
        <f t="shared" si="0"/>
        <v>Siembieda et al. 2011</v>
      </c>
      <c r="D61" t="s">
        <v>35</v>
      </c>
      <c r="E61" t="s">
        <v>226</v>
      </c>
      <c r="F61" t="s">
        <v>860</v>
      </c>
      <c r="G61" t="s">
        <v>35</v>
      </c>
      <c r="H61" t="s">
        <v>3503</v>
      </c>
      <c r="I61" t="s">
        <v>2439</v>
      </c>
      <c r="J61" t="s">
        <v>3626</v>
      </c>
      <c r="K61" t="s">
        <v>28</v>
      </c>
      <c r="L61" t="s">
        <v>28</v>
      </c>
      <c r="N61" t="s">
        <v>862</v>
      </c>
      <c r="O61" t="s">
        <v>744</v>
      </c>
      <c r="P61" t="s">
        <v>3901</v>
      </c>
      <c r="Q61" t="s">
        <v>3993</v>
      </c>
      <c r="R61" t="s">
        <v>4023</v>
      </c>
      <c r="S61" t="s">
        <v>4022</v>
      </c>
      <c r="T61" t="s">
        <v>2561</v>
      </c>
      <c r="W61" t="s">
        <v>40</v>
      </c>
      <c r="X61" t="s">
        <v>2438</v>
      </c>
      <c r="Y61" t="s">
        <v>2239</v>
      </c>
      <c r="Z61" t="s">
        <v>80</v>
      </c>
      <c r="AA61" t="s">
        <v>35</v>
      </c>
      <c r="AB61" t="s">
        <v>2901</v>
      </c>
      <c r="AE61" t="s">
        <v>119</v>
      </c>
      <c r="AF61">
        <v>2</v>
      </c>
      <c r="AR61" t="s">
        <v>864</v>
      </c>
      <c r="AS61" t="s">
        <v>865</v>
      </c>
    </row>
    <row r="62" spans="1:59" x14ac:dyDescent="0.25">
      <c r="A62" t="s">
        <v>859</v>
      </c>
      <c r="B62">
        <v>2011</v>
      </c>
      <c r="C62" t="str">
        <f t="shared" si="0"/>
        <v>Siembieda et al. 2011</v>
      </c>
      <c r="D62" t="s">
        <v>35</v>
      </c>
      <c r="E62" t="s">
        <v>226</v>
      </c>
      <c r="F62" t="s">
        <v>860</v>
      </c>
      <c r="G62" t="s">
        <v>35</v>
      </c>
      <c r="H62" t="s">
        <v>3503</v>
      </c>
      <c r="I62" t="s">
        <v>2439</v>
      </c>
      <c r="J62" t="s">
        <v>3626</v>
      </c>
      <c r="K62" t="s">
        <v>28</v>
      </c>
      <c r="L62" t="s">
        <v>28</v>
      </c>
      <c r="N62" t="s">
        <v>862</v>
      </c>
      <c r="O62" t="s">
        <v>744</v>
      </c>
      <c r="P62" t="s">
        <v>3901</v>
      </c>
      <c r="Q62" t="s">
        <v>4041</v>
      </c>
      <c r="R62" t="s">
        <v>4042</v>
      </c>
      <c r="S62" t="s">
        <v>4043</v>
      </c>
      <c r="T62" t="s">
        <v>4414</v>
      </c>
      <c r="W62" t="s">
        <v>40</v>
      </c>
      <c r="X62" t="s">
        <v>2438</v>
      </c>
      <c r="Y62" t="s">
        <v>2239</v>
      </c>
      <c r="Z62" t="s">
        <v>80</v>
      </c>
      <c r="AA62" t="s">
        <v>35</v>
      </c>
      <c r="AB62" t="s">
        <v>2901</v>
      </c>
      <c r="AE62" t="s">
        <v>119</v>
      </c>
      <c r="AF62">
        <v>16</v>
      </c>
      <c r="AR62" t="s">
        <v>864</v>
      </c>
      <c r="AS62" t="s">
        <v>865</v>
      </c>
    </row>
    <row r="63" spans="1:59" x14ac:dyDescent="0.25">
      <c r="A63" t="s">
        <v>859</v>
      </c>
      <c r="B63">
        <v>2011</v>
      </c>
      <c r="C63" t="str">
        <f t="shared" si="0"/>
        <v>Siembieda et al. 2011</v>
      </c>
      <c r="D63" t="s">
        <v>35</v>
      </c>
      <c r="E63" t="s">
        <v>226</v>
      </c>
      <c r="F63" t="s">
        <v>860</v>
      </c>
      <c r="G63" t="s">
        <v>35</v>
      </c>
      <c r="H63" t="s">
        <v>3503</v>
      </c>
      <c r="I63" t="s">
        <v>2439</v>
      </c>
      <c r="J63" t="s">
        <v>3626</v>
      </c>
      <c r="K63" t="s">
        <v>28</v>
      </c>
      <c r="L63" t="s">
        <v>28</v>
      </c>
      <c r="N63" t="s">
        <v>862</v>
      </c>
      <c r="O63" t="s">
        <v>744</v>
      </c>
      <c r="P63" t="s">
        <v>3901</v>
      </c>
      <c r="Q63" t="s">
        <v>4041</v>
      </c>
      <c r="R63" t="s">
        <v>4048</v>
      </c>
      <c r="S63" t="s">
        <v>4047</v>
      </c>
      <c r="T63" t="s">
        <v>870</v>
      </c>
      <c r="W63" t="s">
        <v>40</v>
      </c>
      <c r="X63" t="s">
        <v>2438</v>
      </c>
      <c r="Y63" t="s">
        <v>2239</v>
      </c>
      <c r="Z63" t="s">
        <v>80</v>
      </c>
      <c r="AA63" t="s">
        <v>35</v>
      </c>
      <c r="AB63" t="s">
        <v>2901</v>
      </c>
      <c r="AE63" t="s">
        <v>119</v>
      </c>
      <c r="AF63">
        <v>6</v>
      </c>
      <c r="AR63" t="s">
        <v>864</v>
      </c>
      <c r="AS63" t="s">
        <v>865</v>
      </c>
      <c r="BF63" s="12"/>
      <c r="BG63" s="12"/>
    </row>
    <row r="64" spans="1:59" x14ac:dyDescent="0.25">
      <c r="A64" t="s">
        <v>859</v>
      </c>
      <c r="B64">
        <v>2011</v>
      </c>
      <c r="C64" t="str">
        <f t="shared" si="0"/>
        <v>Siembieda et al. 2011</v>
      </c>
      <c r="D64" t="s">
        <v>35</v>
      </c>
      <c r="E64" t="s">
        <v>226</v>
      </c>
      <c r="F64" t="s">
        <v>860</v>
      </c>
      <c r="G64" t="s">
        <v>35</v>
      </c>
      <c r="H64" t="s">
        <v>3503</v>
      </c>
      <c r="I64" t="s">
        <v>2439</v>
      </c>
      <c r="J64" t="s">
        <v>3626</v>
      </c>
      <c r="K64" t="s">
        <v>28</v>
      </c>
      <c r="L64" t="s">
        <v>28</v>
      </c>
      <c r="N64" t="s">
        <v>862</v>
      </c>
      <c r="O64" t="s">
        <v>744</v>
      </c>
      <c r="P64" t="s">
        <v>3901</v>
      </c>
      <c r="Q64" t="s">
        <v>3919</v>
      </c>
      <c r="R64" t="s">
        <v>2600</v>
      </c>
      <c r="S64" t="s">
        <v>3977</v>
      </c>
      <c r="T64" t="s">
        <v>631</v>
      </c>
      <c r="W64" t="s">
        <v>40</v>
      </c>
      <c r="X64" t="s">
        <v>2438</v>
      </c>
      <c r="Y64" t="s">
        <v>2239</v>
      </c>
      <c r="Z64" t="s">
        <v>80</v>
      </c>
      <c r="AA64" t="s">
        <v>35</v>
      </c>
      <c r="AB64" t="s">
        <v>2901</v>
      </c>
      <c r="AE64" t="s">
        <v>119</v>
      </c>
      <c r="AF64">
        <v>13</v>
      </c>
      <c r="AR64" t="s">
        <v>864</v>
      </c>
      <c r="AS64" t="s">
        <v>865</v>
      </c>
    </row>
    <row r="65" spans="1:45" x14ac:dyDescent="0.25">
      <c r="A65" t="s">
        <v>859</v>
      </c>
      <c r="B65">
        <v>2011</v>
      </c>
      <c r="C65" t="str">
        <f t="shared" si="0"/>
        <v>Siembieda et al. 2011</v>
      </c>
      <c r="D65" t="s">
        <v>35</v>
      </c>
      <c r="E65" t="s">
        <v>226</v>
      </c>
      <c r="F65" t="s">
        <v>860</v>
      </c>
      <c r="G65" t="s">
        <v>35</v>
      </c>
      <c r="H65" t="s">
        <v>3503</v>
      </c>
      <c r="I65" t="s">
        <v>2439</v>
      </c>
      <c r="J65" t="s">
        <v>3626</v>
      </c>
      <c r="K65" t="s">
        <v>28</v>
      </c>
      <c r="L65" t="s">
        <v>28</v>
      </c>
      <c r="N65" t="s">
        <v>862</v>
      </c>
      <c r="O65" t="s">
        <v>744</v>
      </c>
      <c r="P65" t="s">
        <v>3901</v>
      </c>
      <c r="Q65" t="s">
        <v>4071</v>
      </c>
      <c r="R65" t="s">
        <v>4070</v>
      </c>
      <c r="S65" t="s">
        <v>4069</v>
      </c>
      <c r="T65" t="s">
        <v>3758</v>
      </c>
      <c r="W65" t="s">
        <v>40</v>
      </c>
      <c r="X65" t="s">
        <v>2438</v>
      </c>
      <c r="Y65" t="s">
        <v>2239</v>
      </c>
      <c r="Z65" t="s">
        <v>80</v>
      </c>
      <c r="AA65" t="s">
        <v>35</v>
      </c>
      <c r="AB65" t="s">
        <v>2901</v>
      </c>
      <c r="AE65" t="s">
        <v>119</v>
      </c>
      <c r="AF65">
        <v>6</v>
      </c>
      <c r="AR65" t="s">
        <v>864</v>
      </c>
      <c r="AS65" t="s">
        <v>865</v>
      </c>
    </row>
    <row r="66" spans="1:45" x14ac:dyDescent="0.25">
      <c r="A66" t="s">
        <v>859</v>
      </c>
      <c r="B66">
        <v>2011</v>
      </c>
      <c r="C66" t="str">
        <f t="shared" ref="C66:C129" si="1">A66&amp;" "&amp;B66</f>
        <v>Siembieda et al. 2011</v>
      </c>
      <c r="D66" t="s">
        <v>35</v>
      </c>
      <c r="E66" t="s">
        <v>226</v>
      </c>
      <c r="F66" t="s">
        <v>860</v>
      </c>
      <c r="G66" t="s">
        <v>35</v>
      </c>
      <c r="H66" t="s">
        <v>3503</v>
      </c>
      <c r="I66" t="s">
        <v>2439</v>
      </c>
      <c r="J66" t="s">
        <v>3626</v>
      </c>
      <c r="K66" t="s">
        <v>28</v>
      </c>
      <c r="L66" t="s">
        <v>28</v>
      </c>
      <c r="N66" t="s">
        <v>862</v>
      </c>
      <c r="O66" t="s">
        <v>744</v>
      </c>
      <c r="P66" t="s">
        <v>3901</v>
      </c>
      <c r="Q66" t="s">
        <v>2614</v>
      </c>
      <c r="R66" t="s">
        <v>2566</v>
      </c>
      <c r="S66" t="s">
        <v>4075</v>
      </c>
      <c r="T66" t="s">
        <v>871</v>
      </c>
      <c r="W66" t="s">
        <v>40</v>
      </c>
      <c r="X66" t="s">
        <v>2438</v>
      </c>
      <c r="Y66" t="s">
        <v>2239</v>
      </c>
      <c r="Z66" t="s">
        <v>80</v>
      </c>
      <c r="AA66" t="s">
        <v>35</v>
      </c>
      <c r="AB66" t="s">
        <v>2901</v>
      </c>
      <c r="AE66" t="s">
        <v>119</v>
      </c>
      <c r="AF66">
        <v>31</v>
      </c>
      <c r="AR66" t="s">
        <v>864</v>
      </c>
      <c r="AS66" t="s">
        <v>865</v>
      </c>
    </row>
    <row r="67" spans="1:45" x14ac:dyDescent="0.25">
      <c r="A67" t="s">
        <v>859</v>
      </c>
      <c r="B67">
        <v>2011</v>
      </c>
      <c r="C67" t="str">
        <f t="shared" si="1"/>
        <v>Siembieda et al. 2011</v>
      </c>
      <c r="D67" t="s">
        <v>35</v>
      </c>
      <c r="E67" t="s">
        <v>226</v>
      </c>
      <c r="F67" t="s">
        <v>860</v>
      </c>
      <c r="G67" t="s">
        <v>35</v>
      </c>
      <c r="H67" t="s">
        <v>3503</v>
      </c>
      <c r="I67" t="s">
        <v>2439</v>
      </c>
      <c r="J67" t="s">
        <v>3626</v>
      </c>
      <c r="K67" t="s">
        <v>28</v>
      </c>
      <c r="L67" t="s">
        <v>28</v>
      </c>
      <c r="N67" t="s">
        <v>862</v>
      </c>
      <c r="O67" t="s">
        <v>744</v>
      </c>
      <c r="P67" t="s">
        <v>3901</v>
      </c>
      <c r="Q67" t="s">
        <v>2614</v>
      </c>
      <c r="R67" t="s">
        <v>118</v>
      </c>
      <c r="S67" t="s">
        <v>3980</v>
      </c>
      <c r="T67" t="s">
        <v>2551</v>
      </c>
      <c r="W67" t="s">
        <v>40</v>
      </c>
      <c r="X67" t="s">
        <v>2438</v>
      </c>
      <c r="Y67" t="s">
        <v>2239</v>
      </c>
      <c r="Z67" t="s">
        <v>80</v>
      </c>
      <c r="AA67" t="s">
        <v>35</v>
      </c>
      <c r="AB67" t="s">
        <v>2901</v>
      </c>
      <c r="AE67" t="s">
        <v>119</v>
      </c>
      <c r="AF67">
        <v>1</v>
      </c>
      <c r="AR67" t="s">
        <v>864</v>
      </c>
      <c r="AS67" t="s">
        <v>865</v>
      </c>
    </row>
    <row r="68" spans="1:45" x14ac:dyDescent="0.25">
      <c r="A68" t="s">
        <v>859</v>
      </c>
      <c r="B68">
        <v>2011</v>
      </c>
      <c r="C68" t="str">
        <f t="shared" si="1"/>
        <v>Siembieda et al. 2011</v>
      </c>
      <c r="D68" t="s">
        <v>35</v>
      </c>
      <c r="E68" t="s">
        <v>226</v>
      </c>
      <c r="F68" t="s">
        <v>860</v>
      </c>
      <c r="G68" t="s">
        <v>35</v>
      </c>
      <c r="H68" t="s">
        <v>3503</v>
      </c>
      <c r="I68" t="s">
        <v>2439</v>
      </c>
      <c r="J68" t="s">
        <v>3626</v>
      </c>
      <c r="K68" t="s">
        <v>28</v>
      </c>
      <c r="L68" t="s">
        <v>28</v>
      </c>
      <c r="N68" t="s">
        <v>862</v>
      </c>
      <c r="O68" t="s">
        <v>744</v>
      </c>
      <c r="P68" t="s">
        <v>3901</v>
      </c>
      <c r="Q68" t="s">
        <v>4026</v>
      </c>
      <c r="R68" t="s">
        <v>4052</v>
      </c>
      <c r="S68" t="s">
        <v>4108</v>
      </c>
      <c r="T68" t="s">
        <v>2610</v>
      </c>
      <c r="W68" t="s">
        <v>40</v>
      </c>
      <c r="X68" t="s">
        <v>2438</v>
      </c>
      <c r="Y68" t="s">
        <v>2239</v>
      </c>
      <c r="Z68" t="s">
        <v>80</v>
      </c>
      <c r="AA68" t="s">
        <v>35</v>
      </c>
      <c r="AB68" t="s">
        <v>2901</v>
      </c>
      <c r="AE68" t="s">
        <v>119</v>
      </c>
      <c r="AF68">
        <v>6</v>
      </c>
      <c r="AR68" t="s">
        <v>864</v>
      </c>
      <c r="AS68" t="s">
        <v>865</v>
      </c>
    </row>
    <row r="69" spans="1:45" x14ac:dyDescent="0.25">
      <c r="A69" t="s">
        <v>859</v>
      </c>
      <c r="B69">
        <v>2011</v>
      </c>
      <c r="C69" t="str">
        <f t="shared" si="1"/>
        <v>Siembieda et al. 2011</v>
      </c>
      <c r="D69" t="s">
        <v>35</v>
      </c>
      <c r="E69" t="s">
        <v>226</v>
      </c>
      <c r="F69" t="s">
        <v>860</v>
      </c>
      <c r="G69" t="s">
        <v>35</v>
      </c>
      <c r="H69" t="s">
        <v>3503</v>
      </c>
      <c r="I69" t="s">
        <v>2439</v>
      </c>
      <c r="J69" t="s">
        <v>3626</v>
      </c>
      <c r="K69" t="s">
        <v>28</v>
      </c>
      <c r="L69" t="s">
        <v>28</v>
      </c>
      <c r="N69" t="s">
        <v>862</v>
      </c>
      <c r="O69" t="s">
        <v>744</v>
      </c>
      <c r="P69" t="s">
        <v>3901</v>
      </c>
      <c r="Q69" t="s">
        <v>4041</v>
      </c>
      <c r="R69" t="s">
        <v>4066</v>
      </c>
      <c r="S69" t="s">
        <v>4111</v>
      </c>
      <c r="T69" t="s">
        <v>513</v>
      </c>
      <c r="W69" t="s">
        <v>40</v>
      </c>
      <c r="X69" t="s">
        <v>2438</v>
      </c>
      <c r="Y69" t="s">
        <v>2239</v>
      </c>
      <c r="Z69" t="s">
        <v>80</v>
      </c>
      <c r="AA69" t="s">
        <v>35</v>
      </c>
      <c r="AB69" t="s">
        <v>2901</v>
      </c>
      <c r="AE69" t="s">
        <v>119</v>
      </c>
      <c r="AF69">
        <v>8</v>
      </c>
      <c r="AR69" t="s">
        <v>864</v>
      </c>
      <c r="AS69" t="s">
        <v>865</v>
      </c>
    </row>
    <row r="70" spans="1:45" x14ac:dyDescent="0.25">
      <c r="A70" t="s">
        <v>859</v>
      </c>
      <c r="B70">
        <v>2011</v>
      </c>
      <c r="C70" t="str">
        <f t="shared" si="1"/>
        <v>Siembieda et al. 2011</v>
      </c>
      <c r="D70" t="s">
        <v>35</v>
      </c>
      <c r="E70" t="s">
        <v>226</v>
      </c>
      <c r="F70" t="s">
        <v>860</v>
      </c>
      <c r="G70" t="s">
        <v>35</v>
      </c>
      <c r="H70" t="s">
        <v>3503</v>
      </c>
      <c r="I70" t="s">
        <v>2439</v>
      </c>
      <c r="J70" t="s">
        <v>3626</v>
      </c>
      <c r="K70" t="s">
        <v>28</v>
      </c>
      <c r="L70" t="s">
        <v>28</v>
      </c>
      <c r="N70" t="s">
        <v>862</v>
      </c>
      <c r="O70" t="s">
        <v>744</v>
      </c>
      <c r="P70" t="s">
        <v>3901</v>
      </c>
      <c r="Q70" t="s">
        <v>3919</v>
      </c>
      <c r="R70" t="s">
        <v>2600</v>
      </c>
      <c r="S70" t="s">
        <v>3982</v>
      </c>
      <c r="T70" t="s">
        <v>1793</v>
      </c>
      <c r="W70" t="s">
        <v>40</v>
      </c>
      <c r="X70" t="s">
        <v>2438</v>
      </c>
      <c r="Y70" t="s">
        <v>2239</v>
      </c>
      <c r="Z70" t="s">
        <v>80</v>
      </c>
      <c r="AA70" t="s">
        <v>35</v>
      </c>
      <c r="AB70" t="s">
        <v>2901</v>
      </c>
      <c r="AE70" t="s">
        <v>119</v>
      </c>
      <c r="AF70">
        <v>12</v>
      </c>
      <c r="AR70" t="s">
        <v>864</v>
      </c>
      <c r="AS70" t="s">
        <v>865</v>
      </c>
    </row>
    <row r="71" spans="1:45" x14ac:dyDescent="0.25">
      <c r="A71" t="s">
        <v>859</v>
      </c>
      <c r="B71">
        <v>2011</v>
      </c>
      <c r="C71" t="str">
        <f t="shared" si="1"/>
        <v>Siembieda et al. 2011</v>
      </c>
      <c r="D71" t="s">
        <v>35</v>
      </c>
      <c r="E71" t="s">
        <v>226</v>
      </c>
      <c r="F71" t="s">
        <v>860</v>
      </c>
      <c r="G71" t="s">
        <v>35</v>
      </c>
      <c r="H71" t="s">
        <v>3503</v>
      </c>
      <c r="I71" t="s">
        <v>2439</v>
      </c>
      <c r="J71" t="s">
        <v>3626</v>
      </c>
      <c r="K71" t="s">
        <v>28</v>
      </c>
      <c r="L71" t="s">
        <v>28</v>
      </c>
      <c r="N71" t="s">
        <v>862</v>
      </c>
      <c r="O71" t="s">
        <v>744</v>
      </c>
      <c r="P71" t="s">
        <v>3901</v>
      </c>
      <c r="Q71" t="s">
        <v>3993</v>
      </c>
      <c r="R71" t="s">
        <v>4023</v>
      </c>
      <c r="S71" t="s">
        <v>4137</v>
      </c>
      <c r="T71" t="s">
        <v>515</v>
      </c>
      <c r="W71" t="s">
        <v>40</v>
      </c>
      <c r="X71" t="s">
        <v>2438</v>
      </c>
      <c r="Y71" t="s">
        <v>2239</v>
      </c>
      <c r="Z71" t="s">
        <v>80</v>
      </c>
      <c r="AA71" t="s">
        <v>35</v>
      </c>
      <c r="AB71" t="s">
        <v>2901</v>
      </c>
      <c r="AE71" t="s">
        <v>119</v>
      </c>
      <c r="AF71">
        <v>14</v>
      </c>
      <c r="AR71" t="s">
        <v>864</v>
      </c>
      <c r="AS71" t="s">
        <v>865</v>
      </c>
    </row>
    <row r="72" spans="1:45" x14ac:dyDescent="0.25">
      <c r="A72" t="s">
        <v>859</v>
      </c>
      <c r="B72">
        <v>2011</v>
      </c>
      <c r="C72" t="str">
        <f t="shared" si="1"/>
        <v>Siembieda et al. 2011</v>
      </c>
      <c r="D72" t="s">
        <v>35</v>
      </c>
      <c r="E72" t="s">
        <v>226</v>
      </c>
      <c r="F72" t="s">
        <v>860</v>
      </c>
      <c r="G72" t="s">
        <v>35</v>
      </c>
      <c r="H72" t="s">
        <v>3503</v>
      </c>
      <c r="I72" t="s">
        <v>2439</v>
      </c>
      <c r="J72" t="s">
        <v>3626</v>
      </c>
      <c r="K72" t="s">
        <v>28</v>
      </c>
      <c r="L72" t="s">
        <v>28</v>
      </c>
      <c r="N72" t="s">
        <v>862</v>
      </c>
      <c r="O72" t="s">
        <v>744</v>
      </c>
      <c r="P72" t="s">
        <v>3901</v>
      </c>
      <c r="Q72" t="s">
        <v>4159</v>
      </c>
      <c r="R72" t="s">
        <v>4158</v>
      </c>
      <c r="S72" t="s">
        <v>4157</v>
      </c>
      <c r="T72" t="s">
        <v>2800</v>
      </c>
      <c r="W72" t="s">
        <v>40</v>
      </c>
      <c r="X72" t="s">
        <v>2438</v>
      </c>
      <c r="Y72" t="s">
        <v>2239</v>
      </c>
      <c r="Z72" t="s">
        <v>80</v>
      </c>
      <c r="AA72" t="s">
        <v>35</v>
      </c>
      <c r="AB72" t="s">
        <v>2901</v>
      </c>
      <c r="AE72" t="s">
        <v>119</v>
      </c>
      <c r="AF72">
        <v>5</v>
      </c>
      <c r="AR72" t="s">
        <v>864</v>
      </c>
      <c r="AS72" t="s">
        <v>865</v>
      </c>
    </row>
    <row r="73" spans="1:45" x14ac:dyDescent="0.25">
      <c r="A73" t="s">
        <v>859</v>
      </c>
      <c r="B73">
        <v>2011</v>
      </c>
      <c r="C73" t="str">
        <f t="shared" si="1"/>
        <v>Siembieda et al. 2011</v>
      </c>
      <c r="D73" t="s">
        <v>35</v>
      </c>
      <c r="E73" t="s">
        <v>226</v>
      </c>
      <c r="F73" t="s">
        <v>860</v>
      </c>
      <c r="G73" t="s">
        <v>35</v>
      </c>
      <c r="H73" t="s">
        <v>3503</v>
      </c>
      <c r="I73" t="s">
        <v>2439</v>
      </c>
      <c r="J73" t="s">
        <v>3626</v>
      </c>
      <c r="K73" t="s">
        <v>28</v>
      </c>
      <c r="L73" t="s">
        <v>28</v>
      </c>
      <c r="N73" t="s">
        <v>862</v>
      </c>
      <c r="O73" t="s">
        <v>744</v>
      </c>
      <c r="P73" t="s">
        <v>3901</v>
      </c>
      <c r="Q73" t="s">
        <v>3919</v>
      </c>
      <c r="R73" t="s">
        <v>2600</v>
      </c>
      <c r="S73" t="s">
        <v>4165</v>
      </c>
      <c r="T73" t="s">
        <v>4416</v>
      </c>
      <c r="U73" t="s">
        <v>2880</v>
      </c>
      <c r="W73" t="s">
        <v>40</v>
      </c>
      <c r="X73" t="s">
        <v>2438</v>
      </c>
      <c r="Y73" t="s">
        <v>2239</v>
      </c>
      <c r="Z73" t="s">
        <v>80</v>
      </c>
      <c r="AA73" t="s">
        <v>35</v>
      </c>
      <c r="AB73" t="s">
        <v>2901</v>
      </c>
      <c r="AE73" t="s">
        <v>119</v>
      </c>
      <c r="AF73">
        <v>5</v>
      </c>
      <c r="AR73" t="s">
        <v>864</v>
      </c>
      <c r="AS73" t="s">
        <v>865</v>
      </c>
    </row>
    <row r="74" spans="1:45" x14ac:dyDescent="0.25">
      <c r="A74" t="s">
        <v>859</v>
      </c>
      <c r="B74">
        <v>2011</v>
      </c>
      <c r="C74" t="str">
        <f t="shared" si="1"/>
        <v>Siembieda et al. 2011</v>
      </c>
      <c r="D74" t="s">
        <v>35</v>
      </c>
      <c r="E74" t="s">
        <v>226</v>
      </c>
      <c r="F74" t="s">
        <v>860</v>
      </c>
      <c r="G74" t="s">
        <v>35</v>
      </c>
      <c r="H74" t="s">
        <v>3503</v>
      </c>
      <c r="I74" t="s">
        <v>2439</v>
      </c>
      <c r="J74" t="s">
        <v>3626</v>
      </c>
      <c r="K74" t="s">
        <v>28</v>
      </c>
      <c r="L74" t="s">
        <v>28</v>
      </c>
      <c r="N74" t="s">
        <v>862</v>
      </c>
      <c r="O74" t="s">
        <v>744</v>
      </c>
      <c r="P74" t="s">
        <v>3901</v>
      </c>
      <c r="Q74" t="s">
        <v>4041</v>
      </c>
      <c r="R74" t="s">
        <v>4066</v>
      </c>
      <c r="S74" t="s">
        <v>4179</v>
      </c>
      <c r="T74" t="s">
        <v>2633</v>
      </c>
      <c r="W74" t="s">
        <v>40</v>
      </c>
      <c r="X74" t="s">
        <v>2438</v>
      </c>
      <c r="Y74" t="s">
        <v>2239</v>
      </c>
      <c r="Z74" t="s">
        <v>80</v>
      </c>
      <c r="AA74" t="s">
        <v>35</v>
      </c>
      <c r="AB74" t="s">
        <v>2901</v>
      </c>
      <c r="AE74" t="s">
        <v>119</v>
      </c>
      <c r="AF74">
        <v>7</v>
      </c>
      <c r="AR74" t="s">
        <v>864</v>
      </c>
      <c r="AS74" t="s">
        <v>865</v>
      </c>
    </row>
    <row r="75" spans="1:45" x14ac:dyDescent="0.25">
      <c r="A75" t="s">
        <v>859</v>
      </c>
      <c r="B75">
        <v>2011</v>
      </c>
      <c r="C75" t="str">
        <f t="shared" si="1"/>
        <v>Siembieda et al. 2011</v>
      </c>
      <c r="D75" t="s">
        <v>35</v>
      </c>
      <c r="E75" t="s">
        <v>226</v>
      </c>
      <c r="F75" t="s">
        <v>860</v>
      </c>
      <c r="G75" t="s">
        <v>35</v>
      </c>
      <c r="H75" t="s">
        <v>3503</v>
      </c>
      <c r="I75" t="s">
        <v>2439</v>
      </c>
      <c r="J75" t="s">
        <v>3626</v>
      </c>
      <c r="K75" t="s">
        <v>28</v>
      </c>
      <c r="L75" t="s">
        <v>28</v>
      </c>
      <c r="N75" t="s">
        <v>862</v>
      </c>
      <c r="O75" t="s">
        <v>744</v>
      </c>
      <c r="P75" t="s">
        <v>3901</v>
      </c>
      <c r="Q75" t="s">
        <v>3985</v>
      </c>
      <c r="R75" t="s">
        <v>3986</v>
      </c>
      <c r="S75" t="s">
        <v>4181</v>
      </c>
      <c r="T75" t="s">
        <v>4417</v>
      </c>
      <c r="W75" t="s">
        <v>40</v>
      </c>
      <c r="X75" t="s">
        <v>2438</v>
      </c>
      <c r="Y75" t="s">
        <v>2239</v>
      </c>
      <c r="Z75" t="s">
        <v>80</v>
      </c>
      <c r="AA75" t="s">
        <v>35</v>
      </c>
      <c r="AB75" t="s">
        <v>2901</v>
      </c>
      <c r="AE75" t="s">
        <v>119</v>
      </c>
      <c r="AF75">
        <v>1</v>
      </c>
      <c r="AR75" t="s">
        <v>864</v>
      </c>
      <c r="AS75" t="s">
        <v>865</v>
      </c>
    </row>
    <row r="76" spans="1:45" x14ac:dyDescent="0.25">
      <c r="A76" t="s">
        <v>859</v>
      </c>
      <c r="B76">
        <v>2011</v>
      </c>
      <c r="C76" t="str">
        <f t="shared" si="1"/>
        <v>Siembieda et al. 2011</v>
      </c>
      <c r="D76" t="s">
        <v>35</v>
      </c>
      <c r="E76" t="s">
        <v>226</v>
      </c>
      <c r="F76" t="s">
        <v>860</v>
      </c>
      <c r="G76" t="s">
        <v>35</v>
      </c>
      <c r="H76" t="s">
        <v>3503</v>
      </c>
      <c r="I76" t="s">
        <v>2439</v>
      </c>
      <c r="J76" t="s">
        <v>3626</v>
      </c>
      <c r="K76" t="s">
        <v>28</v>
      </c>
      <c r="L76" t="s">
        <v>28</v>
      </c>
      <c r="N76" t="s">
        <v>862</v>
      </c>
      <c r="O76" t="s">
        <v>744</v>
      </c>
      <c r="P76" t="s">
        <v>3901</v>
      </c>
      <c r="Q76" t="s">
        <v>3919</v>
      </c>
      <c r="R76" t="s">
        <v>2600</v>
      </c>
      <c r="S76" t="s">
        <v>4185</v>
      </c>
      <c r="T76" t="s">
        <v>879</v>
      </c>
      <c r="W76" t="s">
        <v>40</v>
      </c>
      <c r="X76" t="s">
        <v>2438</v>
      </c>
      <c r="Y76" t="s">
        <v>2239</v>
      </c>
      <c r="Z76" t="s">
        <v>80</v>
      </c>
      <c r="AA76" t="s">
        <v>35</v>
      </c>
      <c r="AB76" t="s">
        <v>2901</v>
      </c>
      <c r="AE76" t="s">
        <v>119</v>
      </c>
      <c r="AF76">
        <v>8</v>
      </c>
      <c r="AR76" t="s">
        <v>864</v>
      </c>
      <c r="AS76" t="s">
        <v>865</v>
      </c>
    </row>
    <row r="77" spans="1:45" x14ac:dyDescent="0.25">
      <c r="A77" t="s">
        <v>859</v>
      </c>
      <c r="B77">
        <v>2011</v>
      </c>
      <c r="C77" t="str">
        <f t="shared" si="1"/>
        <v>Siembieda et al. 2011</v>
      </c>
      <c r="D77" t="s">
        <v>35</v>
      </c>
      <c r="E77" t="s">
        <v>226</v>
      </c>
      <c r="F77" t="s">
        <v>860</v>
      </c>
      <c r="G77" t="s">
        <v>35</v>
      </c>
      <c r="H77" t="s">
        <v>3503</v>
      </c>
      <c r="I77" t="s">
        <v>2439</v>
      </c>
      <c r="J77" t="s">
        <v>3626</v>
      </c>
      <c r="K77" t="s">
        <v>28</v>
      </c>
      <c r="L77" t="s">
        <v>28</v>
      </c>
      <c r="N77" t="s">
        <v>862</v>
      </c>
      <c r="O77" t="s">
        <v>744</v>
      </c>
      <c r="P77" t="s">
        <v>3901</v>
      </c>
      <c r="Q77" t="s">
        <v>4159</v>
      </c>
      <c r="R77" t="s">
        <v>4189</v>
      </c>
      <c r="S77" t="s">
        <v>4188</v>
      </c>
      <c r="T77" t="s">
        <v>880</v>
      </c>
      <c r="W77" t="s">
        <v>40</v>
      </c>
      <c r="X77" t="s">
        <v>2438</v>
      </c>
      <c r="Y77" t="s">
        <v>2239</v>
      </c>
      <c r="Z77" t="s">
        <v>80</v>
      </c>
      <c r="AA77" t="s">
        <v>35</v>
      </c>
      <c r="AB77" t="s">
        <v>2901</v>
      </c>
      <c r="AE77" t="s">
        <v>119</v>
      </c>
      <c r="AF77">
        <v>3</v>
      </c>
      <c r="AR77" t="s">
        <v>864</v>
      </c>
      <c r="AS77" t="s">
        <v>865</v>
      </c>
    </row>
    <row r="78" spans="1:45" x14ac:dyDescent="0.25">
      <c r="A78" t="s">
        <v>859</v>
      </c>
      <c r="B78">
        <v>2011</v>
      </c>
      <c r="C78" t="str">
        <f t="shared" si="1"/>
        <v>Siembieda et al. 2011</v>
      </c>
      <c r="D78" t="s">
        <v>35</v>
      </c>
      <c r="E78" t="s">
        <v>226</v>
      </c>
      <c r="F78" t="s">
        <v>860</v>
      </c>
      <c r="G78" t="s">
        <v>35</v>
      </c>
      <c r="H78" t="s">
        <v>3503</v>
      </c>
      <c r="I78" t="s">
        <v>2439</v>
      </c>
      <c r="J78" t="s">
        <v>3626</v>
      </c>
      <c r="K78" t="s">
        <v>28</v>
      </c>
      <c r="L78" t="s">
        <v>28</v>
      </c>
      <c r="N78" t="s">
        <v>862</v>
      </c>
      <c r="O78" t="s">
        <v>744</v>
      </c>
      <c r="P78" t="s">
        <v>3901</v>
      </c>
      <c r="Q78" t="s">
        <v>4007</v>
      </c>
      <c r="R78" t="s">
        <v>4006</v>
      </c>
      <c r="S78" t="s">
        <v>4195</v>
      </c>
      <c r="T78" t="s">
        <v>881</v>
      </c>
      <c r="W78" t="s">
        <v>40</v>
      </c>
      <c r="X78" t="s">
        <v>2438</v>
      </c>
      <c r="Y78" t="s">
        <v>2239</v>
      </c>
      <c r="Z78" t="s">
        <v>80</v>
      </c>
      <c r="AA78" t="s">
        <v>35</v>
      </c>
      <c r="AB78" t="s">
        <v>2901</v>
      </c>
      <c r="AE78" t="s">
        <v>119</v>
      </c>
      <c r="AF78">
        <v>1</v>
      </c>
      <c r="AR78" t="s">
        <v>864</v>
      </c>
      <c r="AS78" t="s">
        <v>865</v>
      </c>
    </row>
    <row r="79" spans="1:45" x14ac:dyDescent="0.25">
      <c r="A79" t="s">
        <v>859</v>
      </c>
      <c r="B79">
        <v>2011</v>
      </c>
      <c r="C79" t="str">
        <f t="shared" si="1"/>
        <v>Siembieda et al. 2011</v>
      </c>
      <c r="D79" t="s">
        <v>35</v>
      </c>
      <c r="E79" t="s">
        <v>226</v>
      </c>
      <c r="F79" t="s">
        <v>860</v>
      </c>
      <c r="G79" t="s">
        <v>35</v>
      </c>
      <c r="H79" t="s">
        <v>3503</v>
      </c>
      <c r="I79" t="s">
        <v>2439</v>
      </c>
      <c r="J79" t="s">
        <v>3626</v>
      </c>
      <c r="K79" t="s">
        <v>28</v>
      </c>
      <c r="L79" t="s">
        <v>28</v>
      </c>
      <c r="N79" t="s">
        <v>862</v>
      </c>
      <c r="O79" t="s">
        <v>744</v>
      </c>
      <c r="P79" t="s">
        <v>3901</v>
      </c>
      <c r="Q79" t="s">
        <v>4070</v>
      </c>
      <c r="R79" t="s">
        <v>4069</v>
      </c>
      <c r="S79" t="s">
        <v>4200</v>
      </c>
      <c r="T79" t="s">
        <v>882</v>
      </c>
      <c r="W79" t="s">
        <v>40</v>
      </c>
      <c r="X79" t="s">
        <v>2438</v>
      </c>
      <c r="Y79" t="s">
        <v>2239</v>
      </c>
      <c r="Z79" t="s">
        <v>80</v>
      </c>
      <c r="AA79" t="s">
        <v>35</v>
      </c>
      <c r="AB79" t="s">
        <v>2901</v>
      </c>
      <c r="AE79" t="s">
        <v>119</v>
      </c>
      <c r="AF79">
        <v>11</v>
      </c>
      <c r="AR79" t="s">
        <v>864</v>
      </c>
      <c r="AS79" t="s">
        <v>865</v>
      </c>
    </row>
    <row r="80" spans="1:45" x14ac:dyDescent="0.25">
      <c r="A80" t="s">
        <v>859</v>
      </c>
      <c r="B80">
        <v>2011</v>
      </c>
      <c r="C80" t="str">
        <f t="shared" si="1"/>
        <v>Siembieda et al. 2011</v>
      </c>
      <c r="D80" t="s">
        <v>35</v>
      </c>
      <c r="E80" t="s">
        <v>226</v>
      </c>
      <c r="F80" t="s">
        <v>860</v>
      </c>
      <c r="G80" t="s">
        <v>35</v>
      </c>
      <c r="H80" t="s">
        <v>3503</v>
      </c>
      <c r="I80" t="s">
        <v>2439</v>
      </c>
      <c r="J80" t="s">
        <v>3626</v>
      </c>
      <c r="K80" t="s">
        <v>28</v>
      </c>
      <c r="L80" t="s">
        <v>28</v>
      </c>
      <c r="N80" t="s">
        <v>862</v>
      </c>
      <c r="O80" t="s">
        <v>744</v>
      </c>
      <c r="P80" t="s">
        <v>3901</v>
      </c>
      <c r="Q80" t="s">
        <v>2614</v>
      </c>
      <c r="R80" t="s">
        <v>118</v>
      </c>
      <c r="S80" t="s">
        <v>3980</v>
      </c>
      <c r="T80" t="s">
        <v>2637</v>
      </c>
      <c r="W80" t="s">
        <v>40</v>
      </c>
      <c r="X80" t="s">
        <v>2438</v>
      </c>
      <c r="Y80" t="s">
        <v>2239</v>
      </c>
      <c r="Z80" t="s">
        <v>80</v>
      </c>
      <c r="AA80" t="s">
        <v>35</v>
      </c>
      <c r="AB80" t="s">
        <v>2901</v>
      </c>
      <c r="AE80" t="s">
        <v>119</v>
      </c>
      <c r="AF80">
        <v>7</v>
      </c>
      <c r="AR80" t="s">
        <v>864</v>
      </c>
      <c r="AS80" t="s">
        <v>865</v>
      </c>
    </row>
    <row r="81" spans="1:59" x14ac:dyDescent="0.25">
      <c r="A81" t="s">
        <v>859</v>
      </c>
      <c r="B81">
        <v>2011</v>
      </c>
      <c r="C81" t="str">
        <f t="shared" si="1"/>
        <v>Siembieda et al. 2011</v>
      </c>
      <c r="D81" t="s">
        <v>35</v>
      </c>
      <c r="E81" t="s">
        <v>226</v>
      </c>
      <c r="F81" t="s">
        <v>860</v>
      </c>
      <c r="G81" t="s">
        <v>35</v>
      </c>
      <c r="H81" t="s">
        <v>3503</v>
      </c>
      <c r="I81" t="s">
        <v>2439</v>
      </c>
      <c r="J81" t="s">
        <v>3626</v>
      </c>
      <c r="K81" t="s">
        <v>28</v>
      </c>
      <c r="L81" t="s">
        <v>28</v>
      </c>
      <c r="N81" t="s">
        <v>862</v>
      </c>
      <c r="O81" t="s">
        <v>744</v>
      </c>
      <c r="P81" t="s">
        <v>3901</v>
      </c>
      <c r="Q81" t="s">
        <v>4052</v>
      </c>
      <c r="R81" t="s">
        <v>4204</v>
      </c>
      <c r="S81" t="s">
        <v>4203</v>
      </c>
      <c r="T81" t="s">
        <v>2638</v>
      </c>
      <c r="W81" t="s">
        <v>40</v>
      </c>
      <c r="X81" t="s">
        <v>2438</v>
      </c>
      <c r="Y81" t="s">
        <v>2239</v>
      </c>
      <c r="Z81" t="s">
        <v>80</v>
      </c>
      <c r="AA81" t="s">
        <v>35</v>
      </c>
      <c r="AB81" t="s">
        <v>2901</v>
      </c>
      <c r="AE81" t="s">
        <v>119</v>
      </c>
      <c r="AF81">
        <v>3</v>
      </c>
      <c r="AR81" t="s">
        <v>864</v>
      </c>
      <c r="AS81" t="s">
        <v>865</v>
      </c>
    </row>
    <row r="82" spans="1:59" x14ac:dyDescent="0.25">
      <c r="A82" t="s">
        <v>859</v>
      </c>
      <c r="B82">
        <v>2011</v>
      </c>
      <c r="C82" t="str">
        <f t="shared" si="1"/>
        <v>Siembieda et al. 2011</v>
      </c>
      <c r="D82" t="s">
        <v>35</v>
      </c>
      <c r="E82" t="s">
        <v>226</v>
      </c>
      <c r="F82" t="s">
        <v>860</v>
      </c>
      <c r="G82" t="s">
        <v>35</v>
      </c>
      <c r="H82" t="s">
        <v>3503</v>
      </c>
      <c r="I82" t="s">
        <v>2439</v>
      </c>
      <c r="J82" t="s">
        <v>3626</v>
      </c>
      <c r="K82" t="s">
        <v>28</v>
      </c>
      <c r="L82" t="s">
        <v>28</v>
      </c>
      <c r="N82" t="s">
        <v>862</v>
      </c>
      <c r="O82" t="s">
        <v>744</v>
      </c>
      <c r="P82" t="s">
        <v>3901</v>
      </c>
      <c r="Q82" t="s">
        <v>4009</v>
      </c>
      <c r="R82" t="s">
        <v>4008</v>
      </c>
      <c r="S82" t="s">
        <v>4061</v>
      </c>
      <c r="T82" t="s">
        <v>2639</v>
      </c>
      <c r="W82" t="s">
        <v>40</v>
      </c>
      <c r="X82" t="s">
        <v>2438</v>
      </c>
      <c r="Y82" t="s">
        <v>2239</v>
      </c>
      <c r="Z82" t="s">
        <v>80</v>
      </c>
      <c r="AA82" t="s">
        <v>35</v>
      </c>
      <c r="AB82" t="s">
        <v>2901</v>
      </c>
      <c r="AE82" t="s">
        <v>119</v>
      </c>
      <c r="AF82">
        <v>12</v>
      </c>
      <c r="AR82" t="s">
        <v>864</v>
      </c>
      <c r="AS82" t="s">
        <v>865</v>
      </c>
    </row>
    <row r="83" spans="1:59" x14ac:dyDescent="0.25">
      <c r="A83" t="s">
        <v>859</v>
      </c>
      <c r="B83">
        <v>2011</v>
      </c>
      <c r="C83" t="str">
        <f t="shared" si="1"/>
        <v>Siembieda et al. 2011</v>
      </c>
      <c r="D83" t="s">
        <v>35</v>
      </c>
      <c r="E83" t="s">
        <v>226</v>
      </c>
      <c r="F83" t="s">
        <v>860</v>
      </c>
      <c r="G83" t="s">
        <v>35</v>
      </c>
      <c r="H83" t="s">
        <v>3503</v>
      </c>
      <c r="I83" t="s">
        <v>2439</v>
      </c>
      <c r="J83" t="s">
        <v>3626</v>
      </c>
      <c r="K83" t="s">
        <v>28</v>
      </c>
      <c r="L83" t="s">
        <v>28</v>
      </c>
      <c r="N83" t="s">
        <v>862</v>
      </c>
      <c r="O83" t="s">
        <v>744</v>
      </c>
      <c r="P83" t="s">
        <v>3901</v>
      </c>
      <c r="Q83" t="s">
        <v>3919</v>
      </c>
      <c r="R83" t="s">
        <v>2600</v>
      </c>
      <c r="V83" t="s">
        <v>877</v>
      </c>
      <c r="W83" t="s">
        <v>40</v>
      </c>
      <c r="X83" t="s">
        <v>2438</v>
      </c>
      <c r="Y83" t="s">
        <v>2239</v>
      </c>
      <c r="Z83" t="s">
        <v>80</v>
      </c>
      <c r="AA83" t="s">
        <v>35</v>
      </c>
      <c r="AB83" t="s">
        <v>2901</v>
      </c>
      <c r="AE83" t="s">
        <v>119</v>
      </c>
      <c r="AF83">
        <v>6</v>
      </c>
      <c r="AR83" t="s">
        <v>864</v>
      </c>
      <c r="AS83" t="s">
        <v>865</v>
      </c>
    </row>
    <row r="84" spans="1:59" x14ac:dyDescent="0.25">
      <c r="A84" t="s">
        <v>859</v>
      </c>
      <c r="B84">
        <v>2011</v>
      </c>
      <c r="C84" t="str">
        <f t="shared" si="1"/>
        <v>Siembieda et al. 2011</v>
      </c>
      <c r="D84" t="s">
        <v>35</v>
      </c>
      <c r="E84" t="s">
        <v>226</v>
      </c>
      <c r="F84" t="s">
        <v>860</v>
      </c>
      <c r="G84" t="s">
        <v>35</v>
      </c>
      <c r="H84" t="s">
        <v>3503</v>
      </c>
      <c r="I84" t="s">
        <v>2439</v>
      </c>
      <c r="J84" t="s">
        <v>3626</v>
      </c>
      <c r="K84" t="s">
        <v>28</v>
      </c>
      <c r="L84" t="s">
        <v>28</v>
      </c>
      <c r="N84" t="s">
        <v>862</v>
      </c>
      <c r="O84" t="s">
        <v>744</v>
      </c>
      <c r="P84" t="s">
        <v>3901</v>
      </c>
      <c r="Q84" t="s">
        <v>4026</v>
      </c>
      <c r="R84" t="s">
        <v>4025</v>
      </c>
      <c r="V84" t="s">
        <v>2562</v>
      </c>
      <c r="W84" t="s">
        <v>40</v>
      </c>
      <c r="X84" t="s">
        <v>2438</v>
      </c>
      <c r="Y84" t="s">
        <v>2239</v>
      </c>
      <c r="Z84" t="s">
        <v>80</v>
      </c>
      <c r="AA84" t="s">
        <v>35</v>
      </c>
      <c r="AB84" t="s">
        <v>2901</v>
      </c>
      <c r="AE84" t="s">
        <v>119</v>
      </c>
      <c r="AF84">
        <v>5</v>
      </c>
      <c r="AR84" t="s">
        <v>864</v>
      </c>
      <c r="AS84" t="s">
        <v>865</v>
      </c>
    </row>
    <row r="85" spans="1:59" x14ac:dyDescent="0.25">
      <c r="A85" t="s">
        <v>859</v>
      </c>
      <c r="B85">
        <v>2011</v>
      </c>
      <c r="C85" t="str">
        <f t="shared" si="1"/>
        <v>Siembieda et al. 2011</v>
      </c>
      <c r="D85" t="s">
        <v>35</v>
      </c>
      <c r="E85" t="s">
        <v>226</v>
      </c>
      <c r="F85" t="s">
        <v>860</v>
      </c>
      <c r="G85" t="s">
        <v>35</v>
      </c>
      <c r="H85" t="s">
        <v>3503</v>
      </c>
      <c r="I85" t="s">
        <v>2439</v>
      </c>
      <c r="J85" t="s">
        <v>3626</v>
      </c>
      <c r="K85" t="s">
        <v>28</v>
      </c>
      <c r="L85" t="s">
        <v>28</v>
      </c>
      <c r="N85" t="s">
        <v>862</v>
      </c>
      <c r="O85" t="s">
        <v>744</v>
      </c>
      <c r="P85" t="s">
        <v>3901</v>
      </c>
      <c r="V85" t="s">
        <v>876</v>
      </c>
      <c r="W85" t="s">
        <v>40</v>
      </c>
      <c r="X85" t="s">
        <v>2438</v>
      </c>
      <c r="Y85" t="s">
        <v>2239</v>
      </c>
      <c r="Z85" t="s">
        <v>80</v>
      </c>
      <c r="AA85" t="s">
        <v>35</v>
      </c>
      <c r="AB85" t="s">
        <v>2901</v>
      </c>
      <c r="AE85" t="s">
        <v>119</v>
      </c>
      <c r="AF85">
        <v>2</v>
      </c>
      <c r="AR85" t="s">
        <v>864</v>
      </c>
      <c r="AS85" t="s">
        <v>865</v>
      </c>
    </row>
    <row r="86" spans="1:59" x14ac:dyDescent="0.25">
      <c r="A86" t="s">
        <v>859</v>
      </c>
      <c r="B86">
        <v>2011</v>
      </c>
      <c r="C86" t="str">
        <f t="shared" si="1"/>
        <v>Siembieda et al. 2011</v>
      </c>
      <c r="D86" t="s">
        <v>35</v>
      </c>
      <c r="E86" t="s">
        <v>226</v>
      </c>
      <c r="F86" t="s">
        <v>860</v>
      </c>
      <c r="G86" t="s">
        <v>35</v>
      </c>
      <c r="H86" t="s">
        <v>3503</v>
      </c>
      <c r="I86" t="s">
        <v>2439</v>
      </c>
      <c r="J86" t="s">
        <v>3626</v>
      </c>
      <c r="K86" t="s">
        <v>28</v>
      </c>
      <c r="L86" t="s">
        <v>28</v>
      </c>
      <c r="N86" t="s">
        <v>862</v>
      </c>
      <c r="O86" t="s">
        <v>744</v>
      </c>
      <c r="P86" t="s">
        <v>3901</v>
      </c>
      <c r="Q86" t="s">
        <v>2614</v>
      </c>
      <c r="V86" t="s">
        <v>875</v>
      </c>
      <c r="W86" t="s">
        <v>40</v>
      </c>
      <c r="X86" t="s">
        <v>2438</v>
      </c>
      <c r="Y86" t="s">
        <v>2239</v>
      </c>
      <c r="Z86" t="s">
        <v>80</v>
      </c>
      <c r="AA86" t="s">
        <v>35</v>
      </c>
      <c r="AB86" t="s">
        <v>2901</v>
      </c>
      <c r="AE86" t="s">
        <v>119</v>
      </c>
      <c r="AF86">
        <v>2</v>
      </c>
      <c r="AR86" t="s">
        <v>864</v>
      </c>
      <c r="AS86" t="s">
        <v>865</v>
      </c>
    </row>
    <row r="87" spans="1:59" x14ac:dyDescent="0.25">
      <c r="A87" t="s">
        <v>859</v>
      </c>
      <c r="B87">
        <v>2011</v>
      </c>
      <c r="C87" t="str">
        <f t="shared" si="1"/>
        <v>Siembieda et al. 2011</v>
      </c>
      <c r="D87" t="s">
        <v>35</v>
      </c>
      <c r="E87" t="s">
        <v>226</v>
      </c>
      <c r="F87" t="s">
        <v>860</v>
      </c>
      <c r="G87" t="s">
        <v>35</v>
      </c>
      <c r="H87" t="s">
        <v>3503</v>
      </c>
      <c r="I87" t="s">
        <v>2439</v>
      </c>
      <c r="J87" t="s">
        <v>3626</v>
      </c>
      <c r="K87" t="s">
        <v>28</v>
      </c>
      <c r="L87" t="s">
        <v>28</v>
      </c>
      <c r="N87" t="s">
        <v>862</v>
      </c>
      <c r="O87" t="s">
        <v>744</v>
      </c>
      <c r="P87" t="s">
        <v>3901</v>
      </c>
      <c r="Q87" t="s">
        <v>4071</v>
      </c>
      <c r="V87" t="s">
        <v>873</v>
      </c>
      <c r="W87" t="s">
        <v>40</v>
      </c>
      <c r="X87" t="s">
        <v>2438</v>
      </c>
      <c r="Y87" t="s">
        <v>2239</v>
      </c>
      <c r="Z87" t="s">
        <v>80</v>
      </c>
      <c r="AA87" t="s">
        <v>35</v>
      </c>
      <c r="AB87" t="s">
        <v>2901</v>
      </c>
      <c r="AE87" t="s">
        <v>119</v>
      </c>
      <c r="AF87">
        <v>3</v>
      </c>
      <c r="AR87" t="s">
        <v>864</v>
      </c>
      <c r="AS87" t="s">
        <v>865</v>
      </c>
      <c r="BB87" s="12"/>
      <c r="BC87" s="12"/>
      <c r="BD87" s="12"/>
      <c r="BE87" s="12"/>
    </row>
    <row r="88" spans="1:59" x14ac:dyDescent="0.25">
      <c r="A88" t="s">
        <v>859</v>
      </c>
      <c r="B88">
        <v>2011</v>
      </c>
      <c r="C88" t="str">
        <f t="shared" si="1"/>
        <v>Siembieda et al. 2011</v>
      </c>
      <c r="D88" t="s">
        <v>35</v>
      </c>
      <c r="E88" t="s">
        <v>226</v>
      </c>
      <c r="F88" t="s">
        <v>860</v>
      </c>
      <c r="G88" t="s">
        <v>35</v>
      </c>
      <c r="H88" t="s">
        <v>3503</v>
      </c>
      <c r="I88" t="s">
        <v>2439</v>
      </c>
      <c r="J88" t="s">
        <v>3626</v>
      </c>
      <c r="K88" t="s">
        <v>28</v>
      </c>
      <c r="L88" t="s">
        <v>28</v>
      </c>
      <c r="N88" t="s">
        <v>862</v>
      </c>
      <c r="O88" t="s">
        <v>744</v>
      </c>
      <c r="P88" t="s">
        <v>3901</v>
      </c>
      <c r="Q88" t="s">
        <v>4133</v>
      </c>
      <c r="R88" t="s">
        <v>4132</v>
      </c>
      <c r="S88" t="s">
        <v>4131</v>
      </c>
      <c r="V88" t="s">
        <v>872</v>
      </c>
      <c r="W88" t="s">
        <v>40</v>
      </c>
      <c r="X88" t="s">
        <v>2438</v>
      </c>
      <c r="Y88" t="s">
        <v>2239</v>
      </c>
      <c r="Z88" t="s">
        <v>80</v>
      </c>
      <c r="AA88" t="s">
        <v>35</v>
      </c>
      <c r="AB88" t="s">
        <v>2901</v>
      </c>
      <c r="AE88" t="s">
        <v>119</v>
      </c>
      <c r="AF88">
        <v>9</v>
      </c>
      <c r="AR88" t="s">
        <v>864</v>
      </c>
      <c r="AS88" t="s">
        <v>865</v>
      </c>
    </row>
    <row r="89" spans="1:59" x14ac:dyDescent="0.25">
      <c r="A89" t="s">
        <v>2361</v>
      </c>
      <c r="B89">
        <v>2004</v>
      </c>
      <c r="C89" t="str">
        <f t="shared" si="1"/>
        <v>Zhou et al. 2004</v>
      </c>
      <c r="D89" t="s">
        <v>35</v>
      </c>
      <c r="E89" t="s">
        <v>25</v>
      </c>
      <c r="F89" t="s">
        <v>2362</v>
      </c>
      <c r="G89" t="s">
        <v>35</v>
      </c>
      <c r="H89" t="s">
        <v>3503</v>
      </c>
      <c r="I89" t="s">
        <v>2363</v>
      </c>
      <c r="J89" t="s">
        <v>3625</v>
      </c>
      <c r="K89">
        <v>200</v>
      </c>
      <c r="L89" t="s">
        <v>28</v>
      </c>
      <c r="M89" t="s">
        <v>3879</v>
      </c>
      <c r="N89" t="s">
        <v>222</v>
      </c>
      <c r="O89" t="s">
        <v>744</v>
      </c>
      <c r="P89" t="s">
        <v>3901</v>
      </c>
      <c r="Q89" t="s">
        <v>3919</v>
      </c>
      <c r="R89" t="s">
        <v>2600</v>
      </c>
      <c r="S89" t="s">
        <v>3977</v>
      </c>
      <c r="T89" t="s">
        <v>631</v>
      </c>
      <c r="U89" t="s">
        <v>79</v>
      </c>
      <c r="W89" t="s">
        <v>40</v>
      </c>
      <c r="X89" t="s">
        <v>2442</v>
      </c>
      <c r="Y89" t="s">
        <v>2239</v>
      </c>
      <c r="Z89" t="s">
        <v>80</v>
      </c>
      <c r="AA89" t="s">
        <v>35</v>
      </c>
      <c r="AB89" t="s">
        <v>2901</v>
      </c>
      <c r="AE89">
        <v>49</v>
      </c>
      <c r="AF89">
        <v>209</v>
      </c>
      <c r="BF89" s="12"/>
      <c r="BG89" s="12"/>
    </row>
    <row r="90" spans="1:59" x14ac:dyDescent="0.25">
      <c r="A90" t="s">
        <v>2361</v>
      </c>
      <c r="B90">
        <v>2004</v>
      </c>
      <c r="C90" t="str">
        <f t="shared" si="1"/>
        <v>Zhou et al. 2004</v>
      </c>
      <c r="D90" t="s">
        <v>35</v>
      </c>
      <c r="E90" t="s">
        <v>25</v>
      </c>
      <c r="F90" t="s">
        <v>2362</v>
      </c>
      <c r="G90" t="s">
        <v>35</v>
      </c>
      <c r="H90" t="s">
        <v>3503</v>
      </c>
      <c r="I90" t="s">
        <v>2363</v>
      </c>
      <c r="J90" t="s">
        <v>3625</v>
      </c>
      <c r="K90">
        <v>200</v>
      </c>
      <c r="L90" t="s">
        <v>28</v>
      </c>
      <c r="M90" t="s">
        <v>3879</v>
      </c>
      <c r="N90" t="s">
        <v>222</v>
      </c>
      <c r="O90" t="s">
        <v>744</v>
      </c>
      <c r="P90" t="s">
        <v>3901</v>
      </c>
      <c r="Q90" t="s">
        <v>3919</v>
      </c>
      <c r="R90" t="s">
        <v>2600</v>
      </c>
      <c r="S90" t="s">
        <v>3977</v>
      </c>
      <c r="T90" t="s">
        <v>631</v>
      </c>
      <c r="U90" t="s">
        <v>79</v>
      </c>
      <c r="W90" t="s">
        <v>40</v>
      </c>
      <c r="X90" t="s">
        <v>2364</v>
      </c>
      <c r="Y90" t="s">
        <v>3609</v>
      </c>
      <c r="Z90" t="s">
        <v>80</v>
      </c>
      <c r="AA90" t="s">
        <v>35</v>
      </c>
      <c r="AB90" t="s">
        <v>2901</v>
      </c>
      <c r="AE90">
        <v>1</v>
      </c>
      <c r="AF90">
        <v>209</v>
      </c>
    </row>
    <row r="91" spans="1:59" x14ac:dyDescent="0.25">
      <c r="A91" t="s">
        <v>2361</v>
      </c>
      <c r="B91">
        <v>2004</v>
      </c>
      <c r="C91" t="str">
        <f t="shared" si="1"/>
        <v>Zhou et al. 2004</v>
      </c>
      <c r="D91" t="s">
        <v>35</v>
      </c>
      <c r="E91" t="s">
        <v>25</v>
      </c>
      <c r="F91" t="s">
        <v>2362</v>
      </c>
      <c r="G91" t="s">
        <v>35</v>
      </c>
      <c r="H91" t="s">
        <v>3503</v>
      </c>
      <c r="I91" t="s">
        <v>2363</v>
      </c>
      <c r="J91" t="s">
        <v>3625</v>
      </c>
      <c r="K91">
        <v>200</v>
      </c>
      <c r="L91" t="s">
        <v>28</v>
      </c>
      <c r="M91" t="s">
        <v>3879</v>
      </c>
      <c r="N91" t="s">
        <v>222</v>
      </c>
      <c r="O91" t="s">
        <v>744</v>
      </c>
      <c r="P91" t="s">
        <v>3901</v>
      </c>
      <c r="Q91" t="s">
        <v>3919</v>
      </c>
      <c r="R91" t="s">
        <v>2600</v>
      </c>
      <c r="S91" t="s">
        <v>3977</v>
      </c>
      <c r="T91" t="s">
        <v>631</v>
      </c>
      <c r="U91" t="s">
        <v>79</v>
      </c>
      <c r="W91" t="s">
        <v>40</v>
      </c>
      <c r="X91" t="s">
        <v>2367</v>
      </c>
      <c r="Y91" t="s">
        <v>3609</v>
      </c>
      <c r="Z91" t="s">
        <v>80</v>
      </c>
      <c r="AA91" t="s">
        <v>35</v>
      </c>
      <c r="AB91" t="s">
        <v>2901</v>
      </c>
      <c r="AE91">
        <v>9</v>
      </c>
      <c r="AF91">
        <v>209</v>
      </c>
    </row>
    <row r="92" spans="1:59" x14ac:dyDescent="0.25">
      <c r="A92" t="s">
        <v>2361</v>
      </c>
      <c r="B92">
        <v>2004</v>
      </c>
      <c r="C92" t="str">
        <f t="shared" si="1"/>
        <v>Zhou et al. 2004</v>
      </c>
      <c r="D92" t="s">
        <v>35</v>
      </c>
      <c r="E92" t="s">
        <v>25</v>
      </c>
      <c r="F92" t="s">
        <v>2362</v>
      </c>
      <c r="G92" t="s">
        <v>35</v>
      </c>
      <c r="H92" t="s">
        <v>3503</v>
      </c>
      <c r="I92" t="s">
        <v>2363</v>
      </c>
      <c r="J92" t="s">
        <v>3625</v>
      </c>
      <c r="K92">
        <v>200</v>
      </c>
      <c r="L92" t="s">
        <v>28</v>
      </c>
      <c r="M92" t="s">
        <v>3879</v>
      </c>
      <c r="N92" t="s">
        <v>222</v>
      </c>
      <c r="O92" t="s">
        <v>744</v>
      </c>
      <c r="P92" t="s">
        <v>3901</v>
      </c>
      <c r="Q92" t="s">
        <v>3919</v>
      </c>
      <c r="R92" t="s">
        <v>2600</v>
      </c>
      <c r="S92" t="s">
        <v>3977</v>
      </c>
      <c r="T92" t="s">
        <v>631</v>
      </c>
      <c r="U92" t="s">
        <v>79</v>
      </c>
      <c r="W92" t="s">
        <v>40</v>
      </c>
      <c r="X92" t="s">
        <v>2366</v>
      </c>
      <c r="Y92" t="s">
        <v>3609</v>
      </c>
      <c r="Z92" t="s">
        <v>80</v>
      </c>
      <c r="AA92" t="s">
        <v>35</v>
      </c>
      <c r="AB92" t="s">
        <v>2901</v>
      </c>
      <c r="AE92">
        <v>36</v>
      </c>
      <c r="AF92">
        <v>209</v>
      </c>
      <c r="BF92" s="12"/>
      <c r="BG92" s="12"/>
    </row>
    <row r="93" spans="1:59" x14ac:dyDescent="0.25">
      <c r="A93" t="s">
        <v>2361</v>
      </c>
      <c r="B93">
        <v>2004</v>
      </c>
      <c r="C93" t="str">
        <f t="shared" si="1"/>
        <v>Zhou et al. 2004</v>
      </c>
      <c r="D93" t="s">
        <v>35</v>
      </c>
      <c r="E93" t="s">
        <v>25</v>
      </c>
      <c r="F93" t="s">
        <v>2362</v>
      </c>
      <c r="G93" t="s">
        <v>35</v>
      </c>
      <c r="H93" t="s">
        <v>3503</v>
      </c>
      <c r="I93" t="s">
        <v>2363</v>
      </c>
      <c r="J93" t="s">
        <v>3625</v>
      </c>
      <c r="K93">
        <v>200</v>
      </c>
      <c r="L93" t="s">
        <v>28</v>
      </c>
      <c r="M93" t="s">
        <v>3879</v>
      </c>
      <c r="N93" t="s">
        <v>222</v>
      </c>
      <c r="O93" t="s">
        <v>744</v>
      </c>
      <c r="P93" t="s">
        <v>3901</v>
      </c>
      <c r="Q93" t="s">
        <v>3919</v>
      </c>
      <c r="R93" t="s">
        <v>2600</v>
      </c>
      <c r="S93" t="s">
        <v>3977</v>
      </c>
      <c r="T93" t="s">
        <v>631</v>
      </c>
      <c r="U93" t="s">
        <v>79</v>
      </c>
      <c r="W93" t="s">
        <v>40</v>
      </c>
      <c r="X93" t="s">
        <v>2368</v>
      </c>
      <c r="Y93" t="s">
        <v>2368</v>
      </c>
      <c r="Z93" t="s">
        <v>80</v>
      </c>
      <c r="AA93" t="s">
        <v>35</v>
      </c>
      <c r="AB93" t="s">
        <v>2901</v>
      </c>
      <c r="AE93">
        <v>2</v>
      </c>
      <c r="AF93">
        <v>209</v>
      </c>
      <c r="AR93" t="s">
        <v>2369</v>
      </c>
    </row>
    <row r="94" spans="1:59" x14ac:dyDescent="0.25">
      <c r="A94" t="s">
        <v>2361</v>
      </c>
      <c r="B94">
        <v>2004</v>
      </c>
      <c r="C94" t="str">
        <f t="shared" si="1"/>
        <v>Zhou et al. 2004</v>
      </c>
      <c r="D94" t="s">
        <v>35</v>
      </c>
      <c r="E94" t="s">
        <v>25</v>
      </c>
      <c r="F94" t="s">
        <v>2362</v>
      </c>
      <c r="G94" t="s">
        <v>35</v>
      </c>
      <c r="H94" t="s">
        <v>3503</v>
      </c>
      <c r="I94" t="s">
        <v>2363</v>
      </c>
      <c r="J94" t="s">
        <v>3625</v>
      </c>
      <c r="K94">
        <v>200</v>
      </c>
      <c r="L94" t="s">
        <v>28</v>
      </c>
      <c r="M94" t="s">
        <v>3879</v>
      </c>
      <c r="N94" t="s">
        <v>222</v>
      </c>
      <c r="O94" t="s">
        <v>744</v>
      </c>
      <c r="P94" t="s">
        <v>3901</v>
      </c>
      <c r="Q94" t="s">
        <v>3919</v>
      </c>
      <c r="R94" t="s">
        <v>2600</v>
      </c>
      <c r="S94" t="s">
        <v>3977</v>
      </c>
      <c r="T94" t="s">
        <v>631</v>
      </c>
      <c r="U94" t="s">
        <v>79</v>
      </c>
      <c r="W94" t="s">
        <v>40</v>
      </c>
      <c r="X94" t="s">
        <v>2384</v>
      </c>
      <c r="Y94" t="s">
        <v>2384</v>
      </c>
      <c r="Z94" t="s">
        <v>80</v>
      </c>
      <c r="AA94" t="s">
        <v>35</v>
      </c>
      <c r="AB94" t="s">
        <v>2901</v>
      </c>
      <c r="AE94">
        <v>5</v>
      </c>
      <c r="AF94">
        <v>209</v>
      </c>
    </row>
    <row r="95" spans="1:59" x14ac:dyDescent="0.25">
      <c r="A95" t="s">
        <v>209</v>
      </c>
      <c r="B95">
        <v>2019</v>
      </c>
      <c r="C95" t="str">
        <f t="shared" si="1"/>
        <v>Ahmed et al.  2019</v>
      </c>
      <c r="D95" t="s">
        <v>35</v>
      </c>
      <c r="E95" t="s">
        <v>158</v>
      </c>
      <c r="F95" t="s">
        <v>218</v>
      </c>
      <c r="G95" t="s">
        <v>2901</v>
      </c>
      <c r="H95" t="s">
        <v>3501</v>
      </c>
      <c r="I95" t="s">
        <v>219</v>
      </c>
      <c r="J95" t="s">
        <v>3625</v>
      </c>
      <c r="K95">
        <v>1000</v>
      </c>
      <c r="L95" t="s">
        <v>221</v>
      </c>
      <c r="M95" t="s">
        <v>3878</v>
      </c>
      <c r="N95" t="s">
        <v>222</v>
      </c>
      <c r="O95" t="s">
        <v>744</v>
      </c>
      <c r="P95" t="s">
        <v>96</v>
      </c>
      <c r="Q95" t="s">
        <v>4101</v>
      </c>
      <c r="R95" t="s">
        <v>4100</v>
      </c>
      <c r="S95" t="s">
        <v>4099</v>
      </c>
      <c r="V95" t="s">
        <v>2563</v>
      </c>
      <c r="W95" t="s">
        <v>40</v>
      </c>
      <c r="X95" t="s">
        <v>2384</v>
      </c>
      <c r="Y95" t="s">
        <v>2384</v>
      </c>
      <c r="Z95" t="s">
        <v>80</v>
      </c>
      <c r="AA95" t="s">
        <v>35</v>
      </c>
      <c r="AB95" t="s">
        <v>2901</v>
      </c>
      <c r="AC95" t="s">
        <v>3860</v>
      </c>
      <c r="AD95" t="s">
        <v>35</v>
      </c>
      <c r="AE95">
        <v>0</v>
      </c>
      <c r="AF95">
        <v>14</v>
      </c>
      <c r="AI95" t="s">
        <v>3820</v>
      </c>
      <c r="AK95" t="s">
        <v>3820</v>
      </c>
      <c r="AM95" t="s">
        <v>3820</v>
      </c>
      <c r="AN95" t="s">
        <v>3820</v>
      </c>
      <c r="AO95" t="s">
        <v>3820</v>
      </c>
      <c r="AP95" t="s">
        <v>3820</v>
      </c>
      <c r="AQ95" t="s">
        <v>3812</v>
      </c>
      <c r="BF95" s="12"/>
      <c r="BG95" s="12"/>
    </row>
    <row r="96" spans="1:59" x14ac:dyDescent="0.25">
      <c r="A96" t="s">
        <v>209</v>
      </c>
      <c r="B96">
        <v>2019</v>
      </c>
      <c r="C96" t="str">
        <f t="shared" si="1"/>
        <v>Ahmed et al.  2019</v>
      </c>
      <c r="D96" t="s">
        <v>35</v>
      </c>
      <c r="E96" t="s">
        <v>158</v>
      </c>
      <c r="F96" t="s">
        <v>218</v>
      </c>
      <c r="G96" t="s">
        <v>2901</v>
      </c>
      <c r="H96" t="s">
        <v>3501</v>
      </c>
      <c r="I96" t="s">
        <v>219</v>
      </c>
      <c r="J96" t="s">
        <v>3625</v>
      </c>
      <c r="K96">
        <v>1000</v>
      </c>
      <c r="L96" t="s">
        <v>221</v>
      </c>
      <c r="M96" t="s">
        <v>3878</v>
      </c>
      <c r="N96" t="s">
        <v>222</v>
      </c>
      <c r="O96" t="s">
        <v>744</v>
      </c>
      <c r="P96" t="s">
        <v>96</v>
      </c>
      <c r="Q96" t="s">
        <v>4148</v>
      </c>
      <c r="W96" t="s">
        <v>40</v>
      </c>
      <c r="X96" t="s">
        <v>2384</v>
      </c>
      <c r="Y96" t="s">
        <v>2384</v>
      </c>
      <c r="Z96" t="s">
        <v>80</v>
      </c>
      <c r="AA96" t="s">
        <v>35</v>
      </c>
      <c r="AB96" t="s">
        <v>2901</v>
      </c>
      <c r="AC96" t="s">
        <v>3860</v>
      </c>
      <c r="AD96" t="s">
        <v>35</v>
      </c>
      <c r="AE96">
        <v>0</v>
      </c>
      <c r="AF96">
        <v>10</v>
      </c>
      <c r="AI96" t="s">
        <v>3820</v>
      </c>
      <c r="AK96" t="s">
        <v>3820</v>
      </c>
      <c r="AM96" t="s">
        <v>3820</v>
      </c>
      <c r="AN96" t="s">
        <v>3820</v>
      </c>
      <c r="AO96" t="s">
        <v>3820</v>
      </c>
      <c r="AP96" t="s">
        <v>3820</v>
      </c>
      <c r="AQ96" t="s">
        <v>3812</v>
      </c>
      <c r="BF96" s="12"/>
      <c r="BG96" s="12"/>
    </row>
    <row r="97" spans="1:59" x14ac:dyDescent="0.25">
      <c r="A97" s="12" t="s">
        <v>2234</v>
      </c>
      <c r="B97" s="12">
        <v>2001</v>
      </c>
      <c r="C97" t="str">
        <f t="shared" si="1"/>
        <v>Atwill et al. 2001</v>
      </c>
      <c r="D97" s="12" t="s">
        <v>35</v>
      </c>
      <c r="E97" s="12" t="s">
        <v>25</v>
      </c>
      <c r="F97" s="12" t="s">
        <v>2381</v>
      </c>
      <c r="G97" s="12" t="s">
        <v>35</v>
      </c>
      <c r="H97" s="12" t="s">
        <v>3503</v>
      </c>
      <c r="I97" s="12" t="s">
        <v>2393</v>
      </c>
      <c r="J97" s="12" t="s">
        <v>2117</v>
      </c>
      <c r="K97" s="12" t="s">
        <v>2394</v>
      </c>
      <c r="L97" s="12" t="s">
        <v>28</v>
      </c>
      <c r="M97" s="12"/>
      <c r="N97" s="12" t="s">
        <v>28</v>
      </c>
      <c r="O97" t="s">
        <v>744</v>
      </c>
      <c r="P97" s="12" t="s">
        <v>96</v>
      </c>
      <c r="Q97" t="s">
        <v>3912</v>
      </c>
      <c r="R97" t="s">
        <v>4056</v>
      </c>
      <c r="S97" t="s">
        <v>4055</v>
      </c>
      <c r="T97" s="12" t="s">
        <v>805</v>
      </c>
      <c r="U97" s="12" t="s">
        <v>806</v>
      </c>
      <c r="V97" s="12"/>
      <c r="W97" s="12" t="s">
        <v>40</v>
      </c>
      <c r="X97" s="12" t="s">
        <v>2384</v>
      </c>
      <c r="Y97" s="12" t="s">
        <v>2384</v>
      </c>
      <c r="Z97" s="12" t="s">
        <v>2395</v>
      </c>
      <c r="AA97" s="12" t="s">
        <v>35</v>
      </c>
      <c r="AB97" s="12" t="s">
        <v>35</v>
      </c>
      <c r="AC97" t="s">
        <v>3860</v>
      </c>
      <c r="AD97" t="s">
        <v>2901</v>
      </c>
      <c r="AE97" s="12">
        <v>49</v>
      </c>
      <c r="AF97" s="12">
        <v>309</v>
      </c>
      <c r="AG97" s="12"/>
      <c r="AH97" s="12"/>
      <c r="AI97" s="12">
        <v>8543</v>
      </c>
      <c r="AJ97" s="12"/>
      <c r="AK97" s="12">
        <v>45895</v>
      </c>
      <c r="AL97" s="12"/>
      <c r="AM97" s="12"/>
      <c r="AN97" s="12"/>
      <c r="AO97" s="12"/>
      <c r="AP97" s="12"/>
      <c r="AQ97" s="12" t="s">
        <v>2396</v>
      </c>
      <c r="AR97" s="12" t="s">
        <v>2397</v>
      </c>
      <c r="AS97" s="12" t="s">
        <v>2398</v>
      </c>
      <c r="AT97" s="12"/>
      <c r="AU97" s="12"/>
      <c r="AV97" s="12"/>
      <c r="AW97" s="12"/>
      <c r="AX97" s="12"/>
      <c r="AY97" s="12"/>
      <c r="AZ97" s="12"/>
      <c r="BA97" s="12"/>
      <c r="BB97" s="12"/>
      <c r="BC97" s="12"/>
      <c r="BD97" s="12"/>
      <c r="BE97" s="12"/>
      <c r="BF97" s="12"/>
      <c r="BG97" s="12"/>
    </row>
    <row r="98" spans="1:59" x14ac:dyDescent="0.25">
      <c r="A98" t="s">
        <v>2372</v>
      </c>
      <c r="B98">
        <v>1994</v>
      </c>
      <c r="C98" t="str">
        <f t="shared" si="1"/>
        <v>Chalmers et al. 1994</v>
      </c>
      <c r="D98" t="s">
        <v>35</v>
      </c>
      <c r="E98" t="s">
        <v>25</v>
      </c>
      <c r="F98" t="s">
        <v>2373</v>
      </c>
      <c r="G98" t="s">
        <v>2901</v>
      </c>
      <c r="H98" t="s">
        <v>3504</v>
      </c>
      <c r="I98" t="s">
        <v>2374</v>
      </c>
      <c r="J98" t="s">
        <v>2117</v>
      </c>
      <c r="K98" t="s">
        <v>28</v>
      </c>
      <c r="L98" t="s">
        <v>28</v>
      </c>
      <c r="N98" t="s">
        <v>28</v>
      </c>
      <c r="O98" t="s">
        <v>744</v>
      </c>
      <c r="P98" t="s">
        <v>96</v>
      </c>
      <c r="Q98" t="s">
        <v>3912</v>
      </c>
      <c r="R98" t="s">
        <v>3914</v>
      </c>
      <c r="S98" t="s">
        <v>4118</v>
      </c>
      <c r="T98" t="s">
        <v>794</v>
      </c>
      <c r="U98" t="s">
        <v>458</v>
      </c>
      <c r="W98" t="s">
        <v>40</v>
      </c>
      <c r="X98" t="s">
        <v>2384</v>
      </c>
      <c r="Y98" t="s">
        <v>2384</v>
      </c>
      <c r="Z98" t="s">
        <v>80</v>
      </c>
      <c r="AA98" t="s">
        <v>35</v>
      </c>
      <c r="AB98" t="s">
        <v>2901</v>
      </c>
      <c r="AE98">
        <v>19</v>
      </c>
      <c r="AF98">
        <v>58</v>
      </c>
    </row>
    <row r="99" spans="1:59" x14ac:dyDescent="0.25">
      <c r="A99" t="s">
        <v>2372</v>
      </c>
      <c r="B99">
        <v>1994</v>
      </c>
      <c r="C99" t="str">
        <f t="shared" si="1"/>
        <v>Chalmers et al. 1994</v>
      </c>
      <c r="D99" t="s">
        <v>35</v>
      </c>
      <c r="E99" t="s">
        <v>25</v>
      </c>
      <c r="F99" t="s">
        <v>2373</v>
      </c>
      <c r="G99" t="s">
        <v>2901</v>
      </c>
      <c r="H99" t="s">
        <v>3504</v>
      </c>
      <c r="I99" t="s">
        <v>2374</v>
      </c>
      <c r="J99" t="s">
        <v>2117</v>
      </c>
      <c r="K99" t="s">
        <v>28</v>
      </c>
      <c r="L99" t="s">
        <v>28</v>
      </c>
      <c r="N99" t="s">
        <v>28</v>
      </c>
      <c r="O99" t="s">
        <v>744</v>
      </c>
      <c r="P99" t="s">
        <v>96</v>
      </c>
      <c r="Q99" t="s">
        <v>3912</v>
      </c>
      <c r="R99" t="s">
        <v>3914</v>
      </c>
      <c r="S99" t="s">
        <v>4118</v>
      </c>
      <c r="T99" t="s">
        <v>794</v>
      </c>
      <c r="U99" t="s">
        <v>458</v>
      </c>
      <c r="W99" t="s">
        <v>40</v>
      </c>
      <c r="X99" t="s">
        <v>2375</v>
      </c>
      <c r="Y99" t="s">
        <v>2375</v>
      </c>
      <c r="Z99" t="s">
        <v>80</v>
      </c>
      <c r="AA99" t="s">
        <v>35</v>
      </c>
      <c r="AB99" t="s">
        <v>2901</v>
      </c>
      <c r="AE99">
        <v>15</v>
      </c>
      <c r="AF99">
        <v>58</v>
      </c>
    </row>
    <row r="100" spans="1:59" x14ac:dyDescent="0.25">
      <c r="A100" t="s">
        <v>2372</v>
      </c>
      <c r="B100">
        <v>1997</v>
      </c>
      <c r="C100" t="str">
        <f t="shared" si="1"/>
        <v>Chalmers et al. 1997</v>
      </c>
      <c r="D100" t="s">
        <v>35</v>
      </c>
      <c r="E100" t="s">
        <v>25</v>
      </c>
      <c r="F100" t="s">
        <v>2376</v>
      </c>
      <c r="G100" t="s">
        <v>2901</v>
      </c>
      <c r="H100" t="s">
        <v>3504</v>
      </c>
      <c r="I100" t="s">
        <v>2377</v>
      </c>
      <c r="J100" t="s">
        <v>2117</v>
      </c>
      <c r="K100" t="s">
        <v>28</v>
      </c>
      <c r="L100" t="s">
        <v>28</v>
      </c>
      <c r="N100" t="s">
        <v>28</v>
      </c>
      <c r="O100" t="s">
        <v>744</v>
      </c>
      <c r="P100" t="s">
        <v>96</v>
      </c>
      <c r="Q100" t="s">
        <v>3912</v>
      </c>
      <c r="R100" t="s">
        <v>3913</v>
      </c>
      <c r="S100" t="s">
        <v>4024</v>
      </c>
      <c r="T100" t="s">
        <v>791</v>
      </c>
      <c r="U100" t="s">
        <v>2379</v>
      </c>
      <c r="W100" t="s">
        <v>40</v>
      </c>
      <c r="X100" t="s">
        <v>2375</v>
      </c>
      <c r="Y100" t="s">
        <v>2375</v>
      </c>
      <c r="Z100" t="s">
        <v>80</v>
      </c>
      <c r="AA100" t="s">
        <v>35</v>
      </c>
      <c r="AB100" t="s">
        <v>2901</v>
      </c>
      <c r="AE100">
        <v>2</v>
      </c>
      <c r="AF100">
        <v>123</v>
      </c>
      <c r="AG100" s="3">
        <v>0.02</v>
      </c>
      <c r="AH100" s="3"/>
      <c r="AR100" t="s">
        <v>2380</v>
      </c>
    </row>
    <row r="101" spans="1:59" x14ac:dyDescent="0.25">
      <c r="A101" t="s">
        <v>2372</v>
      </c>
      <c r="B101">
        <v>1997</v>
      </c>
      <c r="C101" t="str">
        <f t="shared" si="1"/>
        <v>Chalmers et al. 1997</v>
      </c>
      <c r="D101" t="s">
        <v>35</v>
      </c>
      <c r="E101" t="s">
        <v>25</v>
      </c>
      <c r="F101" t="s">
        <v>2376</v>
      </c>
      <c r="G101" t="s">
        <v>2901</v>
      </c>
      <c r="H101" t="s">
        <v>3504</v>
      </c>
      <c r="I101" t="s">
        <v>2377</v>
      </c>
      <c r="J101" t="s">
        <v>2117</v>
      </c>
      <c r="K101" t="s">
        <v>28</v>
      </c>
      <c r="L101" t="s">
        <v>28</v>
      </c>
      <c r="N101" t="s">
        <v>28</v>
      </c>
      <c r="O101" t="s">
        <v>744</v>
      </c>
      <c r="P101" t="s">
        <v>96</v>
      </c>
      <c r="Q101" t="s">
        <v>3912</v>
      </c>
      <c r="R101" t="s">
        <v>3913</v>
      </c>
      <c r="S101" t="s">
        <v>4024</v>
      </c>
      <c r="T101" t="s">
        <v>791</v>
      </c>
      <c r="U101" t="s">
        <v>2379</v>
      </c>
      <c r="W101" t="s">
        <v>40</v>
      </c>
      <c r="X101" t="s">
        <v>2384</v>
      </c>
      <c r="Y101" t="s">
        <v>2384</v>
      </c>
      <c r="Z101" t="s">
        <v>80</v>
      </c>
      <c r="AA101" t="s">
        <v>35</v>
      </c>
      <c r="AB101" t="s">
        <v>2901</v>
      </c>
      <c r="AE101">
        <v>11</v>
      </c>
      <c r="AF101">
        <v>123</v>
      </c>
      <c r="AG101" s="3">
        <v>0.09</v>
      </c>
      <c r="AH101" s="3"/>
      <c r="AR101" t="s">
        <v>2403</v>
      </c>
    </row>
    <row r="102" spans="1:59" x14ac:dyDescent="0.25">
      <c r="A102" t="s">
        <v>2372</v>
      </c>
      <c r="B102">
        <v>1997</v>
      </c>
      <c r="C102" t="str">
        <f t="shared" si="1"/>
        <v>Chalmers et al. 1997</v>
      </c>
      <c r="D102" t="s">
        <v>35</v>
      </c>
      <c r="E102" t="s">
        <v>25</v>
      </c>
      <c r="F102" t="s">
        <v>2376</v>
      </c>
      <c r="G102" t="s">
        <v>2901</v>
      </c>
      <c r="H102" t="s">
        <v>3504</v>
      </c>
      <c r="I102" t="s">
        <v>2377</v>
      </c>
      <c r="J102" t="s">
        <v>2117</v>
      </c>
      <c r="K102" t="s">
        <v>28</v>
      </c>
      <c r="L102" t="s">
        <v>28</v>
      </c>
      <c r="N102" t="s">
        <v>28</v>
      </c>
      <c r="O102" t="s">
        <v>744</v>
      </c>
      <c r="P102" t="s">
        <v>96</v>
      </c>
      <c r="Q102" t="s">
        <v>3912</v>
      </c>
      <c r="R102" t="s">
        <v>3914</v>
      </c>
      <c r="S102" t="s">
        <v>4118</v>
      </c>
      <c r="T102" t="s">
        <v>794</v>
      </c>
      <c r="U102" t="s">
        <v>737</v>
      </c>
      <c r="W102" t="s">
        <v>40</v>
      </c>
      <c r="X102" t="s">
        <v>2375</v>
      </c>
      <c r="Y102" t="s">
        <v>2375</v>
      </c>
      <c r="Z102" t="s">
        <v>80</v>
      </c>
      <c r="AA102" t="s">
        <v>35</v>
      </c>
      <c r="AB102" t="s">
        <v>2901</v>
      </c>
      <c r="AE102">
        <v>12</v>
      </c>
      <c r="AF102">
        <v>230</v>
      </c>
      <c r="AG102" s="3">
        <v>0.05</v>
      </c>
      <c r="AH102" s="3"/>
      <c r="AR102" s="12" t="s">
        <v>2412</v>
      </c>
    </row>
    <row r="103" spans="1:59" x14ac:dyDescent="0.25">
      <c r="A103" t="s">
        <v>2372</v>
      </c>
      <c r="B103">
        <v>1997</v>
      </c>
      <c r="C103" t="str">
        <f t="shared" si="1"/>
        <v>Chalmers et al. 1997</v>
      </c>
      <c r="D103" t="s">
        <v>35</v>
      </c>
      <c r="E103" t="s">
        <v>25</v>
      </c>
      <c r="F103" t="s">
        <v>2376</v>
      </c>
      <c r="G103" t="s">
        <v>2901</v>
      </c>
      <c r="H103" t="s">
        <v>3504</v>
      </c>
      <c r="I103" t="s">
        <v>2377</v>
      </c>
      <c r="J103" t="s">
        <v>2117</v>
      </c>
      <c r="K103" t="s">
        <v>28</v>
      </c>
      <c r="L103" t="s">
        <v>28</v>
      </c>
      <c r="N103" t="s">
        <v>28</v>
      </c>
      <c r="O103" t="s">
        <v>744</v>
      </c>
      <c r="P103" t="s">
        <v>96</v>
      </c>
      <c r="Q103" t="s">
        <v>3912</v>
      </c>
      <c r="R103" t="s">
        <v>3914</v>
      </c>
      <c r="S103" t="s">
        <v>4118</v>
      </c>
      <c r="T103" t="s">
        <v>794</v>
      </c>
      <c r="U103" t="s">
        <v>2378</v>
      </c>
      <c r="W103" t="s">
        <v>40</v>
      </c>
      <c r="X103" t="s">
        <v>2375</v>
      </c>
      <c r="Y103" t="s">
        <v>2375</v>
      </c>
      <c r="Z103" t="s">
        <v>80</v>
      </c>
      <c r="AA103" t="s">
        <v>35</v>
      </c>
      <c r="AB103" t="s">
        <v>2901</v>
      </c>
      <c r="AE103">
        <v>24</v>
      </c>
      <c r="AF103">
        <v>242</v>
      </c>
      <c r="AG103" s="3">
        <v>0.1</v>
      </c>
      <c r="AH103" s="3"/>
      <c r="AR103" s="12" t="s">
        <v>4437</v>
      </c>
    </row>
    <row r="104" spans="1:59" x14ac:dyDescent="0.25">
      <c r="A104" t="s">
        <v>2372</v>
      </c>
      <c r="B104">
        <v>1997</v>
      </c>
      <c r="C104" t="str">
        <f t="shared" si="1"/>
        <v>Chalmers et al. 1997</v>
      </c>
      <c r="D104" t="s">
        <v>35</v>
      </c>
      <c r="E104" t="s">
        <v>25</v>
      </c>
      <c r="F104" t="s">
        <v>2376</v>
      </c>
      <c r="G104" t="s">
        <v>2901</v>
      </c>
      <c r="H104" t="s">
        <v>3504</v>
      </c>
      <c r="I104" t="s">
        <v>2377</v>
      </c>
      <c r="J104" t="s">
        <v>2117</v>
      </c>
      <c r="K104" t="s">
        <v>28</v>
      </c>
      <c r="L104" t="s">
        <v>28</v>
      </c>
      <c r="N104" t="s">
        <v>28</v>
      </c>
      <c r="O104" t="s">
        <v>744</v>
      </c>
      <c r="P104" t="s">
        <v>96</v>
      </c>
      <c r="Q104" t="s">
        <v>3912</v>
      </c>
      <c r="R104" t="s">
        <v>3914</v>
      </c>
      <c r="S104" t="s">
        <v>4118</v>
      </c>
      <c r="T104" t="s">
        <v>794</v>
      </c>
      <c r="U104" t="s">
        <v>737</v>
      </c>
      <c r="W104" t="s">
        <v>40</v>
      </c>
      <c r="X104" t="s">
        <v>2384</v>
      </c>
      <c r="Y104" t="s">
        <v>2384</v>
      </c>
      <c r="Z104" t="s">
        <v>80</v>
      </c>
      <c r="AA104" t="s">
        <v>35</v>
      </c>
      <c r="AB104" t="s">
        <v>2901</v>
      </c>
      <c r="AE104">
        <f>ROUND((AF104*AG104),0)</f>
        <v>48</v>
      </c>
      <c r="AF104">
        <v>230</v>
      </c>
      <c r="AG104" s="3">
        <v>0.21</v>
      </c>
      <c r="AH104" s="3"/>
      <c r="AR104" s="12" t="s">
        <v>4438</v>
      </c>
    </row>
    <row r="105" spans="1:59" x14ac:dyDescent="0.25">
      <c r="A105" t="s">
        <v>2372</v>
      </c>
      <c r="B105">
        <v>1997</v>
      </c>
      <c r="C105" t="str">
        <f t="shared" si="1"/>
        <v>Chalmers et al. 1997</v>
      </c>
      <c r="D105" t="s">
        <v>35</v>
      </c>
      <c r="E105" t="s">
        <v>25</v>
      </c>
      <c r="F105" t="s">
        <v>2376</v>
      </c>
      <c r="G105" t="s">
        <v>2901</v>
      </c>
      <c r="H105" t="s">
        <v>3504</v>
      </c>
      <c r="I105" t="s">
        <v>2377</v>
      </c>
      <c r="J105" t="s">
        <v>2117</v>
      </c>
      <c r="K105" t="s">
        <v>28</v>
      </c>
      <c r="L105" t="s">
        <v>28</v>
      </c>
      <c r="N105" t="s">
        <v>28</v>
      </c>
      <c r="O105" t="s">
        <v>744</v>
      </c>
      <c r="P105" t="s">
        <v>96</v>
      </c>
      <c r="Q105" t="s">
        <v>3912</v>
      </c>
      <c r="R105" t="s">
        <v>3914</v>
      </c>
      <c r="S105" t="s">
        <v>4118</v>
      </c>
      <c r="T105" t="s">
        <v>794</v>
      </c>
      <c r="U105" t="s">
        <v>2378</v>
      </c>
      <c r="W105" t="s">
        <v>40</v>
      </c>
      <c r="X105" t="s">
        <v>2384</v>
      </c>
      <c r="Y105" t="s">
        <v>2384</v>
      </c>
      <c r="Z105" t="s">
        <v>80</v>
      </c>
      <c r="AA105" t="s">
        <v>35</v>
      </c>
      <c r="AB105" t="s">
        <v>2901</v>
      </c>
      <c r="AE105">
        <f>ROUND((AF105*AG105),0)</f>
        <v>53</v>
      </c>
      <c r="AF105">
        <v>242</v>
      </c>
      <c r="AG105" s="3">
        <v>0.22</v>
      </c>
      <c r="AH105" s="3"/>
      <c r="AR105" s="12" t="s">
        <v>4439</v>
      </c>
    </row>
    <row r="106" spans="1:59" x14ac:dyDescent="0.25">
      <c r="A106" s="12" t="s">
        <v>157</v>
      </c>
      <c r="B106" s="12">
        <v>2005</v>
      </c>
      <c r="C106" t="str">
        <f t="shared" si="1"/>
        <v>Cox et al. 2005</v>
      </c>
      <c r="D106" s="12" t="s">
        <v>35</v>
      </c>
      <c r="E106" s="12" t="s">
        <v>158</v>
      </c>
      <c r="F106" s="12" t="s">
        <v>159</v>
      </c>
      <c r="G106" s="12" t="s">
        <v>2901</v>
      </c>
      <c r="H106" s="12" t="s">
        <v>3501</v>
      </c>
      <c r="I106" s="12" t="s">
        <v>2247</v>
      </c>
      <c r="J106" s="12" t="s">
        <v>2117</v>
      </c>
      <c r="K106" s="12">
        <v>15</v>
      </c>
      <c r="L106" s="12" t="s">
        <v>28</v>
      </c>
      <c r="M106" s="12" t="s">
        <v>3859</v>
      </c>
      <c r="N106" s="12" t="s">
        <v>311</v>
      </c>
      <c r="O106" t="s">
        <v>744</v>
      </c>
      <c r="P106" s="12" t="s">
        <v>96</v>
      </c>
      <c r="Q106" s="12" t="s">
        <v>3912</v>
      </c>
      <c r="R106" s="12" t="s">
        <v>3914</v>
      </c>
      <c r="S106" s="12" t="s">
        <v>3988</v>
      </c>
      <c r="T106" s="12" t="s">
        <v>2877</v>
      </c>
      <c r="U106" s="12" t="s">
        <v>167</v>
      </c>
      <c r="V106" s="12"/>
      <c r="W106" s="12" t="s">
        <v>40</v>
      </c>
      <c r="X106" s="12" t="s">
        <v>2239</v>
      </c>
      <c r="Y106" s="12" t="s">
        <v>2239</v>
      </c>
      <c r="Z106" s="12" t="s">
        <v>80</v>
      </c>
      <c r="AA106" s="12" t="s">
        <v>35</v>
      </c>
      <c r="AB106" t="s">
        <v>2901</v>
      </c>
      <c r="AC106" t="s">
        <v>3860</v>
      </c>
      <c r="AD106" t="s">
        <v>35</v>
      </c>
      <c r="AE106" s="12">
        <v>0</v>
      </c>
      <c r="AF106" s="12">
        <v>4</v>
      </c>
      <c r="AG106" s="12"/>
      <c r="AH106" s="12"/>
      <c r="AI106" s="12"/>
      <c r="AJ106" s="12"/>
      <c r="AK106" s="12"/>
      <c r="AL106" s="12" t="s">
        <v>3888</v>
      </c>
      <c r="AM106" s="12" t="s">
        <v>3888</v>
      </c>
      <c r="AN106" s="12" t="s">
        <v>3888</v>
      </c>
      <c r="AO106" s="12"/>
      <c r="AP106" s="12"/>
      <c r="AQ106" s="12" t="s">
        <v>2248</v>
      </c>
      <c r="AR106" s="12" t="s">
        <v>2253</v>
      </c>
      <c r="AS106" s="12" t="s">
        <v>3866</v>
      </c>
      <c r="AT106" s="12"/>
      <c r="AU106" s="12"/>
      <c r="AV106" s="12"/>
      <c r="AW106" s="12"/>
      <c r="AX106" s="12"/>
      <c r="AY106" s="12"/>
      <c r="AZ106" s="12"/>
      <c r="BA106" s="12"/>
      <c r="BB106" s="12"/>
      <c r="BC106" s="12"/>
      <c r="BD106" s="12"/>
      <c r="BE106" s="12"/>
      <c r="BF106" s="12"/>
      <c r="BG106" s="12"/>
    </row>
    <row r="107" spans="1:59" x14ac:dyDescent="0.25">
      <c r="A107" s="12" t="s">
        <v>157</v>
      </c>
      <c r="B107" s="12">
        <v>2005</v>
      </c>
      <c r="C107" t="str">
        <f t="shared" si="1"/>
        <v>Cox et al. 2005</v>
      </c>
      <c r="D107" s="12" t="s">
        <v>35</v>
      </c>
      <c r="E107" s="12" t="s">
        <v>158</v>
      </c>
      <c r="F107" s="12" t="s">
        <v>159</v>
      </c>
      <c r="G107" s="12" t="s">
        <v>2901</v>
      </c>
      <c r="H107" s="12" t="s">
        <v>3501</v>
      </c>
      <c r="I107" s="12" t="s">
        <v>2247</v>
      </c>
      <c r="J107" s="12" t="s">
        <v>2117</v>
      </c>
      <c r="K107" s="12">
        <v>15</v>
      </c>
      <c r="L107" s="12" t="s">
        <v>28</v>
      </c>
      <c r="M107" s="12" t="s">
        <v>3859</v>
      </c>
      <c r="N107" s="12" t="s">
        <v>311</v>
      </c>
      <c r="O107" t="s">
        <v>744</v>
      </c>
      <c r="P107" s="12" t="s">
        <v>96</v>
      </c>
      <c r="Q107" t="s">
        <v>3900</v>
      </c>
      <c r="R107" t="s">
        <v>3899</v>
      </c>
      <c r="S107" t="s">
        <v>169</v>
      </c>
      <c r="T107" s="12" t="s">
        <v>2850</v>
      </c>
      <c r="U107" s="12" t="s">
        <v>170</v>
      </c>
      <c r="V107" s="12"/>
      <c r="W107" s="12" t="s">
        <v>40</v>
      </c>
      <c r="X107" s="12" t="s">
        <v>2239</v>
      </c>
      <c r="Y107" s="12" t="s">
        <v>2239</v>
      </c>
      <c r="Z107" s="12" t="s">
        <v>80</v>
      </c>
      <c r="AA107" s="12" t="s">
        <v>35</v>
      </c>
      <c r="AB107" t="s">
        <v>2901</v>
      </c>
      <c r="AC107" t="s">
        <v>3860</v>
      </c>
      <c r="AD107" t="s">
        <v>35</v>
      </c>
      <c r="AE107" s="12">
        <v>0</v>
      </c>
      <c r="AF107" s="12">
        <v>3</v>
      </c>
      <c r="AG107" s="12"/>
      <c r="AH107" s="12"/>
      <c r="AI107" s="12"/>
      <c r="AJ107" s="12"/>
      <c r="AK107" s="12"/>
      <c r="AL107" s="12" t="s">
        <v>3888</v>
      </c>
      <c r="AM107" s="12" t="s">
        <v>3888</v>
      </c>
      <c r="AN107" s="12" t="s">
        <v>3888</v>
      </c>
      <c r="AO107" s="12"/>
      <c r="AP107" s="12"/>
      <c r="AQ107" s="12" t="s">
        <v>2248</v>
      </c>
      <c r="AR107" s="12" t="s">
        <v>2255</v>
      </c>
      <c r="AS107" s="12" t="s">
        <v>3866</v>
      </c>
      <c r="AT107" s="12"/>
      <c r="AU107" s="12"/>
      <c r="AV107" s="12"/>
      <c r="AW107" s="12"/>
      <c r="AX107" s="12"/>
      <c r="AY107" s="12"/>
      <c r="AZ107" s="12"/>
      <c r="BA107" s="12"/>
      <c r="BB107" s="12"/>
      <c r="BC107" s="12"/>
      <c r="BD107" s="12"/>
      <c r="BE107" s="12"/>
      <c r="BF107" s="12"/>
      <c r="BG107" s="12"/>
    </row>
    <row r="108" spans="1:59" x14ac:dyDescent="0.25">
      <c r="A108" s="12" t="s">
        <v>157</v>
      </c>
      <c r="B108" s="12">
        <v>2005</v>
      </c>
      <c r="C108" t="str">
        <f t="shared" si="1"/>
        <v>Cox et al. 2005</v>
      </c>
      <c r="D108" s="12" t="s">
        <v>35</v>
      </c>
      <c r="E108" s="12" t="s">
        <v>158</v>
      </c>
      <c r="F108" s="12" t="s">
        <v>159</v>
      </c>
      <c r="G108" s="12" t="s">
        <v>2901</v>
      </c>
      <c r="H108" s="12" t="s">
        <v>3501</v>
      </c>
      <c r="I108" s="12" t="s">
        <v>2247</v>
      </c>
      <c r="J108" s="12" t="s">
        <v>2117</v>
      </c>
      <c r="K108" s="12">
        <v>15</v>
      </c>
      <c r="L108" s="12" t="s">
        <v>28</v>
      </c>
      <c r="M108" s="12" t="s">
        <v>3859</v>
      </c>
      <c r="N108" s="12" t="s">
        <v>311</v>
      </c>
      <c r="O108" t="s">
        <v>744</v>
      </c>
      <c r="P108" s="12" t="s">
        <v>96</v>
      </c>
      <c r="Q108" t="s">
        <v>3978</v>
      </c>
      <c r="R108" t="s">
        <v>3935</v>
      </c>
      <c r="S108" t="s">
        <v>3979</v>
      </c>
      <c r="T108" s="12" t="s">
        <v>165</v>
      </c>
      <c r="U108" s="12" t="s">
        <v>166</v>
      </c>
      <c r="V108" s="12"/>
      <c r="W108" s="12" t="s">
        <v>40</v>
      </c>
      <c r="X108" s="12" t="s">
        <v>2239</v>
      </c>
      <c r="Y108" s="12" t="s">
        <v>2239</v>
      </c>
      <c r="Z108" s="12" t="s">
        <v>80</v>
      </c>
      <c r="AA108" s="12" t="s">
        <v>35</v>
      </c>
      <c r="AB108" t="s">
        <v>2901</v>
      </c>
      <c r="AC108" t="s">
        <v>3860</v>
      </c>
      <c r="AD108" t="s">
        <v>35</v>
      </c>
      <c r="AE108" s="12">
        <v>0</v>
      </c>
      <c r="AF108" s="12">
        <v>1</v>
      </c>
      <c r="AG108" s="12"/>
      <c r="AH108" s="12"/>
      <c r="AI108" s="12"/>
      <c r="AJ108" s="12"/>
      <c r="AK108" s="12"/>
      <c r="AL108" s="12" t="s">
        <v>3888</v>
      </c>
      <c r="AM108" s="12"/>
      <c r="AN108" s="12"/>
      <c r="AO108" s="12"/>
      <c r="AP108" s="12"/>
      <c r="AQ108" s="12" t="s">
        <v>2248</v>
      </c>
      <c r="AR108" s="12" t="s">
        <v>2252</v>
      </c>
      <c r="AS108" s="12" t="s">
        <v>3866</v>
      </c>
      <c r="AT108" s="12"/>
      <c r="AU108" s="12"/>
      <c r="AV108" s="12"/>
      <c r="AW108" s="12"/>
      <c r="AX108" s="12"/>
      <c r="AY108" s="12"/>
      <c r="AZ108" s="12"/>
      <c r="BA108" s="12"/>
      <c r="BB108" s="12"/>
      <c r="BC108" s="12"/>
      <c r="BD108" s="12"/>
      <c r="BE108" s="12"/>
      <c r="BF108" s="12"/>
      <c r="BG108" s="12"/>
    </row>
    <row r="109" spans="1:59" x14ac:dyDescent="0.25">
      <c r="A109" s="12" t="s">
        <v>157</v>
      </c>
      <c r="B109" s="12">
        <v>2005</v>
      </c>
      <c r="C109" t="str">
        <f t="shared" si="1"/>
        <v>Cox et al. 2005</v>
      </c>
      <c r="D109" s="12" t="s">
        <v>35</v>
      </c>
      <c r="E109" s="12" t="s">
        <v>158</v>
      </c>
      <c r="F109" s="12" t="s">
        <v>159</v>
      </c>
      <c r="G109" s="12" t="s">
        <v>2901</v>
      </c>
      <c r="H109" s="12" t="s">
        <v>3501</v>
      </c>
      <c r="I109" s="12" t="s">
        <v>2247</v>
      </c>
      <c r="J109" s="12" t="s">
        <v>2117</v>
      </c>
      <c r="K109" s="12">
        <v>15</v>
      </c>
      <c r="L109" s="12" t="s">
        <v>28</v>
      </c>
      <c r="M109" s="12" t="s">
        <v>3859</v>
      </c>
      <c r="N109" s="12" t="s">
        <v>311</v>
      </c>
      <c r="O109" t="s">
        <v>744</v>
      </c>
      <c r="P109" s="12" t="s">
        <v>96</v>
      </c>
      <c r="Q109" t="s">
        <v>3978</v>
      </c>
      <c r="R109" t="s">
        <v>3935</v>
      </c>
      <c r="S109" t="s">
        <v>3979</v>
      </c>
      <c r="T109" s="12" t="s">
        <v>165</v>
      </c>
      <c r="U109" s="12" t="s">
        <v>166</v>
      </c>
      <c r="V109" s="12"/>
      <c r="W109" s="12" t="s">
        <v>40</v>
      </c>
      <c r="X109" s="12" t="s">
        <v>2239</v>
      </c>
      <c r="Y109" s="12" t="s">
        <v>2239</v>
      </c>
      <c r="Z109" s="12" t="s">
        <v>80</v>
      </c>
      <c r="AA109" s="12" t="s">
        <v>35</v>
      </c>
      <c r="AB109" s="12" t="s">
        <v>35</v>
      </c>
      <c r="AC109" t="s">
        <v>3860</v>
      </c>
      <c r="AD109" t="s">
        <v>35</v>
      </c>
      <c r="AE109" s="12">
        <v>3</v>
      </c>
      <c r="AF109" s="12">
        <v>7</v>
      </c>
      <c r="AG109" s="12"/>
      <c r="AH109" s="12"/>
      <c r="AI109" s="12"/>
      <c r="AJ109" s="12"/>
      <c r="AK109" s="12"/>
      <c r="AL109" s="12" t="s">
        <v>3888</v>
      </c>
      <c r="AM109" s="12" t="s">
        <v>3888</v>
      </c>
      <c r="AN109" s="12">
        <v>17</v>
      </c>
      <c r="AO109" s="12"/>
      <c r="AP109" s="12"/>
      <c r="AQ109" s="12" t="s">
        <v>2248</v>
      </c>
      <c r="AR109" s="12" t="s">
        <v>2251</v>
      </c>
      <c r="AS109" s="12" t="s">
        <v>3866</v>
      </c>
      <c r="AT109" s="12">
        <v>0</v>
      </c>
      <c r="AU109" s="12">
        <v>15</v>
      </c>
      <c r="AV109" s="12">
        <v>0</v>
      </c>
      <c r="AW109" s="12">
        <v>15</v>
      </c>
      <c r="AX109" s="12"/>
      <c r="AY109" s="12"/>
      <c r="AZ109" s="12"/>
      <c r="BA109" s="12"/>
      <c r="BB109" s="12"/>
      <c r="BC109" s="12"/>
      <c r="BD109" s="12"/>
      <c r="BE109" s="12"/>
      <c r="BF109" s="12"/>
      <c r="BG109" s="12"/>
    </row>
    <row r="110" spans="1:59" x14ac:dyDescent="0.25">
      <c r="A110" s="12" t="s">
        <v>157</v>
      </c>
      <c r="B110" s="12">
        <v>2005</v>
      </c>
      <c r="C110" t="str">
        <f t="shared" si="1"/>
        <v>Cox et al. 2005</v>
      </c>
      <c r="D110" s="12" t="s">
        <v>35</v>
      </c>
      <c r="E110" s="12" t="s">
        <v>158</v>
      </c>
      <c r="F110" s="12" t="s">
        <v>159</v>
      </c>
      <c r="G110" s="12" t="s">
        <v>2901</v>
      </c>
      <c r="H110" s="12" t="s">
        <v>3501</v>
      </c>
      <c r="I110" s="12" t="s">
        <v>2247</v>
      </c>
      <c r="J110" s="12" t="s">
        <v>2117</v>
      </c>
      <c r="K110" s="12">
        <v>15</v>
      </c>
      <c r="L110" s="12" t="s">
        <v>28</v>
      </c>
      <c r="M110" s="12" t="s">
        <v>3859</v>
      </c>
      <c r="N110" s="12" t="s">
        <v>311</v>
      </c>
      <c r="O110" t="s">
        <v>744</v>
      </c>
      <c r="P110" s="12" t="s">
        <v>96</v>
      </c>
      <c r="Q110" t="s">
        <v>3910</v>
      </c>
      <c r="R110" t="s">
        <v>3975</v>
      </c>
      <c r="S110" t="s">
        <v>3976</v>
      </c>
      <c r="T110" s="12" t="s">
        <v>2856</v>
      </c>
      <c r="U110" s="12" t="s">
        <v>164</v>
      </c>
      <c r="V110" s="12"/>
      <c r="W110" s="12" t="s">
        <v>40</v>
      </c>
      <c r="X110" s="12" t="s">
        <v>2239</v>
      </c>
      <c r="Y110" s="12" t="s">
        <v>2239</v>
      </c>
      <c r="Z110" s="12" t="s">
        <v>80</v>
      </c>
      <c r="AA110" s="12" t="s">
        <v>35</v>
      </c>
      <c r="AB110" s="12" t="s">
        <v>35</v>
      </c>
      <c r="AC110" t="s">
        <v>3860</v>
      </c>
      <c r="AD110" t="s">
        <v>35</v>
      </c>
      <c r="AE110" s="12">
        <v>2</v>
      </c>
      <c r="AF110" s="12">
        <v>2</v>
      </c>
      <c r="AG110" s="12"/>
      <c r="AH110" s="12"/>
      <c r="AI110" s="12"/>
      <c r="AJ110" s="12"/>
      <c r="AK110" s="12"/>
      <c r="AL110" s="12">
        <v>54</v>
      </c>
      <c r="AM110" s="12">
        <v>20</v>
      </c>
      <c r="AN110" s="12">
        <v>89</v>
      </c>
      <c r="AO110" s="12"/>
      <c r="AP110" s="12"/>
      <c r="AQ110" s="12" t="s">
        <v>2248</v>
      </c>
      <c r="AR110" s="12" t="s">
        <v>2250</v>
      </c>
      <c r="AS110" s="12" t="s">
        <v>3866</v>
      </c>
      <c r="AT110" s="12"/>
      <c r="AU110" s="12"/>
      <c r="AV110" s="12"/>
      <c r="AW110" s="12"/>
      <c r="AX110" s="12"/>
      <c r="AY110" s="12"/>
      <c r="AZ110" s="12"/>
      <c r="BA110" s="12"/>
      <c r="BB110" s="12"/>
      <c r="BC110" s="12"/>
      <c r="BD110" s="12"/>
      <c r="BE110" s="12"/>
      <c r="BF110" s="12"/>
      <c r="BG110" s="12"/>
    </row>
    <row r="111" spans="1:59" x14ac:dyDescent="0.25">
      <c r="A111" s="12" t="s">
        <v>157</v>
      </c>
      <c r="B111" s="12">
        <v>2005</v>
      </c>
      <c r="C111" t="str">
        <f t="shared" si="1"/>
        <v>Cox et al. 2005</v>
      </c>
      <c r="D111" s="12" t="s">
        <v>35</v>
      </c>
      <c r="E111" s="12" t="s">
        <v>158</v>
      </c>
      <c r="F111" s="12" t="s">
        <v>159</v>
      </c>
      <c r="G111" s="12" t="s">
        <v>2901</v>
      </c>
      <c r="H111" s="12" t="s">
        <v>3501</v>
      </c>
      <c r="I111" s="12" t="s">
        <v>2247</v>
      </c>
      <c r="J111" s="12" t="s">
        <v>2117</v>
      </c>
      <c r="K111" s="12">
        <v>15</v>
      </c>
      <c r="L111" s="12" t="s">
        <v>28</v>
      </c>
      <c r="M111" s="12" t="s">
        <v>3859</v>
      </c>
      <c r="N111" s="12" t="s">
        <v>311</v>
      </c>
      <c r="O111" t="s">
        <v>744</v>
      </c>
      <c r="P111" s="12" t="s">
        <v>96</v>
      </c>
      <c r="Q111" t="s">
        <v>3910</v>
      </c>
      <c r="R111" t="s">
        <v>4001</v>
      </c>
      <c r="S111" t="s">
        <v>4464</v>
      </c>
      <c r="T111" s="12" t="s">
        <v>2887</v>
      </c>
      <c r="U111" s="12" t="s">
        <v>168</v>
      </c>
      <c r="V111" s="12"/>
      <c r="W111" s="12" t="s">
        <v>40</v>
      </c>
      <c r="X111" s="12" t="s">
        <v>2239</v>
      </c>
      <c r="Y111" s="12" t="s">
        <v>2239</v>
      </c>
      <c r="Z111" s="12" t="s">
        <v>80</v>
      </c>
      <c r="AA111" s="12" t="s">
        <v>35</v>
      </c>
      <c r="AB111" t="s">
        <v>2901</v>
      </c>
      <c r="AC111" t="s">
        <v>3860</v>
      </c>
      <c r="AD111" t="s">
        <v>35</v>
      </c>
      <c r="AE111" s="12">
        <v>0</v>
      </c>
      <c r="AF111" s="12">
        <v>10</v>
      </c>
      <c r="AG111" s="12"/>
      <c r="AH111" s="12"/>
      <c r="AI111" s="12"/>
      <c r="AJ111" s="12"/>
      <c r="AK111" s="12"/>
      <c r="AL111" s="12" t="s">
        <v>3888</v>
      </c>
      <c r="AM111" s="12" t="s">
        <v>3888</v>
      </c>
      <c r="AN111" s="12" t="s">
        <v>3888</v>
      </c>
      <c r="AO111" s="12"/>
      <c r="AP111" s="12"/>
      <c r="AQ111" s="12" t="s">
        <v>2248</v>
      </c>
      <c r="AR111" s="12" t="s">
        <v>2254</v>
      </c>
      <c r="AS111" s="12" t="s">
        <v>3866</v>
      </c>
      <c r="AT111" s="12"/>
      <c r="AU111" s="12"/>
      <c r="AV111" s="12"/>
      <c r="AW111" s="12"/>
      <c r="AX111" s="12"/>
      <c r="AY111" s="12"/>
      <c r="AZ111" s="12"/>
      <c r="BA111" s="12"/>
      <c r="BB111" s="12"/>
      <c r="BC111" s="12"/>
      <c r="BD111" s="12"/>
      <c r="BE111" s="12"/>
      <c r="BF111" s="12"/>
      <c r="BG111" s="12"/>
    </row>
    <row r="112" spans="1:59" x14ac:dyDescent="0.25">
      <c r="A112" t="s">
        <v>2256</v>
      </c>
      <c r="B112">
        <v>2007</v>
      </c>
      <c r="C112" t="str">
        <f t="shared" si="1"/>
        <v>Feng et al. 2007</v>
      </c>
      <c r="D112" t="s">
        <v>35</v>
      </c>
      <c r="E112" t="s">
        <v>226</v>
      </c>
      <c r="F112" t="s">
        <v>2257</v>
      </c>
      <c r="G112" t="s">
        <v>35</v>
      </c>
      <c r="H112" t="s">
        <v>3503</v>
      </c>
      <c r="I112" t="s">
        <v>2258</v>
      </c>
      <c r="J112" t="s">
        <v>3625</v>
      </c>
      <c r="K112" t="s">
        <v>28</v>
      </c>
      <c r="L112" t="s">
        <v>28</v>
      </c>
      <c r="N112" t="s">
        <v>2259</v>
      </c>
      <c r="O112" t="s">
        <v>744</v>
      </c>
      <c r="P112" t="s">
        <v>96</v>
      </c>
      <c r="Q112" t="s">
        <v>3978</v>
      </c>
      <c r="R112" t="s">
        <v>4429</v>
      </c>
      <c r="S112" t="s">
        <v>4430</v>
      </c>
      <c r="T112" t="s">
        <v>2853</v>
      </c>
      <c r="U112" t="s">
        <v>2269</v>
      </c>
      <c r="W112" t="s">
        <v>40</v>
      </c>
      <c r="X112" t="s">
        <v>2239</v>
      </c>
      <c r="Y112" t="s">
        <v>2239</v>
      </c>
      <c r="Z112" t="s">
        <v>2262</v>
      </c>
      <c r="AA112" t="s">
        <v>35</v>
      </c>
      <c r="AB112" t="s">
        <v>2901</v>
      </c>
      <c r="AE112" t="s">
        <v>119</v>
      </c>
      <c r="AF112">
        <v>5</v>
      </c>
    </row>
    <row r="113" spans="1:32" x14ac:dyDescent="0.25">
      <c r="A113" t="s">
        <v>2256</v>
      </c>
      <c r="B113">
        <v>2007</v>
      </c>
      <c r="C113" t="str">
        <f t="shared" si="1"/>
        <v>Feng et al. 2007</v>
      </c>
      <c r="D113" t="s">
        <v>35</v>
      </c>
      <c r="E113" t="s">
        <v>226</v>
      </c>
      <c r="F113" t="s">
        <v>2257</v>
      </c>
      <c r="G113" t="s">
        <v>35</v>
      </c>
      <c r="H113" t="s">
        <v>3503</v>
      </c>
      <c r="I113" t="s">
        <v>2258</v>
      </c>
      <c r="J113" t="s">
        <v>3625</v>
      </c>
      <c r="K113" t="s">
        <v>28</v>
      </c>
      <c r="L113" t="s">
        <v>28</v>
      </c>
      <c r="N113" t="s">
        <v>2259</v>
      </c>
      <c r="O113" t="s">
        <v>744</v>
      </c>
      <c r="P113" t="s">
        <v>96</v>
      </c>
      <c r="Q113" s="12" t="s">
        <v>3978</v>
      </c>
      <c r="R113" s="12" t="s">
        <v>4315</v>
      </c>
      <c r="S113" s="12" t="s">
        <v>4431</v>
      </c>
      <c r="T113" t="s">
        <v>2868</v>
      </c>
      <c r="U113" t="s">
        <v>2273</v>
      </c>
      <c r="W113" t="s">
        <v>40</v>
      </c>
      <c r="X113" t="s">
        <v>2239</v>
      </c>
      <c r="Y113" t="s">
        <v>2239</v>
      </c>
      <c r="Z113" t="s">
        <v>2262</v>
      </c>
      <c r="AA113" t="s">
        <v>35</v>
      </c>
      <c r="AB113" t="s">
        <v>2901</v>
      </c>
      <c r="AE113">
        <v>1</v>
      </c>
      <c r="AF113">
        <v>4</v>
      </c>
    </row>
    <row r="114" spans="1:32" x14ac:dyDescent="0.25">
      <c r="A114" t="s">
        <v>2256</v>
      </c>
      <c r="B114">
        <v>2007</v>
      </c>
      <c r="C114" t="str">
        <f t="shared" si="1"/>
        <v>Feng et al. 2007</v>
      </c>
      <c r="D114" t="s">
        <v>35</v>
      </c>
      <c r="E114" t="s">
        <v>226</v>
      </c>
      <c r="F114" t="s">
        <v>2257</v>
      </c>
      <c r="G114" t="s">
        <v>35</v>
      </c>
      <c r="H114" t="s">
        <v>3503</v>
      </c>
      <c r="I114" t="s">
        <v>2258</v>
      </c>
      <c r="J114" t="s">
        <v>3625</v>
      </c>
      <c r="K114" t="s">
        <v>28</v>
      </c>
      <c r="L114" t="s">
        <v>28</v>
      </c>
      <c r="N114" t="s">
        <v>2259</v>
      </c>
      <c r="O114" t="s">
        <v>744</v>
      </c>
      <c r="P114" t="s">
        <v>96</v>
      </c>
      <c r="Q114" s="12" t="s">
        <v>3978</v>
      </c>
      <c r="R114" s="12" t="s">
        <v>4315</v>
      </c>
      <c r="S114" s="12" t="s">
        <v>4431</v>
      </c>
      <c r="T114" t="s">
        <v>2868</v>
      </c>
      <c r="U114" t="s">
        <v>2273</v>
      </c>
      <c r="W114" t="s">
        <v>40</v>
      </c>
      <c r="X114" t="s">
        <v>2371</v>
      </c>
      <c r="Y114" t="s">
        <v>3609</v>
      </c>
      <c r="Z114" t="s">
        <v>2262</v>
      </c>
      <c r="AA114" t="s">
        <v>35</v>
      </c>
      <c r="AB114" t="s">
        <v>2901</v>
      </c>
      <c r="AE114">
        <v>1</v>
      </c>
      <c r="AF114">
        <v>4</v>
      </c>
    </row>
    <row r="115" spans="1:32" x14ac:dyDescent="0.25">
      <c r="A115" t="s">
        <v>2256</v>
      </c>
      <c r="B115">
        <v>2007</v>
      </c>
      <c r="C115" t="str">
        <f t="shared" si="1"/>
        <v>Feng et al. 2007</v>
      </c>
      <c r="D115" t="s">
        <v>35</v>
      </c>
      <c r="E115" t="s">
        <v>226</v>
      </c>
      <c r="F115" t="s">
        <v>2257</v>
      </c>
      <c r="G115" t="s">
        <v>35</v>
      </c>
      <c r="H115" t="s">
        <v>3503</v>
      </c>
      <c r="I115" t="s">
        <v>2258</v>
      </c>
      <c r="J115" t="s">
        <v>3625</v>
      </c>
      <c r="K115" t="s">
        <v>28</v>
      </c>
      <c r="L115" t="s">
        <v>28</v>
      </c>
      <c r="N115" t="s">
        <v>2259</v>
      </c>
      <c r="O115" t="s">
        <v>744</v>
      </c>
      <c r="P115" t="s">
        <v>96</v>
      </c>
      <c r="Q115" t="s">
        <v>3912</v>
      </c>
      <c r="R115" t="s">
        <v>3914</v>
      </c>
      <c r="S115" t="s">
        <v>3988</v>
      </c>
      <c r="T115" t="s">
        <v>2596</v>
      </c>
      <c r="U115" t="s">
        <v>229</v>
      </c>
      <c r="W115" t="s">
        <v>40</v>
      </c>
      <c r="X115" t="s">
        <v>2239</v>
      </c>
      <c r="Y115" t="s">
        <v>2239</v>
      </c>
      <c r="Z115" t="s">
        <v>2262</v>
      </c>
      <c r="AA115" t="s">
        <v>35</v>
      </c>
      <c r="AB115" t="s">
        <v>2901</v>
      </c>
      <c r="AE115" t="s">
        <v>119</v>
      </c>
      <c r="AF115">
        <v>1</v>
      </c>
    </row>
    <row r="116" spans="1:32" x14ac:dyDescent="0.25">
      <c r="A116" t="s">
        <v>2256</v>
      </c>
      <c r="B116">
        <v>2007</v>
      </c>
      <c r="C116" t="str">
        <f t="shared" si="1"/>
        <v>Feng et al. 2007</v>
      </c>
      <c r="D116" t="s">
        <v>35</v>
      </c>
      <c r="E116" t="s">
        <v>226</v>
      </c>
      <c r="F116" t="s">
        <v>2257</v>
      </c>
      <c r="G116" t="s">
        <v>35</v>
      </c>
      <c r="H116" t="s">
        <v>3503</v>
      </c>
      <c r="I116" t="s">
        <v>2258</v>
      </c>
      <c r="J116" t="s">
        <v>3625</v>
      </c>
      <c r="K116" t="s">
        <v>28</v>
      </c>
      <c r="L116" t="s">
        <v>28</v>
      </c>
      <c r="N116" t="s">
        <v>2259</v>
      </c>
      <c r="O116" t="s">
        <v>744</v>
      </c>
      <c r="P116" t="s">
        <v>96</v>
      </c>
      <c r="Q116" t="s">
        <v>3912</v>
      </c>
      <c r="R116" t="s">
        <v>3913</v>
      </c>
      <c r="S116" t="s">
        <v>3971</v>
      </c>
      <c r="T116" t="s">
        <v>2297</v>
      </c>
      <c r="U116" t="s">
        <v>2271</v>
      </c>
      <c r="W116" t="s">
        <v>40</v>
      </c>
      <c r="X116" t="s">
        <v>2239</v>
      </c>
      <c r="Y116" t="s">
        <v>2239</v>
      </c>
      <c r="Z116" t="s">
        <v>2262</v>
      </c>
      <c r="AA116" t="s">
        <v>35</v>
      </c>
      <c r="AB116" t="s">
        <v>2901</v>
      </c>
      <c r="AE116">
        <v>57</v>
      </c>
      <c r="AF116">
        <v>177</v>
      </c>
    </row>
    <row r="117" spans="1:32" x14ac:dyDescent="0.25">
      <c r="A117" t="s">
        <v>2256</v>
      </c>
      <c r="B117">
        <v>2007</v>
      </c>
      <c r="C117" t="str">
        <f t="shared" si="1"/>
        <v>Feng et al. 2007</v>
      </c>
      <c r="D117" t="s">
        <v>35</v>
      </c>
      <c r="E117" t="s">
        <v>226</v>
      </c>
      <c r="F117" t="s">
        <v>2257</v>
      </c>
      <c r="G117" t="s">
        <v>35</v>
      </c>
      <c r="H117" t="s">
        <v>3503</v>
      </c>
      <c r="I117" t="s">
        <v>2258</v>
      </c>
      <c r="J117" t="s">
        <v>3625</v>
      </c>
      <c r="K117" t="s">
        <v>28</v>
      </c>
      <c r="L117" t="s">
        <v>28</v>
      </c>
      <c r="N117" t="s">
        <v>2259</v>
      </c>
      <c r="O117" t="s">
        <v>744</v>
      </c>
      <c r="P117" t="s">
        <v>96</v>
      </c>
      <c r="Q117" t="s">
        <v>3912</v>
      </c>
      <c r="R117" t="s">
        <v>3913</v>
      </c>
      <c r="S117" t="s">
        <v>3971</v>
      </c>
      <c r="T117" t="s">
        <v>2297</v>
      </c>
      <c r="U117" t="s">
        <v>2271</v>
      </c>
      <c r="W117" t="s">
        <v>40</v>
      </c>
      <c r="X117" t="s">
        <v>2988</v>
      </c>
      <c r="Y117" t="s">
        <v>3609</v>
      </c>
      <c r="Z117" t="s">
        <v>2262</v>
      </c>
      <c r="AA117" t="s">
        <v>35</v>
      </c>
      <c r="AB117" t="s">
        <v>2901</v>
      </c>
      <c r="AE117">
        <v>1</v>
      </c>
      <c r="AF117">
        <v>177</v>
      </c>
    </row>
    <row r="118" spans="1:32" x14ac:dyDescent="0.25">
      <c r="A118" t="s">
        <v>2256</v>
      </c>
      <c r="B118">
        <v>2007</v>
      </c>
      <c r="C118" t="str">
        <f t="shared" si="1"/>
        <v>Feng et al. 2007</v>
      </c>
      <c r="D118" t="s">
        <v>35</v>
      </c>
      <c r="E118" t="s">
        <v>226</v>
      </c>
      <c r="F118" t="s">
        <v>2257</v>
      </c>
      <c r="G118" t="s">
        <v>35</v>
      </c>
      <c r="H118" t="s">
        <v>3503</v>
      </c>
      <c r="I118" t="s">
        <v>2258</v>
      </c>
      <c r="J118" t="s">
        <v>3625</v>
      </c>
      <c r="K118" t="s">
        <v>28</v>
      </c>
      <c r="L118" t="s">
        <v>28</v>
      </c>
      <c r="N118" t="s">
        <v>2259</v>
      </c>
      <c r="O118" t="s">
        <v>744</v>
      </c>
      <c r="P118" t="s">
        <v>96</v>
      </c>
      <c r="Q118" t="s">
        <v>3912</v>
      </c>
      <c r="R118" t="s">
        <v>3913</v>
      </c>
      <c r="S118" t="s">
        <v>3971</v>
      </c>
      <c r="T118" t="s">
        <v>2297</v>
      </c>
      <c r="U118" t="s">
        <v>2271</v>
      </c>
      <c r="W118" t="s">
        <v>40</v>
      </c>
      <c r="X118" t="s">
        <v>2370</v>
      </c>
      <c r="Y118" t="s">
        <v>3609</v>
      </c>
      <c r="Z118" t="s">
        <v>2262</v>
      </c>
      <c r="AA118" t="s">
        <v>35</v>
      </c>
      <c r="AB118" t="s">
        <v>2901</v>
      </c>
      <c r="AE118">
        <v>1</v>
      </c>
      <c r="AF118">
        <v>177</v>
      </c>
    </row>
    <row r="119" spans="1:32" x14ac:dyDescent="0.25">
      <c r="A119" t="s">
        <v>2256</v>
      </c>
      <c r="B119">
        <v>2007</v>
      </c>
      <c r="C119" t="str">
        <f t="shared" si="1"/>
        <v>Feng et al. 2007</v>
      </c>
      <c r="D119" t="s">
        <v>35</v>
      </c>
      <c r="E119" t="s">
        <v>226</v>
      </c>
      <c r="F119" t="s">
        <v>2257</v>
      </c>
      <c r="G119" t="s">
        <v>35</v>
      </c>
      <c r="H119" t="s">
        <v>3503</v>
      </c>
      <c r="I119" t="s">
        <v>2258</v>
      </c>
      <c r="J119" t="s">
        <v>3625</v>
      </c>
      <c r="K119" t="s">
        <v>28</v>
      </c>
      <c r="L119" t="s">
        <v>28</v>
      </c>
      <c r="N119" t="s">
        <v>2259</v>
      </c>
      <c r="O119" t="s">
        <v>744</v>
      </c>
      <c r="P119" t="s">
        <v>96</v>
      </c>
      <c r="Q119" t="s">
        <v>3912</v>
      </c>
      <c r="R119" t="s">
        <v>3913</v>
      </c>
      <c r="S119" t="s">
        <v>3971</v>
      </c>
      <c r="T119" t="s">
        <v>2297</v>
      </c>
      <c r="U119" t="s">
        <v>2271</v>
      </c>
      <c r="W119" t="s">
        <v>40</v>
      </c>
      <c r="X119" t="s">
        <v>2513</v>
      </c>
      <c r="Y119" t="s">
        <v>3609</v>
      </c>
      <c r="Z119" t="s">
        <v>2262</v>
      </c>
      <c r="AA119" t="s">
        <v>35</v>
      </c>
      <c r="AB119" t="s">
        <v>2901</v>
      </c>
      <c r="AE119">
        <v>1</v>
      </c>
      <c r="AF119">
        <v>177</v>
      </c>
    </row>
    <row r="120" spans="1:32" x14ac:dyDescent="0.25">
      <c r="A120" t="s">
        <v>2256</v>
      </c>
      <c r="B120">
        <v>2007</v>
      </c>
      <c r="C120" t="str">
        <f t="shared" si="1"/>
        <v>Feng et al. 2007</v>
      </c>
      <c r="D120" t="s">
        <v>35</v>
      </c>
      <c r="E120" t="s">
        <v>226</v>
      </c>
      <c r="F120" t="s">
        <v>2257</v>
      </c>
      <c r="G120" t="s">
        <v>35</v>
      </c>
      <c r="H120" t="s">
        <v>3503</v>
      </c>
      <c r="I120" t="s">
        <v>2258</v>
      </c>
      <c r="J120" t="s">
        <v>3625</v>
      </c>
      <c r="K120" t="s">
        <v>28</v>
      </c>
      <c r="L120" t="s">
        <v>28</v>
      </c>
      <c r="N120" t="s">
        <v>2259</v>
      </c>
      <c r="O120" t="s">
        <v>744</v>
      </c>
      <c r="P120" t="s">
        <v>96</v>
      </c>
      <c r="Q120" t="s">
        <v>3912</v>
      </c>
      <c r="R120" t="s">
        <v>3913</v>
      </c>
      <c r="S120" t="s">
        <v>3971</v>
      </c>
      <c r="T120" t="s">
        <v>2297</v>
      </c>
      <c r="U120" t="s">
        <v>2271</v>
      </c>
      <c r="W120" t="s">
        <v>40</v>
      </c>
      <c r="X120" t="s">
        <v>2516</v>
      </c>
      <c r="Y120" t="s">
        <v>3609</v>
      </c>
      <c r="Z120" t="s">
        <v>2262</v>
      </c>
      <c r="AA120" t="s">
        <v>35</v>
      </c>
      <c r="AB120" t="s">
        <v>2901</v>
      </c>
      <c r="AE120">
        <v>1</v>
      </c>
      <c r="AF120">
        <v>177</v>
      </c>
    </row>
    <row r="121" spans="1:32" x14ac:dyDescent="0.25">
      <c r="A121" t="s">
        <v>2256</v>
      </c>
      <c r="B121">
        <v>2007</v>
      </c>
      <c r="C121" t="str">
        <f t="shared" si="1"/>
        <v>Feng et al. 2007</v>
      </c>
      <c r="D121" t="s">
        <v>35</v>
      </c>
      <c r="E121" t="s">
        <v>226</v>
      </c>
      <c r="F121" t="s">
        <v>2257</v>
      </c>
      <c r="G121" t="s">
        <v>35</v>
      </c>
      <c r="H121" t="s">
        <v>3503</v>
      </c>
      <c r="I121" t="s">
        <v>2258</v>
      </c>
      <c r="J121" t="s">
        <v>3625</v>
      </c>
      <c r="K121" t="s">
        <v>28</v>
      </c>
      <c r="L121" t="s">
        <v>28</v>
      </c>
      <c r="N121" t="s">
        <v>2259</v>
      </c>
      <c r="O121" t="s">
        <v>744</v>
      </c>
      <c r="P121" t="s">
        <v>96</v>
      </c>
      <c r="Q121" t="s">
        <v>3912</v>
      </c>
      <c r="R121" t="s">
        <v>3913</v>
      </c>
      <c r="S121" t="s">
        <v>3971</v>
      </c>
      <c r="T121" t="s">
        <v>2297</v>
      </c>
      <c r="U121" t="s">
        <v>2271</v>
      </c>
      <c r="W121" t="s">
        <v>40</v>
      </c>
      <c r="X121" t="s">
        <v>2508</v>
      </c>
      <c r="Y121" t="s">
        <v>3609</v>
      </c>
      <c r="Z121" t="s">
        <v>2262</v>
      </c>
      <c r="AA121" t="s">
        <v>35</v>
      </c>
      <c r="AB121" t="s">
        <v>2901</v>
      </c>
      <c r="AE121">
        <v>2</v>
      </c>
      <c r="AF121">
        <v>177</v>
      </c>
    </row>
    <row r="122" spans="1:32" x14ac:dyDescent="0.25">
      <c r="A122" t="s">
        <v>2256</v>
      </c>
      <c r="B122">
        <v>2007</v>
      </c>
      <c r="C122" t="str">
        <f t="shared" si="1"/>
        <v>Feng et al. 2007</v>
      </c>
      <c r="D122" t="s">
        <v>35</v>
      </c>
      <c r="E122" t="s">
        <v>226</v>
      </c>
      <c r="F122" t="s">
        <v>2257</v>
      </c>
      <c r="G122" t="s">
        <v>35</v>
      </c>
      <c r="H122" t="s">
        <v>3503</v>
      </c>
      <c r="I122" t="s">
        <v>2258</v>
      </c>
      <c r="J122" t="s">
        <v>3625</v>
      </c>
      <c r="K122" t="s">
        <v>28</v>
      </c>
      <c r="L122" t="s">
        <v>28</v>
      </c>
      <c r="N122" t="s">
        <v>2259</v>
      </c>
      <c r="O122" t="s">
        <v>744</v>
      </c>
      <c r="P122" t="s">
        <v>96</v>
      </c>
      <c r="Q122" t="s">
        <v>3912</v>
      </c>
      <c r="R122" t="s">
        <v>3913</v>
      </c>
      <c r="S122" t="s">
        <v>3971</v>
      </c>
      <c r="T122" t="s">
        <v>2297</v>
      </c>
      <c r="U122" t="s">
        <v>2271</v>
      </c>
      <c r="W122" t="s">
        <v>40</v>
      </c>
      <c r="X122" t="s">
        <v>2987</v>
      </c>
      <c r="Y122" t="s">
        <v>3609</v>
      </c>
      <c r="Z122" t="s">
        <v>2262</v>
      </c>
      <c r="AA122" t="s">
        <v>35</v>
      </c>
      <c r="AB122" t="s">
        <v>2901</v>
      </c>
      <c r="AE122">
        <v>10</v>
      </c>
      <c r="AF122">
        <v>177</v>
      </c>
    </row>
    <row r="123" spans="1:32" x14ac:dyDescent="0.25">
      <c r="A123" t="s">
        <v>2256</v>
      </c>
      <c r="B123">
        <v>2007</v>
      </c>
      <c r="C123" t="str">
        <f t="shared" si="1"/>
        <v>Feng et al. 2007</v>
      </c>
      <c r="D123" t="s">
        <v>35</v>
      </c>
      <c r="E123" t="s">
        <v>226</v>
      </c>
      <c r="F123" t="s">
        <v>2257</v>
      </c>
      <c r="G123" t="s">
        <v>35</v>
      </c>
      <c r="H123" t="s">
        <v>3503</v>
      </c>
      <c r="I123" t="s">
        <v>2258</v>
      </c>
      <c r="J123" t="s">
        <v>3625</v>
      </c>
      <c r="K123" t="s">
        <v>28</v>
      </c>
      <c r="L123" t="s">
        <v>28</v>
      </c>
      <c r="N123" t="s">
        <v>2259</v>
      </c>
      <c r="O123" t="s">
        <v>744</v>
      </c>
      <c r="P123" t="s">
        <v>96</v>
      </c>
      <c r="Q123" t="s">
        <v>3912</v>
      </c>
      <c r="R123" t="s">
        <v>3913</v>
      </c>
      <c r="S123" t="s">
        <v>3971</v>
      </c>
      <c r="T123" t="s">
        <v>2297</v>
      </c>
      <c r="U123" t="s">
        <v>2271</v>
      </c>
      <c r="W123" t="s">
        <v>40</v>
      </c>
      <c r="X123" t="s">
        <v>2506</v>
      </c>
      <c r="Y123" t="s">
        <v>3609</v>
      </c>
      <c r="Z123" t="s">
        <v>2262</v>
      </c>
      <c r="AA123" t="s">
        <v>35</v>
      </c>
      <c r="AB123" t="s">
        <v>2901</v>
      </c>
      <c r="AE123">
        <v>20</v>
      </c>
      <c r="AF123">
        <v>177</v>
      </c>
    </row>
    <row r="124" spans="1:32" x14ac:dyDescent="0.25">
      <c r="A124" t="s">
        <v>2256</v>
      </c>
      <c r="B124">
        <v>2007</v>
      </c>
      <c r="C124" t="str">
        <f t="shared" si="1"/>
        <v>Feng et al. 2007</v>
      </c>
      <c r="D124" t="s">
        <v>35</v>
      </c>
      <c r="E124" t="s">
        <v>226</v>
      </c>
      <c r="F124" t="s">
        <v>2257</v>
      </c>
      <c r="G124" t="s">
        <v>35</v>
      </c>
      <c r="H124" t="s">
        <v>3503</v>
      </c>
      <c r="I124" t="s">
        <v>2258</v>
      </c>
      <c r="J124" t="s">
        <v>3625</v>
      </c>
      <c r="K124" t="s">
        <v>28</v>
      </c>
      <c r="L124" t="s">
        <v>28</v>
      </c>
      <c r="N124" t="s">
        <v>2259</v>
      </c>
      <c r="O124" t="s">
        <v>744</v>
      </c>
      <c r="P124" t="s">
        <v>96</v>
      </c>
      <c r="Q124" t="s">
        <v>3912</v>
      </c>
      <c r="R124" t="s">
        <v>3913</v>
      </c>
      <c r="S124" t="s">
        <v>3971</v>
      </c>
      <c r="T124" t="s">
        <v>2297</v>
      </c>
      <c r="U124" t="s">
        <v>2271</v>
      </c>
      <c r="W124" t="s">
        <v>40</v>
      </c>
      <c r="X124" t="s">
        <v>2515</v>
      </c>
      <c r="Y124" t="s">
        <v>3609</v>
      </c>
      <c r="Z124" t="s">
        <v>2262</v>
      </c>
      <c r="AA124" t="s">
        <v>35</v>
      </c>
      <c r="AB124" t="s">
        <v>2901</v>
      </c>
      <c r="AE124">
        <v>21</v>
      </c>
      <c r="AF124">
        <v>177</v>
      </c>
    </row>
    <row r="125" spans="1:32" x14ac:dyDescent="0.25">
      <c r="A125" t="s">
        <v>2256</v>
      </c>
      <c r="B125">
        <v>2007</v>
      </c>
      <c r="C125" t="str">
        <f t="shared" si="1"/>
        <v>Feng et al. 2007</v>
      </c>
      <c r="D125" t="s">
        <v>35</v>
      </c>
      <c r="E125" t="s">
        <v>226</v>
      </c>
      <c r="F125" t="s">
        <v>2257</v>
      </c>
      <c r="G125" t="s">
        <v>35</v>
      </c>
      <c r="H125" t="s">
        <v>3503</v>
      </c>
      <c r="I125" t="s">
        <v>2258</v>
      </c>
      <c r="J125" t="s">
        <v>3625</v>
      </c>
      <c r="K125" t="s">
        <v>28</v>
      </c>
      <c r="L125" t="s">
        <v>28</v>
      </c>
      <c r="N125" t="s">
        <v>2259</v>
      </c>
      <c r="O125" t="s">
        <v>744</v>
      </c>
      <c r="P125" t="s">
        <v>96</v>
      </c>
      <c r="Q125" t="s">
        <v>3912</v>
      </c>
      <c r="R125" t="s">
        <v>4056</v>
      </c>
      <c r="S125" t="s">
        <v>4084</v>
      </c>
      <c r="T125" t="s">
        <v>2860</v>
      </c>
      <c r="U125" t="s">
        <v>233</v>
      </c>
      <c r="W125" t="s">
        <v>40</v>
      </c>
      <c r="X125" t="s">
        <v>2239</v>
      </c>
      <c r="Y125" t="s">
        <v>2239</v>
      </c>
      <c r="Z125" t="s">
        <v>2262</v>
      </c>
      <c r="AA125" t="s">
        <v>35</v>
      </c>
      <c r="AB125" t="s">
        <v>2901</v>
      </c>
      <c r="AE125">
        <v>4</v>
      </c>
      <c r="AF125">
        <v>7</v>
      </c>
    </row>
    <row r="126" spans="1:32" x14ac:dyDescent="0.25">
      <c r="A126" t="s">
        <v>2256</v>
      </c>
      <c r="B126">
        <v>2007</v>
      </c>
      <c r="C126" t="str">
        <f t="shared" si="1"/>
        <v>Feng et al. 2007</v>
      </c>
      <c r="D126" t="s">
        <v>35</v>
      </c>
      <c r="E126" t="s">
        <v>226</v>
      </c>
      <c r="F126" t="s">
        <v>2257</v>
      </c>
      <c r="G126" t="s">
        <v>35</v>
      </c>
      <c r="H126" t="s">
        <v>3503</v>
      </c>
      <c r="I126" t="s">
        <v>2258</v>
      </c>
      <c r="J126" t="s">
        <v>3625</v>
      </c>
      <c r="K126" t="s">
        <v>28</v>
      </c>
      <c r="L126" t="s">
        <v>28</v>
      </c>
      <c r="N126" t="s">
        <v>2259</v>
      </c>
      <c r="O126" t="s">
        <v>744</v>
      </c>
      <c r="P126" t="s">
        <v>96</v>
      </c>
      <c r="Q126" t="s">
        <v>3912</v>
      </c>
      <c r="R126" t="s">
        <v>4056</v>
      </c>
      <c r="S126" t="s">
        <v>4084</v>
      </c>
      <c r="T126" t="s">
        <v>2860</v>
      </c>
      <c r="U126" t="s">
        <v>233</v>
      </c>
      <c r="W126" t="s">
        <v>40</v>
      </c>
      <c r="X126" t="s">
        <v>2986</v>
      </c>
      <c r="Y126" t="s">
        <v>3609</v>
      </c>
      <c r="Z126" t="s">
        <v>2262</v>
      </c>
      <c r="AA126" t="s">
        <v>35</v>
      </c>
      <c r="AB126" t="s">
        <v>2901</v>
      </c>
      <c r="AE126">
        <v>1</v>
      </c>
      <c r="AF126">
        <v>7</v>
      </c>
    </row>
    <row r="127" spans="1:32" x14ac:dyDescent="0.25">
      <c r="A127" t="s">
        <v>2256</v>
      </c>
      <c r="B127">
        <v>2007</v>
      </c>
      <c r="C127" t="str">
        <f t="shared" si="1"/>
        <v>Feng et al. 2007</v>
      </c>
      <c r="D127" t="s">
        <v>35</v>
      </c>
      <c r="E127" t="s">
        <v>226</v>
      </c>
      <c r="F127" t="s">
        <v>2257</v>
      </c>
      <c r="G127" t="s">
        <v>35</v>
      </c>
      <c r="H127" t="s">
        <v>3503</v>
      </c>
      <c r="I127" t="s">
        <v>2258</v>
      </c>
      <c r="J127" t="s">
        <v>3625</v>
      </c>
      <c r="K127" t="s">
        <v>28</v>
      </c>
      <c r="L127" t="s">
        <v>28</v>
      </c>
      <c r="N127" t="s">
        <v>2259</v>
      </c>
      <c r="O127" t="s">
        <v>744</v>
      </c>
      <c r="P127" t="s">
        <v>96</v>
      </c>
      <c r="Q127" t="s">
        <v>3912</v>
      </c>
      <c r="R127" t="s">
        <v>4056</v>
      </c>
      <c r="S127" t="s">
        <v>4084</v>
      </c>
      <c r="T127" t="s">
        <v>2860</v>
      </c>
      <c r="U127" t="s">
        <v>233</v>
      </c>
      <c r="W127" t="s">
        <v>40</v>
      </c>
      <c r="X127" t="s">
        <v>2514</v>
      </c>
      <c r="Y127" t="s">
        <v>3609</v>
      </c>
      <c r="Z127" t="s">
        <v>2262</v>
      </c>
      <c r="AA127" t="s">
        <v>35</v>
      </c>
      <c r="AB127" t="s">
        <v>2901</v>
      </c>
      <c r="AE127">
        <v>1</v>
      </c>
      <c r="AF127">
        <v>7</v>
      </c>
    </row>
    <row r="128" spans="1:32" x14ac:dyDescent="0.25">
      <c r="A128" t="s">
        <v>2256</v>
      </c>
      <c r="B128">
        <v>2007</v>
      </c>
      <c r="C128" t="str">
        <f t="shared" si="1"/>
        <v>Feng et al. 2007</v>
      </c>
      <c r="D128" t="s">
        <v>35</v>
      </c>
      <c r="E128" t="s">
        <v>226</v>
      </c>
      <c r="F128" t="s">
        <v>2257</v>
      </c>
      <c r="G128" t="s">
        <v>35</v>
      </c>
      <c r="H128" t="s">
        <v>3503</v>
      </c>
      <c r="I128" t="s">
        <v>2258</v>
      </c>
      <c r="J128" t="s">
        <v>3625</v>
      </c>
      <c r="K128" t="s">
        <v>28</v>
      </c>
      <c r="L128" t="s">
        <v>28</v>
      </c>
      <c r="N128" t="s">
        <v>2259</v>
      </c>
      <c r="O128" t="s">
        <v>744</v>
      </c>
      <c r="P128" t="s">
        <v>96</v>
      </c>
      <c r="Q128" t="s">
        <v>3912</v>
      </c>
      <c r="R128" t="s">
        <v>4056</v>
      </c>
      <c r="S128" t="s">
        <v>4084</v>
      </c>
      <c r="T128" t="s">
        <v>2860</v>
      </c>
      <c r="U128" t="s">
        <v>233</v>
      </c>
      <c r="W128" t="s">
        <v>40</v>
      </c>
      <c r="X128" t="s">
        <v>2517</v>
      </c>
      <c r="Y128" t="s">
        <v>3609</v>
      </c>
      <c r="Z128" t="s">
        <v>2262</v>
      </c>
      <c r="AA128" t="s">
        <v>35</v>
      </c>
      <c r="AB128" t="s">
        <v>2901</v>
      </c>
      <c r="AE128">
        <v>2</v>
      </c>
      <c r="AF128">
        <v>7</v>
      </c>
    </row>
    <row r="129" spans="1:32" x14ac:dyDescent="0.25">
      <c r="A129" t="s">
        <v>2256</v>
      </c>
      <c r="B129">
        <v>2007</v>
      </c>
      <c r="C129" t="str">
        <f t="shared" si="1"/>
        <v>Feng et al. 2007</v>
      </c>
      <c r="D129" t="s">
        <v>35</v>
      </c>
      <c r="E129" t="s">
        <v>226</v>
      </c>
      <c r="F129" t="s">
        <v>2257</v>
      </c>
      <c r="G129" t="s">
        <v>35</v>
      </c>
      <c r="H129" t="s">
        <v>3503</v>
      </c>
      <c r="I129" t="s">
        <v>2258</v>
      </c>
      <c r="J129" t="s">
        <v>3625</v>
      </c>
      <c r="K129" t="s">
        <v>28</v>
      </c>
      <c r="L129" t="s">
        <v>28</v>
      </c>
      <c r="N129" t="s">
        <v>2259</v>
      </c>
      <c r="O129" t="s">
        <v>744</v>
      </c>
      <c r="P129" t="s">
        <v>96</v>
      </c>
      <c r="Q129" t="s">
        <v>3912</v>
      </c>
      <c r="R129" t="s">
        <v>4056</v>
      </c>
      <c r="S129" t="s">
        <v>4444</v>
      </c>
      <c r="T129" t="s">
        <v>2861</v>
      </c>
      <c r="U129" t="s">
        <v>2272</v>
      </c>
      <c r="W129" t="s">
        <v>40</v>
      </c>
      <c r="X129" t="s">
        <v>2239</v>
      </c>
      <c r="Y129" t="s">
        <v>2239</v>
      </c>
      <c r="Z129" t="s">
        <v>2262</v>
      </c>
      <c r="AA129" t="s">
        <v>35</v>
      </c>
      <c r="AB129" t="s">
        <v>2901</v>
      </c>
      <c r="AE129">
        <v>12</v>
      </c>
      <c r="AF129">
        <v>33</v>
      </c>
    </row>
    <row r="130" spans="1:32" x14ac:dyDescent="0.25">
      <c r="A130" t="s">
        <v>2256</v>
      </c>
      <c r="B130">
        <v>2007</v>
      </c>
      <c r="C130" t="str">
        <f t="shared" ref="C130:C193" si="2">A130&amp;" "&amp;B130</f>
        <v>Feng et al. 2007</v>
      </c>
      <c r="D130" t="s">
        <v>35</v>
      </c>
      <c r="E130" t="s">
        <v>226</v>
      </c>
      <c r="F130" t="s">
        <v>2257</v>
      </c>
      <c r="G130" t="s">
        <v>35</v>
      </c>
      <c r="H130" t="s">
        <v>3503</v>
      </c>
      <c r="I130" t="s">
        <v>2258</v>
      </c>
      <c r="J130" t="s">
        <v>3625</v>
      </c>
      <c r="K130" t="s">
        <v>28</v>
      </c>
      <c r="L130" t="s">
        <v>28</v>
      </c>
      <c r="N130" t="s">
        <v>2259</v>
      </c>
      <c r="O130" t="s">
        <v>744</v>
      </c>
      <c r="P130" t="s">
        <v>96</v>
      </c>
      <c r="Q130" t="s">
        <v>3912</v>
      </c>
      <c r="R130" t="s">
        <v>4056</v>
      </c>
      <c r="S130" t="s">
        <v>4444</v>
      </c>
      <c r="T130" t="s">
        <v>2861</v>
      </c>
      <c r="U130" t="s">
        <v>2272</v>
      </c>
      <c r="W130" t="s">
        <v>40</v>
      </c>
      <c r="X130" t="s">
        <v>2375</v>
      </c>
      <c r="Y130" t="s">
        <v>2375</v>
      </c>
      <c r="Z130" t="s">
        <v>2262</v>
      </c>
      <c r="AA130" t="s">
        <v>35</v>
      </c>
      <c r="AB130" t="s">
        <v>2901</v>
      </c>
      <c r="AE130">
        <v>1</v>
      </c>
      <c r="AF130">
        <v>33</v>
      </c>
    </row>
    <row r="131" spans="1:32" x14ac:dyDescent="0.25">
      <c r="A131" t="s">
        <v>2256</v>
      </c>
      <c r="B131">
        <v>2007</v>
      </c>
      <c r="C131" t="str">
        <f t="shared" si="2"/>
        <v>Feng et al. 2007</v>
      </c>
      <c r="D131" t="s">
        <v>35</v>
      </c>
      <c r="E131" t="s">
        <v>226</v>
      </c>
      <c r="F131" t="s">
        <v>2257</v>
      </c>
      <c r="G131" t="s">
        <v>35</v>
      </c>
      <c r="H131" t="s">
        <v>3503</v>
      </c>
      <c r="I131" t="s">
        <v>2258</v>
      </c>
      <c r="J131" t="s">
        <v>3625</v>
      </c>
      <c r="K131" t="s">
        <v>28</v>
      </c>
      <c r="L131" t="s">
        <v>28</v>
      </c>
      <c r="N131" t="s">
        <v>2259</v>
      </c>
      <c r="O131" t="s">
        <v>744</v>
      </c>
      <c r="P131" t="s">
        <v>96</v>
      </c>
      <c r="Q131" t="s">
        <v>3912</v>
      </c>
      <c r="R131" t="s">
        <v>4056</v>
      </c>
      <c r="S131" t="s">
        <v>4444</v>
      </c>
      <c r="T131" t="s">
        <v>2861</v>
      </c>
      <c r="U131" t="s">
        <v>2272</v>
      </c>
      <c r="W131" t="s">
        <v>40</v>
      </c>
      <c r="X131" t="s">
        <v>2510</v>
      </c>
      <c r="Y131" t="s">
        <v>3609</v>
      </c>
      <c r="Z131" t="s">
        <v>2262</v>
      </c>
      <c r="AA131" t="s">
        <v>35</v>
      </c>
      <c r="AB131" t="s">
        <v>2901</v>
      </c>
      <c r="AE131">
        <v>1</v>
      </c>
      <c r="AF131">
        <v>33</v>
      </c>
    </row>
    <row r="132" spans="1:32" x14ac:dyDescent="0.25">
      <c r="A132" t="s">
        <v>2256</v>
      </c>
      <c r="B132">
        <v>2007</v>
      </c>
      <c r="C132" t="str">
        <f t="shared" si="2"/>
        <v>Feng et al. 2007</v>
      </c>
      <c r="D132" t="s">
        <v>35</v>
      </c>
      <c r="E132" t="s">
        <v>226</v>
      </c>
      <c r="F132" t="s">
        <v>2257</v>
      </c>
      <c r="G132" t="s">
        <v>35</v>
      </c>
      <c r="H132" t="s">
        <v>3503</v>
      </c>
      <c r="I132" t="s">
        <v>2258</v>
      </c>
      <c r="J132" t="s">
        <v>3625</v>
      </c>
      <c r="K132" t="s">
        <v>28</v>
      </c>
      <c r="L132" t="s">
        <v>28</v>
      </c>
      <c r="N132" t="s">
        <v>2259</v>
      </c>
      <c r="O132" t="s">
        <v>744</v>
      </c>
      <c r="P132" t="s">
        <v>96</v>
      </c>
      <c r="Q132" t="s">
        <v>3912</v>
      </c>
      <c r="R132" t="s">
        <v>4056</v>
      </c>
      <c r="S132" t="s">
        <v>4444</v>
      </c>
      <c r="T132" t="s">
        <v>2861</v>
      </c>
      <c r="U132" t="s">
        <v>2272</v>
      </c>
      <c r="W132" t="s">
        <v>40</v>
      </c>
      <c r="X132" t="s">
        <v>2514</v>
      </c>
      <c r="Y132" t="s">
        <v>3609</v>
      </c>
      <c r="Z132" t="s">
        <v>2262</v>
      </c>
      <c r="AA132" t="s">
        <v>35</v>
      </c>
      <c r="AB132" t="s">
        <v>2901</v>
      </c>
      <c r="AE132">
        <v>1</v>
      </c>
      <c r="AF132">
        <v>33</v>
      </c>
    </row>
    <row r="133" spans="1:32" x14ac:dyDescent="0.25">
      <c r="A133" t="s">
        <v>2256</v>
      </c>
      <c r="B133">
        <v>2007</v>
      </c>
      <c r="C133" t="str">
        <f t="shared" si="2"/>
        <v>Feng et al. 2007</v>
      </c>
      <c r="D133" t="s">
        <v>35</v>
      </c>
      <c r="E133" t="s">
        <v>226</v>
      </c>
      <c r="F133" t="s">
        <v>2257</v>
      </c>
      <c r="G133" t="s">
        <v>35</v>
      </c>
      <c r="H133" t="s">
        <v>3503</v>
      </c>
      <c r="I133" t="s">
        <v>2258</v>
      </c>
      <c r="J133" t="s">
        <v>3625</v>
      </c>
      <c r="K133" t="s">
        <v>28</v>
      </c>
      <c r="L133" t="s">
        <v>28</v>
      </c>
      <c r="N133" t="s">
        <v>2259</v>
      </c>
      <c r="O133" t="s">
        <v>744</v>
      </c>
      <c r="P133" t="s">
        <v>96</v>
      </c>
      <c r="Q133" t="s">
        <v>3912</v>
      </c>
      <c r="R133" t="s">
        <v>4056</v>
      </c>
      <c r="S133" t="s">
        <v>4444</v>
      </c>
      <c r="T133" t="s">
        <v>2861</v>
      </c>
      <c r="U133" t="s">
        <v>2272</v>
      </c>
      <c r="W133" t="s">
        <v>40</v>
      </c>
      <c r="X133" t="s">
        <v>2517</v>
      </c>
      <c r="Y133" t="s">
        <v>3609</v>
      </c>
      <c r="Z133" t="s">
        <v>2262</v>
      </c>
      <c r="AA133" t="s">
        <v>35</v>
      </c>
      <c r="AB133" t="s">
        <v>2901</v>
      </c>
      <c r="AE133">
        <v>3</v>
      </c>
      <c r="AF133">
        <v>33</v>
      </c>
    </row>
    <row r="134" spans="1:32" x14ac:dyDescent="0.25">
      <c r="A134" t="s">
        <v>2256</v>
      </c>
      <c r="B134">
        <v>2007</v>
      </c>
      <c r="C134" t="str">
        <f t="shared" si="2"/>
        <v>Feng et al. 2007</v>
      </c>
      <c r="D134" t="s">
        <v>35</v>
      </c>
      <c r="E134" t="s">
        <v>226</v>
      </c>
      <c r="F134" t="s">
        <v>2257</v>
      </c>
      <c r="G134" t="s">
        <v>35</v>
      </c>
      <c r="H134" t="s">
        <v>3503</v>
      </c>
      <c r="I134" t="s">
        <v>2258</v>
      </c>
      <c r="J134" t="s">
        <v>3625</v>
      </c>
      <c r="K134" t="s">
        <v>28</v>
      </c>
      <c r="L134" t="s">
        <v>28</v>
      </c>
      <c r="N134" t="s">
        <v>2259</v>
      </c>
      <c r="O134" t="s">
        <v>744</v>
      </c>
      <c r="P134" t="s">
        <v>96</v>
      </c>
      <c r="Q134" t="s">
        <v>3912</v>
      </c>
      <c r="R134" t="s">
        <v>4056</v>
      </c>
      <c r="S134" t="s">
        <v>4444</v>
      </c>
      <c r="T134" t="s">
        <v>2861</v>
      </c>
      <c r="U134" t="s">
        <v>2272</v>
      </c>
      <c r="W134" t="s">
        <v>40</v>
      </c>
      <c r="X134" t="s">
        <v>2507</v>
      </c>
      <c r="Y134" t="s">
        <v>3609</v>
      </c>
      <c r="Z134" t="s">
        <v>2262</v>
      </c>
      <c r="AA134" t="s">
        <v>35</v>
      </c>
      <c r="AB134" t="s">
        <v>2901</v>
      </c>
      <c r="AE134">
        <v>5</v>
      </c>
      <c r="AF134">
        <v>33</v>
      </c>
    </row>
    <row r="135" spans="1:32" x14ac:dyDescent="0.25">
      <c r="A135" t="s">
        <v>2256</v>
      </c>
      <c r="B135">
        <v>2007</v>
      </c>
      <c r="C135" t="str">
        <f t="shared" si="2"/>
        <v>Feng et al. 2007</v>
      </c>
      <c r="D135" t="s">
        <v>35</v>
      </c>
      <c r="E135" t="s">
        <v>226</v>
      </c>
      <c r="F135" t="s">
        <v>2257</v>
      </c>
      <c r="G135" t="s">
        <v>35</v>
      </c>
      <c r="H135" t="s">
        <v>3503</v>
      </c>
      <c r="I135" t="s">
        <v>2258</v>
      </c>
      <c r="J135" t="s">
        <v>3625</v>
      </c>
      <c r="K135" t="s">
        <v>28</v>
      </c>
      <c r="L135" t="s">
        <v>28</v>
      </c>
      <c r="N135" t="s">
        <v>2259</v>
      </c>
      <c r="O135" t="s">
        <v>744</v>
      </c>
      <c r="P135" t="s">
        <v>96</v>
      </c>
      <c r="Q135" t="s">
        <v>3912</v>
      </c>
      <c r="R135" t="s">
        <v>4056</v>
      </c>
      <c r="S135" t="s">
        <v>4444</v>
      </c>
      <c r="T135" t="s">
        <v>2861</v>
      </c>
      <c r="U135" t="s">
        <v>2272</v>
      </c>
      <c r="W135" t="s">
        <v>40</v>
      </c>
      <c r="X135" t="s">
        <v>2422</v>
      </c>
      <c r="Y135" t="s">
        <v>2384</v>
      </c>
      <c r="Z135" t="s">
        <v>2262</v>
      </c>
      <c r="AA135" t="s">
        <v>35</v>
      </c>
      <c r="AB135" t="s">
        <v>2901</v>
      </c>
      <c r="AE135">
        <v>1</v>
      </c>
      <c r="AF135">
        <v>33</v>
      </c>
    </row>
    <row r="136" spans="1:32" x14ac:dyDescent="0.25">
      <c r="A136" t="s">
        <v>2256</v>
      </c>
      <c r="B136">
        <v>2007</v>
      </c>
      <c r="C136" t="str">
        <f t="shared" si="2"/>
        <v>Feng et al. 2007</v>
      </c>
      <c r="D136" t="s">
        <v>35</v>
      </c>
      <c r="E136" t="s">
        <v>226</v>
      </c>
      <c r="F136" t="s">
        <v>2257</v>
      </c>
      <c r="G136" t="s">
        <v>35</v>
      </c>
      <c r="H136" t="s">
        <v>3503</v>
      </c>
      <c r="I136" t="s">
        <v>2258</v>
      </c>
      <c r="J136" t="s">
        <v>3625</v>
      </c>
      <c r="K136" t="s">
        <v>28</v>
      </c>
      <c r="L136" t="s">
        <v>28</v>
      </c>
      <c r="N136" t="s">
        <v>2259</v>
      </c>
      <c r="O136" t="s">
        <v>744</v>
      </c>
      <c r="P136" t="s">
        <v>96</v>
      </c>
      <c r="Q136" t="s">
        <v>3912</v>
      </c>
      <c r="R136" t="s">
        <v>4056</v>
      </c>
      <c r="S136" t="s">
        <v>4444</v>
      </c>
      <c r="T136" t="s">
        <v>2879</v>
      </c>
      <c r="U136" t="s">
        <v>2277</v>
      </c>
      <c r="W136" t="s">
        <v>40</v>
      </c>
      <c r="X136" t="s">
        <v>2239</v>
      </c>
      <c r="Y136" t="s">
        <v>2239</v>
      </c>
      <c r="Z136" t="s">
        <v>2262</v>
      </c>
      <c r="AA136" t="s">
        <v>35</v>
      </c>
      <c r="AB136" t="s">
        <v>2901</v>
      </c>
      <c r="AE136">
        <v>1</v>
      </c>
      <c r="AF136">
        <v>2</v>
      </c>
    </row>
    <row r="137" spans="1:32" x14ac:dyDescent="0.25">
      <c r="A137" t="s">
        <v>2256</v>
      </c>
      <c r="B137">
        <v>2007</v>
      </c>
      <c r="C137" t="str">
        <f t="shared" si="2"/>
        <v>Feng et al. 2007</v>
      </c>
      <c r="D137" t="s">
        <v>35</v>
      </c>
      <c r="E137" t="s">
        <v>226</v>
      </c>
      <c r="F137" t="s">
        <v>2257</v>
      </c>
      <c r="G137" t="s">
        <v>35</v>
      </c>
      <c r="H137" t="s">
        <v>3503</v>
      </c>
      <c r="I137" t="s">
        <v>2258</v>
      </c>
      <c r="J137" t="s">
        <v>3625</v>
      </c>
      <c r="K137" t="s">
        <v>28</v>
      </c>
      <c r="L137" t="s">
        <v>28</v>
      </c>
      <c r="N137" t="s">
        <v>2259</v>
      </c>
      <c r="O137" t="s">
        <v>744</v>
      </c>
      <c r="P137" t="s">
        <v>96</v>
      </c>
      <c r="Q137" t="s">
        <v>3912</v>
      </c>
      <c r="R137" t="s">
        <v>4056</v>
      </c>
      <c r="S137" t="s">
        <v>4444</v>
      </c>
      <c r="T137" t="s">
        <v>2879</v>
      </c>
      <c r="U137" t="s">
        <v>2277</v>
      </c>
      <c r="W137" t="s">
        <v>40</v>
      </c>
      <c r="X137" t="s">
        <v>2517</v>
      </c>
      <c r="Y137" t="s">
        <v>3609</v>
      </c>
      <c r="Z137" t="s">
        <v>2262</v>
      </c>
      <c r="AA137" t="s">
        <v>35</v>
      </c>
      <c r="AB137" t="s">
        <v>2901</v>
      </c>
      <c r="AE137">
        <v>1</v>
      </c>
      <c r="AF137">
        <v>2</v>
      </c>
    </row>
    <row r="138" spans="1:32" x14ac:dyDescent="0.25">
      <c r="A138" t="s">
        <v>2256</v>
      </c>
      <c r="B138">
        <v>2007</v>
      </c>
      <c r="C138" t="str">
        <f t="shared" si="2"/>
        <v>Feng et al. 2007</v>
      </c>
      <c r="D138" t="s">
        <v>35</v>
      </c>
      <c r="E138" t="s">
        <v>226</v>
      </c>
      <c r="F138" t="s">
        <v>2257</v>
      </c>
      <c r="G138" t="s">
        <v>35</v>
      </c>
      <c r="H138" t="s">
        <v>3503</v>
      </c>
      <c r="I138" t="s">
        <v>2258</v>
      </c>
      <c r="J138" t="s">
        <v>3625</v>
      </c>
      <c r="K138" t="s">
        <v>28</v>
      </c>
      <c r="L138" t="s">
        <v>28</v>
      </c>
      <c r="N138" t="s">
        <v>2259</v>
      </c>
      <c r="O138" t="s">
        <v>744</v>
      </c>
      <c r="P138" t="s">
        <v>96</v>
      </c>
      <c r="Q138" s="12" t="s">
        <v>3912</v>
      </c>
      <c r="R138" s="12" t="s">
        <v>4056</v>
      </c>
      <c r="S138" s="12" t="s">
        <v>4447</v>
      </c>
      <c r="T138" t="s">
        <v>2891</v>
      </c>
      <c r="U138" t="s">
        <v>2282</v>
      </c>
      <c r="W138" t="s">
        <v>40</v>
      </c>
      <c r="X138" t="s">
        <v>2239</v>
      </c>
      <c r="Y138" t="s">
        <v>2239</v>
      </c>
      <c r="Z138" t="s">
        <v>2262</v>
      </c>
      <c r="AA138" t="s">
        <v>35</v>
      </c>
      <c r="AB138" t="s">
        <v>2901</v>
      </c>
      <c r="AE138">
        <v>1</v>
      </c>
      <c r="AF138">
        <v>5</v>
      </c>
    </row>
    <row r="139" spans="1:32" x14ac:dyDescent="0.25">
      <c r="A139" t="s">
        <v>2256</v>
      </c>
      <c r="B139">
        <v>2007</v>
      </c>
      <c r="C139" t="str">
        <f t="shared" si="2"/>
        <v>Feng et al. 2007</v>
      </c>
      <c r="D139" t="s">
        <v>35</v>
      </c>
      <c r="E139" t="s">
        <v>226</v>
      </c>
      <c r="F139" t="s">
        <v>2257</v>
      </c>
      <c r="G139" t="s">
        <v>35</v>
      </c>
      <c r="H139" t="s">
        <v>3503</v>
      </c>
      <c r="I139" t="s">
        <v>2258</v>
      </c>
      <c r="J139" t="s">
        <v>3625</v>
      </c>
      <c r="K139" t="s">
        <v>28</v>
      </c>
      <c r="L139" t="s">
        <v>28</v>
      </c>
      <c r="N139" t="s">
        <v>2259</v>
      </c>
      <c r="O139" t="s">
        <v>744</v>
      </c>
      <c r="P139" t="s">
        <v>96</v>
      </c>
      <c r="Q139" s="12" t="s">
        <v>3912</v>
      </c>
      <c r="R139" s="12" t="s">
        <v>4056</v>
      </c>
      <c r="S139" s="12" t="s">
        <v>4447</v>
      </c>
      <c r="T139" t="s">
        <v>2891</v>
      </c>
      <c r="U139" t="s">
        <v>2282</v>
      </c>
      <c r="W139" t="s">
        <v>40</v>
      </c>
      <c r="X139" t="s">
        <v>2517</v>
      </c>
      <c r="Y139" t="s">
        <v>3609</v>
      </c>
      <c r="Z139" t="s">
        <v>2262</v>
      </c>
      <c r="AA139" t="s">
        <v>35</v>
      </c>
      <c r="AB139" t="s">
        <v>2901</v>
      </c>
      <c r="AE139">
        <v>1</v>
      </c>
      <c r="AF139">
        <v>5</v>
      </c>
    </row>
    <row r="140" spans="1:32" x14ac:dyDescent="0.25">
      <c r="A140" t="s">
        <v>2256</v>
      </c>
      <c r="B140">
        <v>2007</v>
      </c>
      <c r="C140" t="str">
        <f t="shared" si="2"/>
        <v>Feng et al. 2007</v>
      </c>
      <c r="D140" t="s">
        <v>35</v>
      </c>
      <c r="E140" t="s">
        <v>226</v>
      </c>
      <c r="F140" t="s">
        <v>2257</v>
      </c>
      <c r="G140" t="s">
        <v>35</v>
      </c>
      <c r="H140" t="s">
        <v>3503</v>
      </c>
      <c r="I140" t="s">
        <v>2258</v>
      </c>
      <c r="J140" t="s">
        <v>3625</v>
      </c>
      <c r="K140" t="s">
        <v>28</v>
      </c>
      <c r="L140" t="s">
        <v>28</v>
      </c>
      <c r="N140" t="s">
        <v>2259</v>
      </c>
      <c r="O140" t="s">
        <v>744</v>
      </c>
      <c r="P140" t="s">
        <v>96</v>
      </c>
      <c r="Q140" t="s">
        <v>3912</v>
      </c>
      <c r="R140" t="s">
        <v>3913</v>
      </c>
      <c r="S140" t="s">
        <v>3970</v>
      </c>
      <c r="T140" t="s">
        <v>2618</v>
      </c>
      <c r="U140" t="s">
        <v>237</v>
      </c>
      <c r="W140" t="s">
        <v>40</v>
      </c>
      <c r="X140" t="s">
        <v>2239</v>
      </c>
      <c r="Y140" t="s">
        <v>2239</v>
      </c>
      <c r="Z140" t="s">
        <v>2262</v>
      </c>
      <c r="AA140" t="s">
        <v>35</v>
      </c>
      <c r="AB140" t="s">
        <v>2901</v>
      </c>
      <c r="AE140">
        <v>3</v>
      </c>
      <c r="AF140">
        <v>10</v>
      </c>
    </row>
    <row r="141" spans="1:32" x14ac:dyDescent="0.25">
      <c r="A141" t="s">
        <v>2256</v>
      </c>
      <c r="B141">
        <v>2007</v>
      </c>
      <c r="C141" t="str">
        <f t="shared" si="2"/>
        <v>Feng et al. 2007</v>
      </c>
      <c r="D141" t="s">
        <v>35</v>
      </c>
      <c r="E141" t="s">
        <v>226</v>
      </c>
      <c r="F141" t="s">
        <v>2257</v>
      </c>
      <c r="G141" t="s">
        <v>35</v>
      </c>
      <c r="H141" t="s">
        <v>3503</v>
      </c>
      <c r="I141" t="s">
        <v>2258</v>
      </c>
      <c r="J141" t="s">
        <v>3625</v>
      </c>
      <c r="K141" t="s">
        <v>28</v>
      </c>
      <c r="L141" t="s">
        <v>28</v>
      </c>
      <c r="N141" t="s">
        <v>2259</v>
      </c>
      <c r="O141" t="s">
        <v>744</v>
      </c>
      <c r="P141" t="s">
        <v>96</v>
      </c>
      <c r="Q141" t="s">
        <v>3912</v>
      </c>
      <c r="R141" t="s">
        <v>3913</v>
      </c>
      <c r="S141" t="s">
        <v>3970</v>
      </c>
      <c r="T141" t="s">
        <v>2618</v>
      </c>
      <c r="U141" t="s">
        <v>237</v>
      </c>
      <c r="W141" t="s">
        <v>40</v>
      </c>
      <c r="X141" t="s">
        <v>2511</v>
      </c>
      <c r="Y141" t="s">
        <v>3609</v>
      </c>
      <c r="Z141" t="s">
        <v>2262</v>
      </c>
      <c r="AA141" t="s">
        <v>35</v>
      </c>
      <c r="AB141" t="s">
        <v>2901</v>
      </c>
      <c r="AE141">
        <v>1</v>
      </c>
      <c r="AF141">
        <v>10</v>
      </c>
    </row>
    <row r="142" spans="1:32" x14ac:dyDescent="0.25">
      <c r="A142" t="s">
        <v>2256</v>
      </c>
      <c r="B142">
        <v>2007</v>
      </c>
      <c r="C142" t="str">
        <f t="shared" si="2"/>
        <v>Feng et al. 2007</v>
      </c>
      <c r="D142" t="s">
        <v>35</v>
      </c>
      <c r="E142" t="s">
        <v>226</v>
      </c>
      <c r="F142" t="s">
        <v>2257</v>
      </c>
      <c r="G142" t="s">
        <v>35</v>
      </c>
      <c r="H142" t="s">
        <v>3503</v>
      </c>
      <c r="I142" t="s">
        <v>2258</v>
      </c>
      <c r="J142" t="s">
        <v>3625</v>
      </c>
      <c r="K142" t="s">
        <v>28</v>
      </c>
      <c r="L142" t="s">
        <v>28</v>
      </c>
      <c r="N142" t="s">
        <v>2259</v>
      </c>
      <c r="O142" t="s">
        <v>744</v>
      </c>
      <c r="P142" t="s">
        <v>96</v>
      </c>
      <c r="Q142" t="s">
        <v>3912</v>
      </c>
      <c r="R142" t="s">
        <v>3913</v>
      </c>
      <c r="S142" t="s">
        <v>3970</v>
      </c>
      <c r="T142" t="s">
        <v>2618</v>
      </c>
      <c r="U142" t="s">
        <v>237</v>
      </c>
      <c r="W142" t="s">
        <v>40</v>
      </c>
      <c r="X142" t="s">
        <v>2512</v>
      </c>
      <c r="Y142" t="s">
        <v>3609</v>
      </c>
      <c r="Z142" t="s">
        <v>2262</v>
      </c>
      <c r="AA142" t="s">
        <v>35</v>
      </c>
      <c r="AB142" t="s">
        <v>2901</v>
      </c>
      <c r="AE142">
        <v>2</v>
      </c>
      <c r="AF142">
        <v>10</v>
      </c>
    </row>
    <row r="143" spans="1:32" x14ac:dyDescent="0.25">
      <c r="A143" t="s">
        <v>2256</v>
      </c>
      <c r="B143">
        <v>2007</v>
      </c>
      <c r="C143" t="str">
        <f t="shared" si="2"/>
        <v>Feng et al. 2007</v>
      </c>
      <c r="D143" t="s">
        <v>35</v>
      </c>
      <c r="E143" t="s">
        <v>226</v>
      </c>
      <c r="F143" t="s">
        <v>2257</v>
      </c>
      <c r="G143" t="s">
        <v>35</v>
      </c>
      <c r="H143" t="s">
        <v>3503</v>
      </c>
      <c r="I143" t="s">
        <v>2258</v>
      </c>
      <c r="J143" t="s">
        <v>3625</v>
      </c>
      <c r="K143" t="s">
        <v>28</v>
      </c>
      <c r="L143" t="s">
        <v>28</v>
      </c>
      <c r="N143" t="s">
        <v>2259</v>
      </c>
      <c r="O143" t="s">
        <v>744</v>
      </c>
      <c r="P143" t="s">
        <v>96</v>
      </c>
      <c r="Q143" t="s">
        <v>3912</v>
      </c>
      <c r="R143" t="s">
        <v>3913</v>
      </c>
      <c r="S143" t="s">
        <v>4451</v>
      </c>
      <c r="T143" t="s">
        <v>2869</v>
      </c>
      <c r="U143" t="s">
        <v>2274</v>
      </c>
      <c r="W143" t="s">
        <v>40</v>
      </c>
      <c r="X143" t="s">
        <v>2239</v>
      </c>
      <c r="Y143" t="s">
        <v>2239</v>
      </c>
      <c r="Z143" t="s">
        <v>2262</v>
      </c>
      <c r="AA143" t="s">
        <v>35</v>
      </c>
      <c r="AB143" t="s">
        <v>2901</v>
      </c>
      <c r="AE143">
        <v>1</v>
      </c>
      <c r="AF143">
        <v>1</v>
      </c>
    </row>
    <row r="144" spans="1:32" x14ac:dyDescent="0.25">
      <c r="A144" t="s">
        <v>2256</v>
      </c>
      <c r="B144">
        <v>2007</v>
      </c>
      <c r="C144" t="str">
        <f t="shared" si="2"/>
        <v>Feng et al. 2007</v>
      </c>
      <c r="D144" t="s">
        <v>35</v>
      </c>
      <c r="E144" t="s">
        <v>226</v>
      </c>
      <c r="F144" t="s">
        <v>2257</v>
      </c>
      <c r="G144" t="s">
        <v>35</v>
      </c>
      <c r="H144" t="s">
        <v>3503</v>
      </c>
      <c r="I144" t="s">
        <v>2258</v>
      </c>
      <c r="J144" t="s">
        <v>3625</v>
      </c>
      <c r="K144" t="s">
        <v>28</v>
      </c>
      <c r="L144" t="s">
        <v>28</v>
      </c>
      <c r="N144" t="s">
        <v>2259</v>
      </c>
      <c r="O144" t="s">
        <v>744</v>
      </c>
      <c r="P144" t="s">
        <v>96</v>
      </c>
      <c r="Q144" t="s">
        <v>3912</v>
      </c>
      <c r="R144" t="s">
        <v>3913</v>
      </c>
      <c r="S144" t="s">
        <v>4451</v>
      </c>
      <c r="T144" t="s">
        <v>2869</v>
      </c>
      <c r="U144" t="s">
        <v>2274</v>
      </c>
      <c r="W144" t="s">
        <v>40</v>
      </c>
      <c r="X144" t="s">
        <v>2518</v>
      </c>
      <c r="Y144" t="s">
        <v>3609</v>
      </c>
      <c r="Z144" t="s">
        <v>2262</v>
      </c>
      <c r="AA144" t="s">
        <v>35</v>
      </c>
      <c r="AB144" t="s">
        <v>2901</v>
      </c>
      <c r="AE144">
        <v>1</v>
      </c>
      <c r="AF144">
        <v>1</v>
      </c>
    </row>
    <row r="145" spans="1:32" x14ac:dyDescent="0.25">
      <c r="A145" t="s">
        <v>2256</v>
      </c>
      <c r="B145">
        <v>2007</v>
      </c>
      <c r="C145" t="str">
        <f t="shared" si="2"/>
        <v>Feng et al. 2007</v>
      </c>
      <c r="D145" t="s">
        <v>35</v>
      </c>
      <c r="E145" t="s">
        <v>226</v>
      </c>
      <c r="F145" t="s">
        <v>2257</v>
      </c>
      <c r="G145" t="s">
        <v>35</v>
      </c>
      <c r="H145" t="s">
        <v>3503</v>
      </c>
      <c r="I145" t="s">
        <v>2258</v>
      </c>
      <c r="J145" t="s">
        <v>3625</v>
      </c>
      <c r="K145" t="s">
        <v>28</v>
      </c>
      <c r="L145" t="s">
        <v>28</v>
      </c>
      <c r="N145" t="s">
        <v>2259</v>
      </c>
      <c r="O145" t="s">
        <v>744</v>
      </c>
      <c r="P145" t="s">
        <v>96</v>
      </c>
      <c r="Q145" t="s">
        <v>3912</v>
      </c>
      <c r="R145" t="s">
        <v>4453</v>
      </c>
      <c r="S145" t="s">
        <v>4452</v>
      </c>
      <c r="T145" t="s">
        <v>2851</v>
      </c>
      <c r="U145" t="s">
        <v>2268</v>
      </c>
      <c r="W145" t="s">
        <v>40</v>
      </c>
      <c r="X145" t="s">
        <v>2239</v>
      </c>
      <c r="Y145" t="s">
        <v>2239</v>
      </c>
      <c r="Z145" t="s">
        <v>2262</v>
      </c>
      <c r="AA145" t="s">
        <v>35</v>
      </c>
      <c r="AB145" t="s">
        <v>2901</v>
      </c>
      <c r="AE145">
        <v>3</v>
      </c>
      <c r="AF145">
        <v>16</v>
      </c>
    </row>
    <row r="146" spans="1:32" x14ac:dyDescent="0.25">
      <c r="A146" t="s">
        <v>2256</v>
      </c>
      <c r="B146">
        <v>2007</v>
      </c>
      <c r="C146" t="str">
        <f t="shared" si="2"/>
        <v>Feng et al. 2007</v>
      </c>
      <c r="D146" t="s">
        <v>35</v>
      </c>
      <c r="E146" t="s">
        <v>226</v>
      </c>
      <c r="F146" t="s">
        <v>2257</v>
      </c>
      <c r="G146" t="s">
        <v>35</v>
      </c>
      <c r="H146" t="s">
        <v>3503</v>
      </c>
      <c r="I146" t="s">
        <v>2258</v>
      </c>
      <c r="J146" t="s">
        <v>3625</v>
      </c>
      <c r="K146" t="s">
        <v>28</v>
      </c>
      <c r="L146" t="s">
        <v>28</v>
      </c>
      <c r="N146" t="s">
        <v>2259</v>
      </c>
      <c r="O146" t="s">
        <v>744</v>
      </c>
      <c r="P146" t="s">
        <v>96</v>
      </c>
      <c r="Q146" t="s">
        <v>3912</v>
      </c>
      <c r="R146" t="s">
        <v>4453</v>
      </c>
      <c r="S146" t="s">
        <v>4452</v>
      </c>
      <c r="T146" t="s">
        <v>2851</v>
      </c>
      <c r="U146" t="s">
        <v>2268</v>
      </c>
      <c r="W146" t="s">
        <v>40</v>
      </c>
      <c r="X146" t="s">
        <v>2360</v>
      </c>
      <c r="Y146" t="s">
        <v>3609</v>
      </c>
      <c r="Z146" t="s">
        <v>2262</v>
      </c>
      <c r="AA146" t="s">
        <v>35</v>
      </c>
      <c r="AB146" t="s">
        <v>2901</v>
      </c>
      <c r="AE146">
        <v>1</v>
      </c>
      <c r="AF146">
        <v>16</v>
      </c>
    </row>
    <row r="147" spans="1:32" x14ac:dyDescent="0.25">
      <c r="A147" t="s">
        <v>2256</v>
      </c>
      <c r="B147">
        <v>2007</v>
      </c>
      <c r="C147" t="str">
        <f t="shared" si="2"/>
        <v>Feng et al. 2007</v>
      </c>
      <c r="D147" t="s">
        <v>35</v>
      </c>
      <c r="E147" t="s">
        <v>226</v>
      </c>
      <c r="F147" t="s">
        <v>2257</v>
      </c>
      <c r="G147" t="s">
        <v>35</v>
      </c>
      <c r="H147" t="s">
        <v>3503</v>
      </c>
      <c r="I147" t="s">
        <v>2258</v>
      </c>
      <c r="J147" t="s">
        <v>3625</v>
      </c>
      <c r="K147" t="s">
        <v>28</v>
      </c>
      <c r="L147" t="s">
        <v>28</v>
      </c>
      <c r="N147" t="s">
        <v>2259</v>
      </c>
      <c r="O147" t="s">
        <v>744</v>
      </c>
      <c r="P147" t="s">
        <v>96</v>
      </c>
      <c r="Q147" t="s">
        <v>3912</v>
      </c>
      <c r="R147" t="s">
        <v>4453</v>
      </c>
      <c r="S147" t="s">
        <v>4452</v>
      </c>
      <c r="T147" t="s">
        <v>2851</v>
      </c>
      <c r="U147" t="s">
        <v>2268</v>
      </c>
      <c r="W147" t="s">
        <v>40</v>
      </c>
      <c r="X147" t="s">
        <v>2517</v>
      </c>
      <c r="Y147" t="s">
        <v>3609</v>
      </c>
      <c r="Z147" t="s">
        <v>2262</v>
      </c>
      <c r="AA147" t="s">
        <v>35</v>
      </c>
      <c r="AB147" t="s">
        <v>2901</v>
      </c>
      <c r="AE147">
        <v>2</v>
      </c>
      <c r="AF147">
        <v>16</v>
      </c>
    </row>
    <row r="148" spans="1:32" x14ac:dyDescent="0.25">
      <c r="A148" t="s">
        <v>2256</v>
      </c>
      <c r="B148">
        <v>2007</v>
      </c>
      <c r="C148" t="str">
        <f t="shared" si="2"/>
        <v>Feng et al. 2007</v>
      </c>
      <c r="D148" t="s">
        <v>35</v>
      </c>
      <c r="E148" t="s">
        <v>226</v>
      </c>
      <c r="F148" t="s">
        <v>2257</v>
      </c>
      <c r="G148" t="s">
        <v>35</v>
      </c>
      <c r="H148" t="s">
        <v>3503</v>
      </c>
      <c r="I148" t="s">
        <v>2258</v>
      </c>
      <c r="J148" t="s">
        <v>3625</v>
      </c>
      <c r="K148" t="s">
        <v>28</v>
      </c>
      <c r="L148" t="s">
        <v>28</v>
      </c>
      <c r="N148" t="s">
        <v>2259</v>
      </c>
      <c r="O148" t="s">
        <v>744</v>
      </c>
      <c r="P148" t="s">
        <v>96</v>
      </c>
      <c r="Q148" t="s">
        <v>3912</v>
      </c>
      <c r="R148" t="s">
        <v>4456</v>
      </c>
      <c r="S148" t="s">
        <v>4455</v>
      </c>
      <c r="T148" t="s">
        <v>2875</v>
      </c>
      <c r="U148" t="s">
        <v>2276</v>
      </c>
      <c r="W148" t="s">
        <v>40</v>
      </c>
      <c r="X148" t="s">
        <v>2239</v>
      </c>
      <c r="Y148" t="s">
        <v>2239</v>
      </c>
      <c r="Z148" t="s">
        <v>2262</v>
      </c>
      <c r="AA148" t="s">
        <v>35</v>
      </c>
      <c r="AB148" t="s">
        <v>2901</v>
      </c>
      <c r="AE148" t="s">
        <v>119</v>
      </c>
      <c r="AF148">
        <v>4</v>
      </c>
    </row>
    <row r="149" spans="1:32" x14ac:dyDescent="0.25">
      <c r="A149" t="s">
        <v>2256</v>
      </c>
      <c r="B149">
        <v>2007</v>
      </c>
      <c r="C149" t="str">
        <f t="shared" si="2"/>
        <v>Feng et al. 2007</v>
      </c>
      <c r="D149" t="s">
        <v>35</v>
      </c>
      <c r="E149" t="s">
        <v>226</v>
      </c>
      <c r="F149" t="s">
        <v>2257</v>
      </c>
      <c r="G149" t="s">
        <v>35</v>
      </c>
      <c r="H149" t="s">
        <v>3503</v>
      </c>
      <c r="I149" t="s">
        <v>2258</v>
      </c>
      <c r="J149" t="s">
        <v>3625</v>
      </c>
      <c r="K149" t="s">
        <v>28</v>
      </c>
      <c r="L149" t="s">
        <v>28</v>
      </c>
      <c r="N149" t="s">
        <v>2259</v>
      </c>
      <c r="O149" t="s">
        <v>744</v>
      </c>
      <c r="P149" t="s">
        <v>96</v>
      </c>
      <c r="Q149" t="s">
        <v>3978</v>
      </c>
      <c r="R149" t="s">
        <v>4150</v>
      </c>
      <c r="S149" t="s">
        <v>4149</v>
      </c>
      <c r="T149" t="s">
        <v>758</v>
      </c>
      <c r="U149" t="s">
        <v>1056</v>
      </c>
      <c r="W149" t="s">
        <v>40</v>
      </c>
      <c r="X149" t="s">
        <v>2239</v>
      </c>
      <c r="Y149" t="s">
        <v>2239</v>
      </c>
      <c r="Z149" t="s">
        <v>2262</v>
      </c>
      <c r="AA149" t="s">
        <v>35</v>
      </c>
      <c r="AB149" t="s">
        <v>2901</v>
      </c>
      <c r="AE149">
        <v>4</v>
      </c>
      <c r="AF149">
        <v>21</v>
      </c>
    </row>
    <row r="150" spans="1:32" x14ac:dyDescent="0.25">
      <c r="A150" t="s">
        <v>2256</v>
      </c>
      <c r="B150">
        <v>2007</v>
      </c>
      <c r="C150" t="str">
        <f t="shared" si="2"/>
        <v>Feng et al. 2007</v>
      </c>
      <c r="D150" t="s">
        <v>35</v>
      </c>
      <c r="E150" t="s">
        <v>226</v>
      </c>
      <c r="F150" t="s">
        <v>2257</v>
      </c>
      <c r="G150" t="s">
        <v>35</v>
      </c>
      <c r="H150" t="s">
        <v>3503</v>
      </c>
      <c r="I150" t="s">
        <v>2258</v>
      </c>
      <c r="J150" t="s">
        <v>3625</v>
      </c>
      <c r="K150" t="s">
        <v>28</v>
      </c>
      <c r="L150" t="s">
        <v>28</v>
      </c>
      <c r="N150" t="s">
        <v>2259</v>
      </c>
      <c r="O150" t="s">
        <v>744</v>
      </c>
      <c r="P150" t="s">
        <v>96</v>
      </c>
      <c r="Q150" t="s">
        <v>3978</v>
      </c>
      <c r="R150" t="s">
        <v>4150</v>
      </c>
      <c r="S150" t="s">
        <v>4149</v>
      </c>
      <c r="T150" t="s">
        <v>758</v>
      </c>
      <c r="U150" t="s">
        <v>1056</v>
      </c>
      <c r="W150" t="s">
        <v>40</v>
      </c>
      <c r="X150" t="s">
        <v>2516</v>
      </c>
      <c r="Y150" t="s">
        <v>3609</v>
      </c>
      <c r="Z150" t="s">
        <v>2262</v>
      </c>
      <c r="AA150" t="s">
        <v>35</v>
      </c>
      <c r="AB150" t="s">
        <v>2901</v>
      </c>
      <c r="AE150">
        <v>1</v>
      </c>
      <c r="AF150">
        <v>21</v>
      </c>
    </row>
    <row r="151" spans="1:32" x14ac:dyDescent="0.25">
      <c r="A151" t="s">
        <v>2256</v>
      </c>
      <c r="B151">
        <v>2007</v>
      </c>
      <c r="C151" t="str">
        <f t="shared" si="2"/>
        <v>Feng et al. 2007</v>
      </c>
      <c r="D151" t="s">
        <v>35</v>
      </c>
      <c r="E151" t="s">
        <v>226</v>
      </c>
      <c r="F151" t="s">
        <v>2257</v>
      </c>
      <c r="G151" t="s">
        <v>35</v>
      </c>
      <c r="H151" t="s">
        <v>3503</v>
      </c>
      <c r="I151" t="s">
        <v>2258</v>
      </c>
      <c r="J151" t="s">
        <v>3625</v>
      </c>
      <c r="K151" t="s">
        <v>28</v>
      </c>
      <c r="L151" t="s">
        <v>28</v>
      </c>
      <c r="N151" t="s">
        <v>2259</v>
      </c>
      <c r="O151" t="s">
        <v>744</v>
      </c>
      <c r="P151" t="s">
        <v>96</v>
      </c>
      <c r="Q151" t="s">
        <v>3978</v>
      </c>
      <c r="R151" t="s">
        <v>4150</v>
      </c>
      <c r="S151" t="s">
        <v>4149</v>
      </c>
      <c r="T151" t="s">
        <v>758</v>
      </c>
      <c r="U151" t="s">
        <v>1056</v>
      </c>
      <c r="W151" t="s">
        <v>40</v>
      </c>
      <c r="X151" t="s">
        <v>2509</v>
      </c>
      <c r="Y151" t="s">
        <v>3609</v>
      </c>
      <c r="Z151" t="s">
        <v>2262</v>
      </c>
      <c r="AA151" t="s">
        <v>35</v>
      </c>
      <c r="AB151" t="s">
        <v>2901</v>
      </c>
      <c r="AE151">
        <v>3</v>
      </c>
      <c r="AF151">
        <v>21</v>
      </c>
    </row>
    <row r="152" spans="1:32" x14ac:dyDescent="0.25">
      <c r="A152" t="s">
        <v>2256</v>
      </c>
      <c r="B152">
        <v>2007</v>
      </c>
      <c r="C152" t="str">
        <f t="shared" si="2"/>
        <v>Feng et al. 2007</v>
      </c>
      <c r="D152" t="s">
        <v>35</v>
      </c>
      <c r="E152" t="s">
        <v>226</v>
      </c>
      <c r="F152" t="s">
        <v>2257</v>
      </c>
      <c r="G152" t="s">
        <v>35</v>
      </c>
      <c r="H152" t="s">
        <v>3503</v>
      </c>
      <c r="I152" t="s">
        <v>2258</v>
      </c>
      <c r="J152" t="s">
        <v>3625</v>
      </c>
      <c r="K152" t="s">
        <v>28</v>
      </c>
      <c r="L152" t="s">
        <v>28</v>
      </c>
      <c r="N152" t="s">
        <v>2259</v>
      </c>
      <c r="O152" t="s">
        <v>744</v>
      </c>
      <c r="P152" t="s">
        <v>96</v>
      </c>
      <c r="Q152" t="s">
        <v>3978</v>
      </c>
      <c r="R152" t="s">
        <v>4315</v>
      </c>
      <c r="S152" t="s">
        <v>4459</v>
      </c>
      <c r="T152" s="61" t="s">
        <v>4458</v>
      </c>
      <c r="U152" t="s">
        <v>2278</v>
      </c>
      <c r="W152" t="s">
        <v>40</v>
      </c>
      <c r="X152" t="s">
        <v>2239</v>
      </c>
      <c r="Y152" t="s">
        <v>2239</v>
      </c>
      <c r="Z152" t="s">
        <v>2262</v>
      </c>
      <c r="AA152" t="s">
        <v>35</v>
      </c>
      <c r="AB152" t="s">
        <v>2901</v>
      </c>
      <c r="AE152">
        <v>1</v>
      </c>
      <c r="AF152">
        <v>8</v>
      </c>
    </row>
    <row r="153" spans="1:32" x14ac:dyDescent="0.25">
      <c r="A153" t="s">
        <v>2256</v>
      </c>
      <c r="B153">
        <v>2007</v>
      </c>
      <c r="C153" t="str">
        <f t="shared" si="2"/>
        <v>Feng et al. 2007</v>
      </c>
      <c r="D153" t="s">
        <v>35</v>
      </c>
      <c r="E153" t="s">
        <v>226</v>
      </c>
      <c r="F153" t="s">
        <v>2257</v>
      </c>
      <c r="G153" t="s">
        <v>35</v>
      </c>
      <c r="H153" t="s">
        <v>3503</v>
      </c>
      <c r="I153" t="s">
        <v>2258</v>
      </c>
      <c r="J153" t="s">
        <v>3625</v>
      </c>
      <c r="K153" t="s">
        <v>28</v>
      </c>
      <c r="L153" t="s">
        <v>28</v>
      </c>
      <c r="N153" t="s">
        <v>2259</v>
      </c>
      <c r="O153" t="s">
        <v>744</v>
      </c>
      <c r="P153" t="s">
        <v>96</v>
      </c>
      <c r="Q153" t="s">
        <v>3978</v>
      </c>
      <c r="R153" t="s">
        <v>4315</v>
      </c>
      <c r="S153" t="s">
        <v>4459</v>
      </c>
      <c r="T153" s="61" t="s">
        <v>4458</v>
      </c>
      <c r="U153" t="s">
        <v>2278</v>
      </c>
      <c r="W153" t="s">
        <v>40</v>
      </c>
      <c r="X153" t="s">
        <v>2509</v>
      </c>
      <c r="Y153" t="s">
        <v>3609</v>
      </c>
      <c r="Z153" t="s">
        <v>2262</v>
      </c>
      <c r="AA153" t="s">
        <v>35</v>
      </c>
      <c r="AB153" t="s">
        <v>2901</v>
      </c>
      <c r="AE153">
        <v>1</v>
      </c>
      <c r="AF153">
        <v>8</v>
      </c>
    </row>
    <row r="154" spans="1:32" x14ac:dyDescent="0.25">
      <c r="A154" t="s">
        <v>2256</v>
      </c>
      <c r="B154">
        <v>2007</v>
      </c>
      <c r="C154" t="str">
        <f t="shared" si="2"/>
        <v>Feng et al. 2007</v>
      </c>
      <c r="D154" t="s">
        <v>35</v>
      </c>
      <c r="E154" t="s">
        <v>226</v>
      </c>
      <c r="F154" t="s">
        <v>2257</v>
      </c>
      <c r="G154" t="s">
        <v>35</v>
      </c>
      <c r="H154" t="s">
        <v>3503</v>
      </c>
      <c r="I154" t="s">
        <v>2258</v>
      </c>
      <c r="J154" t="s">
        <v>3625</v>
      </c>
      <c r="K154" t="s">
        <v>28</v>
      </c>
      <c r="L154" t="s">
        <v>28</v>
      </c>
      <c r="N154" t="s">
        <v>2259</v>
      </c>
      <c r="O154" t="s">
        <v>744</v>
      </c>
      <c r="P154" t="s">
        <v>96</v>
      </c>
      <c r="Q154" t="s">
        <v>4175</v>
      </c>
      <c r="R154" t="s">
        <v>3972</v>
      </c>
      <c r="S154" t="s">
        <v>4174</v>
      </c>
      <c r="T154" t="s">
        <v>2632</v>
      </c>
      <c r="U154" t="s">
        <v>2275</v>
      </c>
      <c r="W154" t="s">
        <v>40</v>
      </c>
      <c r="X154" t="s">
        <v>2239</v>
      </c>
      <c r="Y154" t="s">
        <v>2239</v>
      </c>
      <c r="Z154" t="s">
        <v>2262</v>
      </c>
      <c r="AA154" t="s">
        <v>35</v>
      </c>
      <c r="AB154" t="s">
        <v>2901</v>
      </c>
      <c r="AE154">
        <v>2</v>
      </c>
      <c r="AF154">
        <v>5</v>
      </c>
    </row>
    <row r="155" spans="1:32" x14ac:dyDescent="0.25">
      <c r="A155" t="s">
        <v>2256</v>
      </c>
      <c r="B155">
        <v>2007</v>
      </c>
      <c r="C155" t="str">
        <f t="shared" si="2"/>
        <v>Feng et al. 2007</v>
      </c>
      <c r="D155" t="s">
        <v>35</v>
      </c>
      <c r="E155" t="s">
        <v>226</v>
      </c>
      <c r="F155" t="s">
        <v>2257</v>
      </c>
      <c r="G155" t="s">
        <v>35</v>
      </c>
      <c r="H155" t="s">
        <v>3503</v>
      </c>
      <c r="I155" t="s">
        <v>2258</v>
      </c>
      <c r="J155" t="s">
        <v>3625</v>
      </c>
      <c r="K155" t="s">
        <v>28</v>
      </c>
      <c r="L155" t="s">
        <v>28</v>
      </c>
      <c r="N155" t="s">
        <v>2259</v>
      </c>
      <c r="O155" t="s">
        <v>744</v>
      </c>
      <c r="P155" t="s">
        <v>96</v>
      </c>
      <c r="Q155" t="s">
        <v>4175</v>
      </c>
      <c r="R155" t="s">
        <v>3972</v>
      </c>
      <c r="S155" t="s">
        <v>4174</v>
      </c>
      <c r="T155" t="s">
        <v>2632</v>
      </c>
      <c r="U155" t="s">
        <v>2275</v>
      </c>
      <c r="W155" t="s">
        <v>40</v>
      </c>
      <c r="X155" t="s">
        <v>2993</v>
      </c>
      <c r="Y155" t="s">
        <v>3609</v>
      </c>
      <c r="Z155" t="s">
        <v>2262</v>
      </c>
      <c r="AA155" t="s">
        <v>35</v>
      </c>
      <c r="AB155" t="s">
        <v>2901</v>
      </c>
      <c r="AE155">
        <v>2</v>
      </c>
      <c r="AF155">
        <v>5</v>
      </c>
    </row>
    <row r="156" spans="1:32" x14ac:dyDescent="0.25">
      <c r="A156" t="s">
        <v>2256</v>
      </c>
      <c r="B156">
        <v>2007</v>
      </c>
      <c r="C156" t="str">
        <f t="shared" si="2"/>
        <v>Feng et al. 2007</v>
      </c>
      <c r="D156" t="s">
        <v>35</v>
      </c>
      <c r="E156" t="s">
        <v>226</v>
      </c>
      <c r="F156" t="s">
        <v>2257</v>
      </c>
      <c r="G156" t="s">
        <v>35</v>
      </c>
      <c r="H156" t="s">
        <v>3503</v>
      </c>
      <c r="I156" t="s">
        <v>2258</v>
      </c>
      <c r="J156" t="s">
        <v>3625</v>
      </c>
      <c r="K156" t="s">
        <v>28</v>
      </c>
      <c r="L156" t="s">
        <v>28</v>
      </c>
      <c r="N156" t="s">
        <v>2259</v>
      </c>
      <c r="O156" t="s">
        <v>744</v>
      </c>
      <c r="P156" t="s">
        <v>96</v>
      </c>
      <c r="Q156" t="s">
        <v>3912</v>
      </c>
      <c r="R156" t="s">
        <v>4056</v>
      </c>
      <c r="S156" t="s">
        <v>4461</v>
      </c>
      <c r="T156" t="s">
        <v>2884</v>
      </c>
      <c r="U156" t="s">
        <v>2279</v>
      </c>
      <c r="W156" t="s">
        <v>40</v>
      </c>
      <c r="X156" t="s">
        <v>2239</v>
      </c>
      <c r="Y156" t="s">
        <v>2239</v>
      </c>
      <c r="Z156" t="s">
        <v>2262</v>
      </c>
      <c r="AA156" t="s">
        <v>35</v>
      </c>
      <c r="AB156" t="s">
        <v>2901</v>
      </c>
      <c r="AE156" t="s">
        <v>119</v>
      </c>
      <c r="AF156">
        <v>1</v>
      </c>
    </row>
    <row r="157" spans="1:32" x14ac:dyDescent="0.25">
      <c r="A157" t="s">
        <v>2256</v>
      </c>
      <c r="B157">
        <v>2007</v>
      </c>
      <c r="C157" t="str">
        <f t="shared" si="2"/>
        <v>Feng et al. 2007</v>
      </c>
      <c r="D157" t="s">
        <v>35</v>
      </c>
      <c r="E157" t="s">
        <v>226</v>
      </c>
      <c r="F157" t="s">
        <v>2257</v>
      </c>
      <c r="G157" t="s">
        <v>35</v>
      </c>
      <c r="H157" t="s">
        <v>3503</v>
      </c>
      <c r="I157" t="s">
        <v>2258</v>
      </c>
      <c r="J157" t="s">
        <v>3625</v>
      </c>
      <c r="K157" t="s">
        <v>28</v>
      </c>
      <c r="L157" t="s">
        <v>28</v>
      </c>
      <c r="N157" t="s">
        <v>2259</v>
      </c>
      <c r="O157" t="s">
        <v>744</v>
      </c>
      <c r="P157" t="s">
        <v>96</v>
      </c>
      <c r="Q157" t="s">
        <v>3912</v>
      </c>
      <c r="R157" t="s">
        <v>3913</v>
      </c>
      <c r="S157" t="s">
        <v>4024</v>
      </c>
      <c r="T157" t="s">
        <v>2855</v>
      </c>
      <c r="U157" t="s">
        <v>2270</v>
      </c>
      <c r="W157" t="s">
        <v>40</v>
      </c>
      <c r="X157" t="s">
        <v>2239</v>
      </c>
      <c r="Y157" t="s">
        <v>2239</v>
      </c>
      <c r="Z157" t="s">
        <v>2262</v>
      </c>
      <c r="AA157" t="s">
        <v>35</v>
      </c>
      <c r="AB157" t="s">
        <v>2901</v>
      </c>
      <c r="AE157">
        <v>4</v>
      </c>
      <c r="AF157">
        <v>5</v>
      </c>
    </row>
    <row r="158" spans="1:32" x14ac:dyDescent="0.25">
      <c r="A158" t="s">
        <v>2256</v>
      </c>
      <c r="B158">
        <v>2007</v>
      </c>
      <c r="C158" t="str">
        <f t="shared" si="2"/>
        <v>Feng et al. 2007</v>
      </c>
      <c r="D158" t="s">
        <v>35</v>
      </c>
      <c r="E158" t="s">
        <v>226</v>
      </c>
      <c r="F158" t="s">
        <v>2257</v>
      </c>
      <c r="G158" t="s">
        <v>35</v>
      </c>
      <c r="H158" t="s">
        <v>3503</v>
      </c>
      <c r="I158" t="s">
        <v>2258</v>
      </c>
      <c r="J158" t="s">
        <v>3625</v>
      </c>
      <c r="K158" t="s">
        <v>28</v>
      </c>
      <c r="L158" t="s">
        <v>28</v>
      </c>
      <c r="N158" t="s">
        <v>2259</v>
      </c>
      <c r="O158" t="s">
        <v>744</v>
      </c>
      <c r="P158" t="s">
        <v>96</v>
      </c>
      <c r="Q158" t="s">
        <v>3912</v>
      </c>
      <c r="R158" t="s">
        <v>3913</v>
      </c>
      <c r="S158" t="s">
        <v>4024</v>
      </c>
      <c r="T158" t="s">
        <v>2855</v>
      </c>
      <c r="U158" t="s">
        <v>2270</v>
      </c>
      <c r="W158" t="s">
        <v>40</v>
      </c>
      <c r="X158" t="s">
        <v>2518</v>
      </c>
      <c r="Y158" t="s">
        <v>3609</v>
      </c>
      <c r="Z158" t="s">
        <v>2262</v>
      </c>
      <c r="AA158" t="s">
        <v>35</v>
      </c>
      <c r="AB158" t="s">
        <v>2901</v>
      </c>
      <c r="AE158">
        <v>4</v>
      </c>
      <c r="AF158">
        <v>5</v>
      </c>
    </row>
    <row r="159" spans="1:32" x14ac:dyDescent="0.25">
      <c r="A159" t="s">
        <v>2256</v>
      </c>
      <c r="B159">
        <v>2007</v>
      </c>
      <c r="C159" t="str">
        <f t="shared" si="2"/>
        <v>Feng et al. 2007</v>
      </c>
      <c r="D159" t="s">
        <v>35</v>
      </c>
      <c r="E159" t="s">
        <v>226</v>
      </c>
      <c r="F159" t="s">
        <v>2257</v>
      </c>
      <c r="G159" t="s">
        <v>35</v>
      </c>
      <c r="H159" t="s">
        <v>3503</v>
      </c>
      <c r="I159" t="s">
        <v>2258</v>
      </c>
      <c r="J159" t="s">
        <v>3625</v>
      </c>
      <c r="K159" t="s">
        <v>28</v>
      </c>
      <c r="L159" t="s">
        <v>28</v>
      </c>
      <c r="N159" t="s">
        <v>2259</v>
      </c>
      <c r="O159" t="s">
        <v>744</v>
      </c>
      <c r="P159" t="s">
        <v>96</v>
      </c>
      <c r="Q159" t="s">
        <v>3978</v>
      </c>
      <c r="R159" t="s">
        <v>4463</v>
      </c>
      <c r="S159" t="s">
        <v>4462</v>
      </c>
      <c r="T159" t="s">
        <v>2886</v>
      </c>
      <c r="U159" t="s">
        <v>2280</v>
      </c>
      <c r="W159" t="s">
        <v>40</v>
      </c>
      <c r="X159" t="s">
        <v>2239</v>
      </c>
      <c r="Y159" t="s">
        <v>2239</v>
      </c>
      <c r="Z159" t="s">
        <v>2262</v>
      </c>
      <c r="AA159" t="s">
        <v>35</v>
      </c>
      <c r="AB159" t="s">
        <v>2901</v>
      </c>
      <c r="AE159" t="s">
        <v>119</v>
      </c>
      <c r="AF159">
        <v>2</v>
      </c>
    </row>
    <row r="160" spans="1:32" x14ac:dyDescent="0.25">
      <c r="A160" t="s">
        <v>2256</v>
      </c>
      <c r="B160">
        <v>2007</v>
      </c>
      <c r="C160" t="str">
        <f t="shared" si="2"/>
        <v>Feng et al. 2007</v>
      </c>
      <c r="D160" t="s">
        <v>35</v>
      </c>
      <c r="E160" t="s">
        <v>226</v>
      </c>
      <c r="F160" t="s">
        <v>2257</v>
      </c>
      <c r="G160" t="s">
        <v>35</v>
      </c>
      <c r="H160" t="s">
        <v>3503</v>
      </c>
      <c r="I160" t="s">
        <v>2258</v>
      </c>
      <c r="J160" t="s">
        <v>3625</v>
      </c>
      <c r="K160" t="s">
        <v>28</v>
      </c>
      <c r="L160" t="s">
        <v>28</v>
      </c>
      <c r="N160" t="s">
        <v>2259</v>
      </c>
      <c r="O160" t="s">
        <v>744</v>
      </c>
      <c r="P160" t="s">
        <v>96</v>
      </c>
      <c r="Q160" t="s">
        <v>4193</v>
      </c>
      <c r="R160" t="s">
        <v>4192</v>
      </c>
      <c r="S160" t="s">
        <v>4191</v>
      </c>
      <c r="T160" t="s">
        <v>2281</v>
      </c>
      <c r="U160" t="s">
        <v>1298</v>
      </c>
      <c r="W160" t="s">
        <v>40</v>
      </c>
      <c r="X160" t="s">
        <v>2239</v>
      </c>
      <c r="Y160" t="s">
        <v>2239</v>
      </c>
      <c r="Z160" t="s">
        <v>2262</v>
      </c>
      <c r="AA160" t="s">
        <v>35</v>
      </c>
      <c r="AB160" t="s">
        <v>2901</v>
      </c>
      <c r="AE160">
        <v>1</v>
      </c>
      <c r="AF160">
        <v>9</v>
      </c>
    </row>
    <row r="161" spans="1:59" x14ac:dyDescent="0.25">
      <c r="A161" t="s">
        <v>2256</v>
      </c>
      <c r="B161">
        <v>2007</v>
      </c>
      <c r="C161" t="str">
        <f t="shared" si="2"/>
        <v>Feng et al. 2007</v>
      </c>
      <c r="D161" t="s">
        <v>35</v>
      </c>
      <c r="E161" t="s">
        <v>226</v>
      </c>
      <c r="F161" t="s">
        <v>2257</v>
      </c>
      <c r="G161" t="s">
        <v>35</v>
      </c>
      <c r="H161" t="s">
        <v>3503</v>
      </c>
      <c r="I161" t="s">
        <v>2258</v>
      </c>
      <c r="J161" t="s">
        <v>3625</v>
      </c>
      <c r="K161" t="s">
        <v>28</v>
      </c>
      <c r="L161" t="s">
        <v>28</v>
      </c>
      <c r="N161" t="s">
        <v>2259</v>
      </c>
      <c r="O161" t="s">
        <v>744</v>
      </c>
      <c r="P161" t="s">
        <v>96</v>
      </c>
      <c r="Q161" t="s">
        <v>4193</v>
      </c>
      <c r="R161" t="s">
        <v>4192</v>
      </c>
      <c r="S161" t="s">
        <v>4191</v>
      </c>
      <c r="T161" t="s">
        <v>2281</v>
      </c>
      <c r="U161" t="s">
        <v>1298</v>
      </c>
      <c r="W161" t="s">
        <v>40</v>
      </c>
      <c r="X161" t="s">
        <v>2509</v>
      </c>
      <c r="Y161" t="s">
        <v>3609</v>
      </c>
      <c r="Z161" t="s">
        <v>2262</v>
      </c>
      <c r="AA161" t="s">
        <v>35</v>
      </c>
      <c r="AB161" t="s">
        <v>2901</v>
      </c>
      <c r="AE161">
        <v>1</v>
      </c>
      <c r="AF161">
        <v>9</v>
      </c>
    </row>
    <row r="162" spans="1:59" x14ac:dyDescent="0.25">
      <c r="A162" t="s">
        <v>2256</v>
      </c>
      <c r="B162">
        <v>2007</v>
      </c>
      <c r="C162" t="str">
        <f t="shared" si="2"/>
        <v>Feng et al. 2007</v>
      </c>
      <c r="D162" t="s">
        <v>35</v>
      </c>
      <c r="E162" t="s">
        <v>226</v>
      </c>
      <c r="F162" t="s">
        <v>2257</v>
      </c>
      <c r="G162" t="s">
        <v>35</v>
      </c>
      <c r="H162" t="s">
        <v>3503</v>
      </c>
      <c r="I162" t="s">
        <v>2258</v>
      </c>
      <c r="J162" t="s">
        <v>3625</v>
      </c>
      <c r="K162" t="s">
        <v>28</v>
      </c>
      <c r="L162" t="s">
        <v>28</v>
      </c>
      <c r="N162" t="s">
        <v>2259</v>
      </c>
      <c r="O162" t="s">
        <v>744</v>
      </c>
      <c r="P162" t="s">
        <v>96</v>
      </c>
      <c r="Q162" s="12" t="s">
        <v>3912</v>
      </c>
      <c r="R162" s="12" t="s">
        <v>4467</v>
      </c>
      <c r="S162" s="12" t="s">
        <v>4466</v>
      </c>
      <c r="T162" t="s">
        <v>2892</v>
      </c>
      <c r="U162" t="s">
        <v>2283</v>
      </c>
      <c r="W162" t="s">
        <v>40</v>
      </c>
      <c r="X162" t="s">
        <v>2239</v>
      </c>
      <c r="Y162" t="s">
        <v>2239</v>
      </c>
      <c r="Z162" t="s">
        <v>2262</v>
      </c>
      <c r="AA162" t="s">
        <v>35</v>
      </c>
      <c r="AB162" t="s">
        <v>2901</v>
      </c>
      <c r="AE162" t="s">
        <v>119</v>
      </c>
      <c r="AF162">
        <v>1</v>
      </c>
    </row>
    <row r="163" spans="1:59" x14ac:dyDescent="0.25">
      <c r="A163" t="s">
        <v>495</v>
      </c>
      <c r="B163">
        <v>2014</v>
      </c>
      <c r="C163" t="str">
        <f t="shared" si="2"/>
        <v>Firth et al.  2014</v>
      </c>
      <c r="D163" t="s">
        <v>35</v>
      </c>
      <c r="E163" t="s">
        <v>226</v>
      </c>
      <c r="F163" t="s">
        <v>496</v>
      </c>
      <c r="G163" t="s">
        <v>35</v>
      </c>
      <c r="H163" t="s">
        <v>3503</v>
      </c>
      <c r="I163" t="s">
        <v>497</v>
      </c>
      <c r="J163" t="s">
        <v>3625</v>
      </c>
      <c r="K163" t="s">
        <v>498</v>
      </c>
      <c r="L163" t="s">
        <v>28</v>
      </c>
      <c r="N163" t="s">
        <v>28</v>
      </c>
      <c r="O163" t="s">
        <v>744</v>
      </c>
      <c r="P163" t="s">
        <v>96</v>
      </c>
      <c r="Q163" t="s">
        <v>3912</v>
      </c>
      <c r="R163" t="s">
        <v>3914</v>
      </c>
      <c r="S163" t="s">
        <v>3988</v>
      </c>
      <c r="T163" t="s">
        <v>2596</v>
      </c>
      <c r="U163" t="s">
        <v>229</v>
      </c>
      <c r="W163" t="s">
        <v>40</v>
      </c>
      <c r="X163" t="s">
        <v>2384</v>
      </c>
      <c r="Y163" t="s">
        <v>2384</v>
      </c>
      <c r="Z163" t="s">
        <v>499</v>
      </c>
      <c r="AA163" t="s">
        <v>35</v>
      </c>
      <c r="AB163" t="s">
        <v>2901</v>
      </c>
      <c r="AE163">
        <v>2</v>
      </c>
      <c r="AF163">
        <v>133</v>
      </c>
    </row>
    <row r="164" spans="1:59" s="12" customFormat="1" x14ac:dyDescent="0.25">
      <c r="A164" t="s">
        <v>2451</v>
      </c>
      <c r="B164">
        <v>2002</v>
      </c>
      <c r="C164" t="str">
        <f t="shared" si="2"/>
        <v>Heitman et al. 2002</v>
      </c>
      <c r="D164" t="s">
        <v>35</v>
      </c>
      <c r="E164" t="s">
        <v>25</v>
      </c>
      <c r="F164" t="s">
        <v>2452</v>
      </c>
      <c r="G164" t="s">
        <v>2901</v>
      </c>
      <c r="H164" t="s">
        <v>3503</v>
      </c>
      <c r="I164" t="s">
        <v>2453</v>
      </c>
      <c r="J164" t="s">
        <v>3625</v>
      </c>
      <c r="K164" t="s">
        <v>28</v>
      </c>
      <c r="L164" t="s">
        <v>28</v>
      </c>
      <c r="M164"/>
      <c r="N164" t="s">
        <v>28</v>
      </c>
      <c r="O164" t="s">
        <v>744</v>
      </c>
      <c r="P164" t="s">
        <v>96</v>
      </c>
      <c r="Q164" t="s">
        <v>3978</v>
      </c>
      <c r="R164" t="s">
        <v>3935</v>
      </c>
      <c r="S164" t="s">
        <v>4434</v>
      </c>
      <c r="T164" t="s">
        <v>2865</v>
      </c>
      <c r="U164"/>
      <c r="V164" t="s">
        <v>2455</v>
      </c>
      <c r="W164" t="s">
        <v>40</v>
      </c>
      <c r="X164" t="s">
        <v>2449</v>
      </c>
      <c r="Y164" t="s">
        <v>2239</v>
      </c>
      <c r="Z164" t="s">
        <v>80</v>
      </c>
      <c r="AA164" t="s">
        <v>35</v>
      </c>
      <c r="AB164" t="s">
        <v>2901</v>
      </c>
      <c r="AC164"/>
      <c r="AD164"/>
      <c r="AE164">
        <v>0</v>
      </c>
      <c r="AF164">
        <v>1</v>
      </c>
      <c r="AG164"/>
      <c r="AH164"/>
      <c r="AI164"/>
      <c r="AJ164"/>
      <c r="AK164"/>
      <c r="AL164"/>
      <c r="AM164"/>
      <c r="AN164"/>
      <c r="AO164"/>
      <c r="AP164"/>
      <c r="AQ164"/>
      <c r="AR164"/>
      <c r="AS164"/>
      <c r="AT164"/>
      <c r="AU164"/>
      <c r="AV164"/>
      <c r="AW164"/>
      <c r="AX164"/>
      <c r="AY164"/>
      <c r="AZ164"/>
      <c r="BA164"/>
      <c r="BB164"/>
      <c r="BC164"/>
      <c r="BD164"/>
      <c r="BE164"/>
      <c r="BF164"/>
      <c r="BG164"/>
    </row>
    <row r="165" spans="1:59" x14ac:dyDescent="0.25">
      <c r="A165" t="s">
        <v>2451</v>
      </c>
      <c r="B165">
        <v>2002</v>
      </c>
      <c r="C165" t="str">
        <f t="shared" si="2"/>
        <v>Heitman et al. 2002</v>
      </c>
      <c r="D165" t="s">
        <v>35</v>
      </c>
      <c r="E165" t="s">
        <v>25</v>
      </c>
      <c r="F165" t="s">
        <v>2452</v>
      </c>
      <c r="G165" t="s">
        <v>2901</v>
      </c>
      <c r="H165" t="s">
        <v>3503</v>
      </c>
      <c r="I165" t="s">
        <v>2453</v>
      </c>
      <c r="J165" t="s">
        <v>3625</v>
      </c>
      <c r="K165" t="s">
        <v>28</v>
      </c>
      <c r="L165" t="s">
        <v>28</v>
      </c>
      <c r="N165" t="s">
        <v>28</v>
      </c>
      <c r="O165" t="s">
        <v>744</v>
      </c>
      <c r="P165" t="s">
        <v>96</v>
      </c>
      <c r="Q165" t="s">
        <v>3978</v>
      </c>
      <c r="R165" t="s">
        <v>4315</v>
      </c>
      <c r="S165" t="s">
        <v>4446</v>
      </c>
      <c r="T165" t="s">
        <v>2862</v>
      </c>
      <c r="U165" t="s">
        <v>4445</v>
      </c>
      <c r="W165" t="s">
        <v>40</v>
      </c>
      <c r="X165" t="s">
        <v>2449</v>
      </c>
      <c r="Y165" t="s">
        <v>2239</v>
      </c>
      <c r="Z165" t="s">
        <v>80</v>
      </c>
      <c r="AA165" t="s">
        <v>35</v>
      </c>
      <c r="AB165" t="s">
        <v>2901</v>
      </c>
      <c r="AE165">
        <v>0</v>
      </c>
      <c r="AF165">
        <v>3</v>
      </c>
    </row>
    <row r="166" spans="1:59" x14ac:dyDescent="0.25">
      <c r="A166" t="s">
        <v>2451</v>
      </c>
      <c r="B166">
        <v>2002</v>
      </c>
      <c r="C166" t="str">
        <f t="shared" si="2"/>
        <v>Heitman et al. 2002</v>
      </c>
      <c r="D166" t="s">
        <v>35</v>
      </c>
      <c r="E166" t="s">
        <v>25</v>
      </c>
      <c r="F166" t="s">
        <v>2452</v>
      </c>
      <c r="G166" t="s">
        <v>2901</v>
      </c>
      <c r="H166" t="s">
        <v>3503</v>
      </c>
      <c r="I166" t="s">
        <v>2453</v>
      </c>
      <c r="J166" t="s">
        <v>3625</v>
      </c>
      <c r="K166" t="s">
        <v>28</v>
      </c>
      <c r="L166" t="s">
        <v>28</v>
      </c>
      <c r="N166" t="s">
        <v>28</v>
      </c>
      <c r="O166" t="s">
        <v>744</v>
      </c>
      <c r="P166" t="s">
        <v>96</v>
      </c>
      <c r="Q166" t="s">
        <v>3978</v>
      </c>
      <c r="R166" t="s">
        <v>4315</v>
      </c>
      <c r="S166" t="s">
        <v>4468</v>
      </c>
      <c r="V166" t="s">
        <v>2866</v>
      </c>
      <c r="W166" t="s">
        <v>40</v>
      </c>
      <c r="X166" t="s">
        <v>2449</v>
      </c>
      <c r="Y166" t="s">
        <v>2239</v>
      </c>
      <c r="Z166" t="s">
        <v>80</v>
      </c>
      <c r="AA166" t="s">
        <v>35</v>
      </c>
      <c r="AB166" t="s">
        <v>2901</v>
      </c>
      <c r="AE166">
        <v>0</v>
      </c>
      <c r="AF166">
        <v>4</v>
      </c>
    </row>
    <row r="167" spans="1:59" x14ac:dyDescent="0.25">
      <c r="A167" t="s">
        <v>2451</v>
      </c>
      <c r="B167">
        <v>2002</v>
      </c>
      <c r="C167" t="str">
        <f t="shared" si="2"/>
        <v>Heitman et al. 2002</v>
      </c>
      <c r="D167" t="s">
        <v>35</v>
      </c>
      <c r="E167" t="s">
        <v>25</v>
      </c>
      <c r="F167" t="s">
        <v>2452</v>
      </c>
      <c r="G167" t="s">
        <v>2901</v>
      </c>
      <c r="H167" t="s">
        <v>3503</v>
      </c>
      <c r="I167" t="s">
        <v>2453</v>
      </c>
      <c r="J167" t="s">
        <v>3625</v>
      </c>
      <c r="K167" t="s">
        <v>28</v>
      </c>
      <c r="L167" t="s">
        <v>28</v>
      </c>
      <c r="N167" t="s">
        <v>28</v>
      </c>
      <c r="O167" t="s">
        <v>744</v>
      </c>
      <c r="P167" t="s">
        <v>96</v>
      </c>
      <c r="Q167" t="s">
        <v>3912</v>
      </c>
      <c r="R167" s="12"/>
      <c r="S167" s="12"/>
      <c r="V167" t="s">
        <v>2867</v>
      </c>
      <c r="W167" t="s">
        <v>40</v>
      </c>
      <c r="X167" t="s">
        <v>2449</v>
      </c>
      <c r="Y167" t="s">
        <v>2239</v>
      </c>
      <c r="Z167" t="s">
        <v>80</v>
      </c>
      <c r="AA167" t="s">
        <v>35</v>
      </c>
      <c r="AB167" t="s">
        <v>2901</v>
      </c>
      <c r="AE167">
        <f>ROUND((AF167*AG167),0)</f>
        <v>0</v>
      </c>
      <c r="AF167">
        <v>2</v>
      </c>
      <c r="AG167">
        <v>0</v>
      </c>
      <c r="AR167" t="s">
        <v>2454</v>
      </c>
    </row>
    <row r="168" spans="1:59" x14ac:dyDescent="0.25">
      <c r="A168" t="s">
        <v>2451</v>
      </c>
      <c r="B168">
        <v>2002</v>
      </c>
      <c r="C168" t="str">
        <f t="shared" si="2"/>
        <v>Heitman et al. 2002</v>
      </c>
      <c r="D168" t="s">
        <v>35</v>
      </c>
      <c r="E168" t="s">
        <v>25</v>
      </c>
      <c r="F168" t="s">
        <v>2452</v>
      </c>
      <c r="G168" t="s">
        <v>2901</v>
      </c>
      <c r="H168" t="s">
        <v>3503</v>
      </c>
      <c r="I168" t="s">
        <v>2453</v>
      </c>
      <c r="J168" t="s">
        <v>3625</v>
      </c>
      <c r="K168" t="s">
        <v>28</v>
      </c>
      <c r="L168" t="s">
        <v>28</v>
      </c>
      <c r="N168" t="s">
        <v>28</v>
      </c>
      <c r="O168" t="s">
        <v>744</v>
      </c>
      <c r="P168" t="s">
        <v>96</v>
      </c>
      <c r="Q168" t="s">
        <v>3912</v>
      </c>
      <c r="R168" t="s">
        <v>4056</v>
      </c>
      <c r="S168" s="12"/>
      <c r="T168" s="12"/>
      <c r="V168" t="s">
        <v>2635</v>
      </c>
      <c r="W168" t="s">
        <v>40</v>
      </c>
      <c r="X168" t="s">
        <v>2449</v>
      </c>
      <c r="Y168" t="s">
        <v>2239</v>
      </c>
      <c r="Z168" t="s">
        <v>80</v>
      </c>
      <c r="AA168" t="s">
        <v>35</v>
      </c>
      <c r="AB168" t="s">
        <v>2901</v>
      </c>
      <c r="AE168">
        <f>ROUND((AF168*AG168),0)</f>
        <v>0</v>
      </c>
      <c r="AF168">
        <v>15</v>
      </c>
      <c r="AG168">
        <v>0</v>
      </c>
      <c r="AR168" t="s">
        <v>2454</v>
      </c>
    </row>
    <row r="169" spans="1:59" x14ac:dyDescent="0.25">
      <c r="A169" t="s">
        <v>2339</v>
      </c>
      <c r="B169">
        <v>2008</v>
      </c>
      <c r="C169" t="str">
        <f t="shared" si="2"/>
        <v>Hill et al. 2008</v>
      </c>
      <c r="D169" t="s">
        <v>35</v>
      </c>
      <c r="E169" t="s">
        <v>226</v>
      </c>
      <c r="F169" t="s">
        <v>2340</v>
      </c>
      <c r="G169" t="s">
        <v>2901</v>
      </c>
      <c r="H169" t="s">
        <v>3501</v>
      </c>
      <c r="I169" t="s">
        <v>2349</v>
      </c>
      <c r="J169" t="s">
        <v>3625</v>
      </c>
      <c r="K169" t="s">
        <v>2341</v>
      </c>
      <c r="L169" t="s">
        <v>28</v>
      </c>
      <c r="N169" t="s">
        <v>1277</v>
      </c>
      <c r="O169" t="s">
        <v>744</v>
      </c>
      <c r="P169" t="s">
        <v>96</v>
      </c>
      <c r="Q169" t="s">
        <v>3910</v>
      </c>
      <c r="R169" t="s">
        <v>3975</v>
      </c>
      <c r="S169" t="s">
        <v>3976</v>
      </c>
      <c r="T169" t="s">
        <v>2856</v>
      </c>
      <c r="U169" t="s">
        <v>164</v>
      </c>
      <c r="W169" t="s">
        <v>322</v>
      </c>
      <c r="X169" t="s">
        <v>2342</v>
      </c>
      <c r="Y169" t="s">
        <v>2239</v>
      </c>
      <c r="Z169" t="s">
        <v>80</v>
      </c>
      <c r="AA169" t="s">
        <v>35</v>
      </c>
      <c r="AB169" t="s">
        <v>2901</v>
      </c>
      <c r="AE169">
        <v>16</v>
      </c>
      <c r="AF169">
        <v>151</v>
      </c>
    </row>
    <row r="170" spans="1:59" x14ac:dyDescent="0.25">
      <c r="A170" t="s">
        <v>2339</v>
      </c>
      <c r="B170">
        <v>2008</v>
      </c>
      <c r="C170" t="str">
        <f t="shared" si="2"/>
        <v>Hill et al. 2008</v>
      </c>
      <c r="D170" t="s">
        <v>35</v>
      </c>
      <c r="E170" t="s">
        <v>226</v>
      </c>
      <c r="F170" t="s">
        <v>3516</v>
      </c>
      <c r="G170" t="s">
        <v>2901</v>
      </c>
      <c r="H170" t="s">
        <v>3501</v>
      </c>
      <c r="I170" t="s">
        <v>2357</v>
      </c>
      <c r="J170" t="s">
        <v>3625</v>
      </c>
      <c r="K170" t="s">
        <v>2341</v>
      </c>
      <c r="L170" t="s">
        <v>28</v>
      </c>
      <c r="N170" t="s">
        <v>1277</v>
      </c>
      <c r="O170" t="s">
        <v>744</v>
      </c>
      <c r="P170" t="s">
        <v>96</v>
      </c>
      <c r="Q170" t="s">
        <v>3910</v>
      </c>
      <c r="R170" t="s">
        <v>3975</v>
      </c>
      <c r="S170" t="s">
        <v>3976</v>
      </c>
      <c r="T170" t="s">
        <v>2856</v>
      </c>
      <c r="U170" t="s">
        <v>164</v>
      </c>
      <c r="W170" t="s">
        <v>322</v>
      </c>
      <c r="X170" t="s">
        <v>2342</v>
      </c>
      <c r="Y170" t="s">
        <v>2239</v>
      </c>
      <c r="Z170" t="s">
        <v>80</v>
      </c>
      <c r="AA170" t="s">
        <v>35</v>
      </c>
      <c r="AB170" t="s">
        <v>2901</v>
      </c>
      <c r="AE170">
        <v>1</v>
      </c>
      <c r="AF170">
        <v>18</v>
      </c>
      <c r="AI170">
        <v>10</v>
      </c>
      <c r="AR170" t="s">
        <v>2984</v>
      </c>
    </row>
    <row r="171" spans="1:59" x14ac:dyDescent="0.25">
      <c r="A171" s="12" t="s">
        <v>2339</v>
      </c>
      <c r="B171" s="12">
        <v>2008</v>
      </c>
      <c r="C171" t="str">
        <f t="shared" si="2"/>
        <v>Hill et al. 2008</v>
      </c>
      <c r="D171" s="12" t="s">
        <v>35</v>
      </c>
      <c r="E171" s="12" t="s">
        <v>226</v>
      </c>
      <c r="F171" s="12" t="s">
        <v>2340</v>
      </c>
      <c r="G171" s="12" t="s">
        <v>2901</v>
      </c>
      <c r="H171" s="12" t="s">
        <v>3501</v>
      </c>
      <c r="I171" s="12" t="s">
        <v>3829</v>
      </c>
      <c r="J171" s="12" t="s">
        <v>2117</v>
      </c>
      <c r="K171" s="12">
        <v>10</v>
      </c>
      <c r="L171" s="12" t="s">
        <v>28</v>
      </c>
      <c r="M171" s="12" t="s">
        <v>3859</v>
      </c>
      <c r="N171" s="12" t="s">
        <v>1277</v>
      </c>
      <c r="O171" t="s">
        <v>744</v>
      </c>
      <c r="P171" s="12" t="s">
        <v>96</v>
      </c>
      <c r="Q171" t="s">
        <v>3910</v>
      </c>
      <c r="R171" t="s">
        <v>3975</v>
      </c>
      <c r="S171" t="s">
        <v>3976</v>
      </c>
      <c r="T171" s="12" t="s">
        <v>2856</v>
      </c>
      <c r="U171" s="12" t="s">
        <v>164</v>
      </c>
      <c r="V171" s="12"/>
      <c r="W171" s="12" t="s">
        <v>322</v>
      </c>
      <c r="X171" s="12" t="s">
        <v>2342</v>
      </c>
      <c r="Y171" s="12" t="s">
        <v>2239</v>
      </c>
      <c r="Z171" s="12" t="s">
        <v>80</v>
      </c>
      <c r="AA171" s="12" t="s">
        <v>35</v>
      </c>
      <c r="AB171" s="12" t="s">
        <v>35</v>
      </c>
      <c r="AC171" s="12" t="s">
        <v>3810</v>
      </c>
      <c r="AD171" t="s">
        <v>35</v>
      </c>
      <c r="AE171" s="12">
        <v>0</v>
      </c>
      <c r="AF171" s="12">
        <v>18</v>
      </c>
      <c r="AG171" s="12"/>
      <c r="AH171" s="12"/>
      <c r="AI171" s="12"/>
      <c r="AJ171" s="12"/>
      <c r="AK171" s="12"/>
      <c r="AL171" s="12"/>
      <c r="AM171" s="12">
        <v>1000</v>
      </c>
      <c r="AN171" s="12">
        <v>10000</v>
      </c>
      <c r="AO171" s="12"/>
      <c r="AP171" s="12"/>
      <c r="AQ171" s="12" t="s">
        <v>2347</v>
      </c>
      <c r="AR171" s="12" t="s">
        <v>2344</v>
      </c>
      <c r="AS171" s="12"/>
      <c r="AT171" s="12"/>
      <c r="AU171" s="12"/>
      <c r="AV171" s="12"/>
      <c r="AW171" s="12"/>
      <c r="AX171" s="12"/>
      <c r="AY171" s="12"/>
      <c r="AZ171" s="12"/>
      <c r="BA171" s="12"/>
      <c r="BB171" s="12"/>
      <c r="BC171" s="12"/>
      <c r="BD171" s="12"/>
      <c r="BE171" s="12"/>
      <c r="BF171" s="12"/>
      <c r="BG171" s="12"/>
    </row>
    <row r="172" spans="1:59" x14ac:dyDescent="0.25">
      <c r="A172" s="12" t="s">
        <v>2339</v>
      </c>
      <c r="B172" s="12">
        <v>2008</v>
      </c>
      <c r="C172" t="str">
        <f t="shared" si="2"/>
        <v>Hill et al. 2008</v>
      </c>
      <c r="D172" s="12" t="s">
        <v>35</v>
      </c>
      <c r="E172" s="12" t="s">
        <v>226</v>
      </c>
      <c r="F172" s="12" t="s">
        <v>2340</v>
      </c>
      <c r="G172" s="12" t="s">
        <v>2901</v>
      </c>
      <c r="H172" s="12" t="s">
        <v>3501</v>
      </c>
      <c r="I172" s="12" t="s">
        <v>3829</v>
      </c>
      <c r="J172" s="12" t="s">
        <v>2117</v>
      </c>
      <c r="K172" s="12">
        <v>10</v>
      </c>
      <c r="L172" s="12" t="s">
        <v>28</v>
      </c>
      <c r="M172" s="12" t="s">
        <v>3859</v>
      </c>
      <c r="N172" s="12" t="s">
        <v>1277</v>
      </c>
      <c r="O172" t="s">
        <v>744</v>
      </c>
      <c r="P172" s="12" t="s">
        <v>96</v>
      </c>
      <c r="Q172" t="s">
        <v>3910</v>
      </c>
      <c r="R172" t="s">
        <v>3975</v>
      </c>
      <c r="S172" t="s">
        <v>3976</v>
      </c>
      <c r="T172" s="12" t="s">
        <v>2856</v>
      </c>
      <c r="U172" s="12" t="s">
        <v>164</v>
      </c>
      <c r="V172" s="12"/>
      <c r="W172" s="12" t="s">
        <v>322</v>
      </c>
      <c r="X172" s="12" t="s">
        <v>2342</v>
      </c>
      <c r="Y172" s="12" t="s">
        <v>2239</v>
      </c>
      <c r="Z172" s="12" t="s">
        <v>80</v>
      </c>
      <c r="AA172" s="12" t="s">
        <v>35</v>
      </c>
      <c r="AB172" s="12" t="s">
        <v>35</v>
      </c>
      <c r="AC172" s="12" t="s">
        <v>3810</v>
      </c>
      <c r="AD172" t="s">
        <v>35</v>
      </c>
      <c r="AE172" s="12">
        <v>1</v>
      </c>
      <c r="AF172" s="12">
        <v>18</v>
      </c>
      <c r="AG172" s="12"/>
      <c r="AH172" s="12"/>
      <c r="AI172" s="12"/>
      <c r="AJ172" s="12"/>
      <c r="AK172" s="12"/>
      <c r="AL172" s="12"/>
      <c r="AM172" s="12">
        <v>10000</v>
      </c>
      <c r="AN172" s="12">
        <v>100000</v>
      </c>
      <c r="AO172" s="12"/>
      <c r="AP172" s="12"/>
      <c r="AQ172" s="12" t="s">
        <v>2346</v>
      </c>
      <c r="AR172" s="12" t="s">
        <v>2344</v>
      </c>
      <c r="AS172" s="12"/>
      <c r="AT172" s="12"/>
      <c r="AU172" s="12"/>
      <c r="AV172" s="12"/>
      <c r="AW172" s="12"/>
      <c r="AX172" s="12"/>
      <c r="AY172" s="12"/>
      <c r="AZ172" s="12"/>
      <c r="BA172" s="12"/>
      <c r="BB172" s="12"/>
      <c r="BC172" s="12"/>
      <c r="BD172" s="12"/>
      <c r="BE172" s="12"/>
      <c r="BF172" s="12"/>
      <c r="BG172" s="12"/>
    </row>
    <row r="173" spans="1:59" x14ac:dyDescent="0.25">
      <c r="A173" s="12" t="s">
        <v>2339</v>
      </c>
      <c r="B173" s="12">
        <v>2008</v>
      </c>
      <c r="C173" t="str">
        <f t="shared" si="2"/>
        <v>Hill et al. 2008</v>
      </c>
      <c r="D173" s="12" t="s">
        <v>35</v>
      </c>
      <c r="E173" s="12" t="s">
        <v>226</v>
      </c>
      <c r="F173" s="12" t="s">
        <v>2340</v>
      </c>
      <c r="G173" s="12" t="s">
        <v>2901</v>
      </c>
      <c r="H173" s="12" t="s">
        <v>3501</v>
      </c>
      <c r="I173" s="12" t="s">
        <v>3829</v>
      </c>
      <c r="J173" s="12" t="s">
        <v>2117</v>
      </c>
      <c r="K173" s="12">
        <v>10</v>
      </c>
      <c r="L173" s="12" t="s">
        <v>28</v>
      </c>
      <c r="M173" s="12" t="s">
        <v>3859</v>
      </c>
      <c r="N173" s="12" t="s">
        <v>1277</v>
      </c>
      <c r="O173" t="s">
        <v>744</v>
      </c>
      <c r="P173" s="12" t="s">
        <v>96</v>
      </c>
      <c r="Q173" t="s">
        <v>3910</v>
      </c>
      <c r="R173" t="s">
        <v>3975</v>
      </c>
      <c r="S173" t="s">
        <v>3976</v>
      </c>
      <c r="T173" s="12" t="s">
        <v>2856</v>
      </c>
      <c r="U173" s="12" t="s">
        <v>164</v>
      </c>
      <c r="V173" s="12"/>
      <c r="W173" s="12" t="s">
        <v>322</v>
      </c>
      <c r="X173" s="12" t="s">
        <v>2342</v>
      </c>
      <c r="Y173" s="12" t="s">
        <v>2239</v>
      </c>
      <c r="Z173" s="12" t="s">
        <v>80</v>
      </c>
      <c r="AA173" s="12" t="s">
        <v>35</v>
      </c>
      <c r="AB173" s="12" t="s">
        <v>35</v>
      </c>
      <c r="AC173" s="12" t="s">
        <v>3810</v>
      </c>
      <c r="AD173" t="s">
        <v>35</v>
      </c>
      <c r="AE173" s="12">
        <v>1</v>
      </c>
      <c r="AF173" s="12">
        <v>18</v>
      </c>
      <c r="AG173" s="12"/>
      <c r="AH173" s="12"/>
      <c r="AI173" s="12"/>
      <c r="AJ173" s="12"/>
      <c r="AK173" s="12"/>
      <c r="AL173" s="12"/>
      <c r="AM173" s="12">
        <v>100</v>
      </c>
      <c r="AN173" s="12">
        <v>1000</v>
      </c>
      <c r="AO173" s="12"/>
      <c r="AP173" s="12"/>
      <c r="AQ173" s="12" t="s">
        <v>2348</v>
      </c>
      <c r="AR173" s="12" t="s">
        <v>2344</v>
      </c>
      <c r="AS173" s="12"/>
      <c r="AT173" s="12"/>
      <c r="AU173" s="12"/>
      <c r="AV173" s="12"/>
      <c r="AW173" s="12"/>
      <c r="AX173" s="12"/>
      <c r="AY173" s="12"/>
      <c r="AZ173" s="12"/>
      <c r="BA173" s="12"/>
      <c r="BB173" s="12"/>
      <c r="BC173" s="12"/>
      <c r="BD173" s="12"/>
      <c r="BE173" s="12"/>
      <c r="BF173" s="12"/>
      <c r="BG173" s="12"/>
    </row>
    <row r="174" spans="1:59" x14ac:dyDescent="0.25">
      <c r="A174" s="12" t="s">
        <v>2339</v>
      </c>
      <c r="B174" s="12">
        <v>2008</v>
      </c>
      <c r="C174" t="str">
        <f t="shared" si="2"/>
        <v>Hill et al. 2008</v>
      </c>
      <c r="D174" s="12" t="s">
        <v>35</v>
      </c>
      <c r="E174" s="12" t="s">
        <v>226</v>
      </c>
      <c r="F174" s="12" t="s">
        <v>2340</v>
      </c>
      <c r="G174" s="12" t="s">
        <v>2901</v>
      </c>
      <c r="H174" s="12" t="s">
        <v>3501</v>
      </c>
      <c r="I174" s="12" t="s">
        <v>3829</v>
      </c>
      <c r="J174" s="12" t="s">
        <v>2117</v>
      </c>
      <c r="K174" s="12">
        <v>10</v>
      </c>
      <c r="L174" s="12" t="s">
        <v>28</v>
      </c>
      <c r="M174" s="12" t="s">
        <v>3859</v>
      </c>
      <c r="N174" s="12" t="s">
        <v>1277</v>
      </c>
      <c r="O174" t="s">
        <v>744</v>
      </c>
      <c r="P174" s="12" t="s">
        <v>96</v>
      </c>
      <c r="Q174" t="s">
        <v>3910</v>
      </c>
      <c r="R174" t="s">
        <v>3975</v>
      </c>
      <c r="S174" t="s">
        <v>3976</v>
      </c>
      <c r="T174" s="12" t="s">
        <v>2856</v>
      </c>
      <c r="U174" s="12" t="s">
        <v>164</v>
      </c>
      <c r="V174" s="12"/>
      <c r="W174" s="12" t="s">
        <v>322</v>
      </c>
      <c r="X174" s="12" t="s">
        <v>2342</v>
      </c>
      <c r="Y174" s="12" t="s">
        <v>2239</v>
      </c>
      <c r="Z174" s="12" t="s">
        <v>80</v>
      </c>
      <c r="AA174" s="12" t="s">
        <v>35</v>
      </c>
      <c r="AB174" s="12" t="s">
        <v>35</v>
      </c>
      <c r="AC174" s="12" t="s">
        <v>3810</v>
      </c>
      <c r="AD174" t="s">
        <v>35</v>
      </c>
      <c r="AE174" s="12">
        <v>2</v>
      </c>
      <c r="AF174" s="12">
        <v>18</v>
      </c>
      <c r="AG174" s="12"/>
      <c r="AH174" s="12"/>
      <c r="AI174" s="12"/>
      <c r="AJ174" s="12"/>
      <c r="AK174" s="12"/>
      <c r="AL174" s="12"/>
      <c r="AM174" s="12">
        <v>100000</v>
      </c>
      <c r="AN174" s="12">
        <v>1000000</v>
      </c>
      <c r="AO174" s="12"/>
      <c r="AP174" s="12"/>
      <c r="AQ174" s="12" t="s">
        <v>2345</v>
      </c>
      <c r="AR174" s="12" t="s">
        <v>2344</v>
      </c>
      <c r="AS174" s="12"/>
      <c r="AT174" s="12"/>
      <c r="AU174" s="12"/>
      <c r="AV174" s="12"/>
      <c r="AW174" s="12"/>
      <c r="AX174" s="12"/>
      <c r="AY174" s="12"/>
      <c r="AZ174" s="12"/>
      <c r="BA174" s="12"/>
      <c r="BB174" s="12"/>
      <c r="BC174" s="12"/>
      <c r="BD174" s="12"/>
      <c r="BE174" s="12"/>
      <c r="BF174" s="12"/>
      <c r="BG174" s="12"/>
    </row>
    <row r="175" spans="1:59" x14ac:dyDescent="0.25">
      <c r="A175" s="12" t="s">
        <v>2339</v>
      </c>
      <c r="B175" s="12">
        <v>2008</v>
      </c>
      <c r="C175" t="str">
        <f t="shared" si="2"/>
        <v>Hill et al. 2008</v>
      </c>
      <c r="D175" s="12" t="s">
        <v>35</v>
      </c>
      <c r="E175" s="12" t="s">
        <v>226</v>
      </c>
      <c r="F175" s="12" t="s">
        <v>2340</v>
      </c>
      <c r="G175" s="12" t="s">
        <v>2901</v>
      </c>
      <c r="H175" s="12" t="s">
        <v>3501</v>
      </c>
      <c r="I175" s="12" t="s">
        <v>3829</v>
      </c>
      <c r="J175" s="12" t="s">
        <v>2117</v>
      </c>
      <c r="K175" s="12">
        <v>10</v>
      </c>
      <c r="L175" s="12" t="s">
        <v>28</v>
      </c>
      <c r="M175" s="12" t="s">
        <v>3859</v>
      </c>
      <c r="N175" s="12" t="s">
        <v>1277</v>
      </c>
      <c r="O175" t="s">
        <v>744</v>
      </c>
      <c r="P175" s="12" t="s">
        <v>96</v>
      </c>
      <c r="Q175" t="s">
        <v>3910</v>
      </c>
      <c r="R175" t="s">
        <v>3975</v>
      </c>
      <c r="S175" t="s">
        <v>3976</v>
      </c>
      <c r="T175" s="12" t="s">
        <v>2856</v>
      </c>
      <c r="U175" s="12" t="s">
        <v>164</v>
      </c>
      <c r="V175" s="12"/>
      <c r="W175" s="12" t="s">
        <v>322</v>
      </c>
      <c r="X175" s="12" t="s">
        <v>2342</v>
      </c>
      <c r="Y175" s="12" t="s">
        <v>2239</v>
      </c>
      <c r="Z175" s="12" t="s">
        <v>80</v>
      </c>
      <c r="AA175" s="12" t="s">
        <v>35</v>
      </c>
      <c r="AB175" s="12" t="s">
        <v>35</v>
      </c>
      <c r="AC175" s="12" t="s">
        <v>3810</v>
      </c>
      <c r="AD175" t="s">
        <v>35</v>
      </c>
      <c r="AE175" s="12">
        <v>4</v>
      </c>
      <c r="AF175" s="12">
        <v>18</v>
      </c>
      <c r="AG175" s="12"/>
      <c r="AH175" s="12"/>
      <c r="AI175" s="12"/>
      <c r="AJ175" s="12"/>
      <c r="AK175" s="12"/>
      <c r="AL175" s="12"/>
      <c r="AM175" s="12">
        <v>10</v>
      </c>
      <c r="AN175" s="12">
        <v>100</v>
      </c>
      <c r="AO175" s="12"/>
      <c r="AP175" s="12"/>
      <c r="AQ175" s="12" t="s">
        <v>2341</v>
      </c>
      <c r="AR175" s="12" t="s">
        <v>2344</v>
      </c>
      <c r="AS175" s="12"/>
      <c r="AT175" s="12"/>
      <c r="AU175" s="12"/>
      <c r="AV175" s="12"/>
      <c r="AW175" s="12"/>
      <c r="AX175" s="12"/>
      <c r="AY175" s="12"/>
      <c r="AZ175" s="12"/>
      <c r="BA175" s="12"/>
      <c r="BB175" s="12"/>
      <c r="BC175" s="12"/>
      <c r="BD175" s="12"/>
      <c r="BE175" s="12"/>
      <c r="BF175" s="12"/>
      <c r="BG175" s="12"/>
    </row>
    <row r="176" spans="1:59" x14ac:dyDescent="0.25">
      <c r="A176" s="12" t="s">
        <v>2339</v>
      </c>
      <c r="B176" s="12">
        <v>2008</v>
      </c>
      <c r="C176" t="str">
        <f t="shared" si="2"/>
        <v>Hill et al. 2008</v>
      </c>
      <c r="D176" s="12" t="s">
        <v>35</v>
      </c>
      <c r="E176" s="12" t="s">
        <v>226</v>
      </c>
      <c r="F176" s="12" t="s">
        <v>2340</v>
      </c>
      <c r="G176" s="12" t="s">
        <v>2901</v>
      </c>
      <c r="H176" s="12" t="s">
        <v>3501</v>
      </c>
      <c r="I176" s="12" t="s">
        <v>3829</v>
      </c>
      <c r="J176" s="12" t="s">
        <v>2117</v>
      </c>
      <c r="K176" s="12">
        <v>10</v>
      </c>
      <c r="L176" s="12" t="s">
        <v>28</v>
      </c>
      <c r="M176" s="12" t="s">
        <v>3859</v>
      </c>
      <c r="N176" s="12" t="s">
        <v>1277</v>
      </c>
      <c r="O176" t="s">
        <v>744</v>
      </c>
      <c r="P176" s="12" t="s">
        <v>96</v>
      </c>
      <c r="Q176" t="s">
        <v>3910</v>
      </c>
      <c r="R176" t="s">
        <v>3975</v>
      </c>
      <c r="S176" t="s">
        <v>3976</v>
      </c>
      <c r="T176" s="12" t="s">
        <v>2856</v>
      </c>
      <c r="U176" s="12" t="s">
        <v>164</v>
      </c>
      <c r="V176" s="12"/>
      <c r="W176" s="12" t="s">
        <v>322</v>
      </c>
      <c r="X176" s="12" t="s">
        <v>2342</v>
      </c>
      <c r="Y176" s="12" t="s">
        <v>2239</v>
      </c>
      <c r="Z176" s="12" t="s">
        <v>80</v>
      </c>
      <c r="AA176" s="12" t="s">
        <v>35</v>
      </c>
      <c r="AB176" s="12" t="s">
        <v>35</v>
      </c>
      <c r="AC176" s="12" t="s">
        <v>3810</v>
      </c>
      <c r="AD176" t="s">
        <v>35</v>
      </c>
      <c r="AE176" s="12">
        <v>8</v>
      </c>
      <c r="AF176" s="12">
        <v>18</v>
      </c>
      <c r="AG176" s="12"/>
      <c r="AH176" s="12"/>
      <c r="AI176" s="12"/>
      <c r="AJ176" s="12"/>
      <c r="AK176" s="12"/>
      <c r="AL176" s="12"/>
      <c r="AM176" s="12">
        <v>0</v>
      </c>
      <c r="AN176" s="12">
        <v>10</v>
      </c>
      <c r="AO176" s="12"/>
      <c r="AP176" s="12"/>
      <c r="AQ176" s="12" t="s">
        <v>2343</v>
      </c>
      <c r="AR176" s="12" t="s">
        <v>2344</v>
      </c>
      <c r="AS176" s="12"/>
      <c r="AT176" s="12"/>
      <c r="AU176" s="12"/>
      <c r="AV176" s="12"/>
      <c r="AW176" s="12"/>
      <c r="AX176" s="12"/>
      <c r="AY176" s="12"/>
      <c r="AZ176" s="12"/>
      <c r="BA176" s="12"/>
      <c r="BB176" s="12"/>
      <c r="BC176" s="12"/>
      <c r="BD176" s="12"/>
      <c r="BE176" s="12"/>
      <c r="BF176" s="12"/>
      <c r="BG176" s="12"/>
    </row>
    <row r="177" spans="1:59" x14ac:dyDescent="0.25">
      <c r="A177" s="12" t="s">
        <v>2339</v>
      </c>
      <c r="B177" s="12">
        <v>2008</v>
      </c>
      <c r="C177" t="str">
        <f t="shared" si="2"/>
        <v>Hill et al. 2008</v>
      </c>
      <c r="D177" s="12" t="s">
        <v>35</v>
      </c>
      <c r="E177" s="12" t="s">
        <v>226</v>
      </c>
      <c r="F177" s="12" t="s">
        <v>2358</v>
      </c>
      <c r="G177" s="12" t="s">
        <v>2901</v>
      </c>
      <c r="H177" s="12" t="s">
        <v>3501</v>
      </c>
      <c r="I177" s="12" t="s">
        <v>3829</v>
      </c>
      <c r="J177" s="12" t="s">
        <v>2117</v>
      </c>
      <c r="K177" s="12">
        <v>10</v>
      </c>
      <c r="L177" s="12" t="s">
        <v>28</v>
      </c>
      <c r="M177" s="12" t="s">
        <v>3859</v>
      </c>
      <c r="N177" s="12" t="s">
        <v>1277</v>
      </c>
      <c r="O177" t="s">
        <v>744</v>
      </c>
      <c r="P177" s="12" t="s">
        <v>96</v>
      </c>
      <c r="Q177" t="s">
        <v>3910</v>
      </c>
      <c r="R177" t="s">
        <v>3975</v>
      </c>
      <c r="S177" t="s">
        <v>3976</v>
      </c>
      <c r="T177" s="12" t="s">
        <v>2856</v>
      </c>
      <c r="U177" s="12" t="s">
        <v>164</v>
      </c>
      <c r="V177" s="12"/>
      <c r="W177" s="12" t="s">
        <v>322</v>
      </c>
      <c r="X177" s="12" t="s">
        <v>2342</v>
      </c>
      <c r="Y177" s="12" t="s">
        <v>2239</v>
      </c>
      <c r="Z177" s="12" t="s">
        <v>80</v>
      </c>
      <c r="AA177" s="12" t="s">
        <v>35</v>
      </c>
      <c r="AB177" s="12" t="s">
        <v>35</v>
      </c>
      <c r="AC177" t="s">
        <v>3860</v>
      </c>
      <c r="AD177" t="s">
        <v>2901</v>
      </c>
      <c r="AE177" s="12">
        <v>15</v>
      </c>
      <c r="AF177" s="12">
        <v>133</v>
      </c>
      <c r="AG177" s="12"/>
      <c r="AH177" s="12"/>
      <c r="AI177" s="17">
        <v>70581</v>
      </c>
      <c r="AJ177" s="17"/>
      <c r="AK177" s="12"/>
      <c r="AL177" s="12">
        <v>25</v>
      </c>
      <c r="AM177" s="12"/>
      <c r="AN177" s="12"/>
      <c r="AO177" s="12"/>
      <c r="AP177" s="12"/>
      <c r="AQ177" s="12" t="s">
        <v>2359</v>
      </c>
      <c r="AR177" s="12" t="s">
        <v>2985</v>
      </c>
      <c r="AS177" s="12"/>
      <c r="AT177" s="12"/>
      <c r="AU177" s="12"/>
      <c r="AV177" s="12"/>
      <c r="AW177" s="12"/>
      <c r="AX177" s="12"/>
      <c r="AY177" s="12"/>
      <c r="AZ177" s="12"/>
      <c r="BA177" s="12"/>
      <c r="BB177" s="12"/>
      <c r="BC177" s="12"/>
      <c r="BD177" s="12"/>
      <c r="BE177" s="12"/>
      <c r="BF177" s="12"/>
      <c r="BG177" s="12"/>
    </row>
    <row r="178" spans="1:59" ht="14.25" customHeight="1" x14ac:dyDescent="0.25">
      <c r="A178" t="s">
        <v>800</v>
      </c>
      <c r="B178">
        <v>2013</v>
      </c>
      <c r="C178" t="str">
        <f t="shared" si="2"/>
        <v>Kilonzo et al. 2013</v>
      </c>
      <c r="D178" t="s">
        <v>35</v>
      </c>
      <c r="E178" t="s">
        <v>158</v>
      </c>
      <c r="F178" t="s">
        <v>801</v>
      </c>
      <c r="G178" t="s">
        <v>35</v>
      </c>
      <c r="H178" t="s">
        <v>3503</v>
      </c>
      <c r="I178" t="s">
        <v>2284</v>
      </c>
      <c r="J178" t="s">
        <v>2117</v>
      </c>
      <c r="K178" t="s">
        <v>28</v>
      </c>
      <c r="L178" t="s">
        <v>28</v>
      </c>
      <c r="N178" t="s">
        <v>802</v>
      </c>
      <c r="O178" t="s">
        <v>744</v>
      </c>
      <c r="P178" t="s">
        <v>96</v>
      </c>
      <c r="Q178" t="s">
        <v>3912</v>
      </c>
      <c r="R178" t="s">
        <v>3913</v>
      </c>
      <c r="S178" t="s">
        <v>3971</v>
      </c>
      <c r="T178" t="s">
        <v>803</v>
      </c>
      <c r="U178" t="s">
        <v>804</v>
      </c>
      <c r="W178" t="s">
        <v>40</v>
      </c>
      <c r="X178" t="s">
        <v>2239</v>
      </c>
      <c r="Y178" t="s">
        <v>2239</v>
      </c>
      <c r="Z178" t="s">
        <v>80</v>
      </c>
      <c r="AA178" t="s">
        <v>35</v>
      </c>
      <c r="AB178" t="s">
        <v>2901</v>
      </c>
      <c r="AE178">
        <v>4</v>
      </c>
      <c r="AF178" s="4">
        <v>38</v>
      </c>
      <c r="AG178" s="4"/>
      <c r="AH178" s="4"/>
    </row>
    <row r="179" spans="1:59" x14ac:dyDescent="0.25">
      <c r="A179" t="s">
        <v>800</v>
      </c>
      <c r="B179">
        <v>2013</v>
      </c>
      <c r="C179" t="str">
        <f t="shared" si="2"/>
        <v>Kilonzo et al. 2013</v>
      </c>
      <c r="D179" t="s">
        <v>35</v>
      </c>
      <c r="E179" t="s">
        <v>158</v>
      </c>
      <c r="F179" t="s">
        <v>801</v>
      </c>
      <c r="G179" t="s">
        <v>35</v>
      </c>
      <c r="H179" t="s">
        <v>3503</v>
      </c>
      <c r="I179" t="s">
        <v>2284</v>
      </c>
      <c r="J179" t="s">
        <v>2117</v>
      </c>
      <c r="K179" t="s">
        <v>28</v>
      </c>
      <c r="L179" t="s">
        <v>28</v>
      </c>
      <c r="N179" t="s">
        <v>802</v>
      </c>
      <c r="O179" t="s">
        <v>744</v>
      </c>
      <c r="P179" t="s">
        <v>96</v>
      </c>
      <c r="Q179" t="s">
        <v>3912</v>
      </c>
      <c r="R179" t="s">
        <v>4056</v>
      </c>
      <c r="S179" t="s">
        <v>4055</v>
      </c>
      <c r="T179" t="s">
        <v>805</v>
      </c>
      <c r="U179" t="s">
        <v>806</v>
      </c>
      <c r="W179" t="s">
        <v>40</v>
      </c>
      <c r="X179" t="s">
        <v>2239</v>
      </c>
      <c r="Y179" t="s">
        <v>2239</v>
      </c>
      <c r="Z179" t="s">
        <v>80</v>
      </c>
      <c r="AA179" t="s">
        <v>35</v>
      </c>
      <c r="AB179" t="s">
        <v>2901</v>
      </c>
      <c r="AE179">
        <v>1</v>
      </c>
      <c r="AF179" s="4">
        <v>2</v>
      </c>
      <c r="AG179" s="4"/>
      <c r="AH179" s="4"/>
    </row>
    <row r="180" spans="1:59" x14ac:dyDescent="0.25">
      <c r="A180" t="s">
        <v>800</v>
      </c>
      <c r="B180">
        <v>2013</v>
      </c>
      <c r="C180" t="str">
        <f t="shared" si="2"/>
        <v>Kilonzo et al. 2013</v>
      </c>
      <c r="D180" t="s">
        <v>35</v>
      </c>
      <c r="E180" t="s">
        <v>158</v>
      </c>
      <c r="F180" t="s">
        <v>801</v>
      </c>
      <c r="G180" t="s">
        <v>35</v>
      </c>
      <c r="H180" t="s">
        <v>3503</v>
      </c>
      <c r="I180" t="s">
        <v>2284</v>
      </c>
      <c r="J180" t="s">
        <v>2117</v>
      </c>
      <c r="K180" t="s">
        <v>28</v>
      </c>
      <c r="L180" t="s">
        <v>28</v>
      </c>
      <c r="N180" t="s">
        <v>802</v>
      </c>
      <c r="O180" t="s">
        <v>744</v>
      </c>
      <c r="P180" t="s">
        <v>96</v>
      </c>
      <c r="Q180" t="s">
        <v>3912</v>
      </c>
      <c r="R180" t="s">
        <v>3913</v>
      </c>
      <c r="S180" t="s">
        <v>3971</v>
      </c>
      <c r="T180" t="s">
        <v>2297</v>
      </c>
      <c r="U180" t="s">
        <v>807</v>
      </c>
      <c r="W180" t="s">
        <v>40</v>
      </c>
      <c r="X180" t="s">
        <v>2239</v>
      </c>
      <c r="Y180" t="s">
        <v>2239</v>
      </c>
      <c r="Z180" t="s">
        <v>80</v>
      </c>
      <c r="AA180" t="s">
        <v>35</v>
      </c>
      <c r="AB180" t="s">
        <v>2901</v>
      </c>
      <c r="AE180">
        <v>65</v>
      </c>
      <c r="AF180" s="4">
        <v>214</v>
      </c>
      <c r="AG180" s="4"/>
      <c r="AH180" s="4"/>
    </row>
    <row r="181" spans="1:59" x14ac:dyDescent="0.25">
      <c r="A181" t="s">
        <v>800</v>
      </c>
      <c r="B181">
        <v>2013</v>
      </c>
      <c r="C181" t="str">
        <f t="shared" si="2"/>
        <v>Kilonzo et al. 2013</v>
      </c>
      <c r="D181" t="s">
        <v>35</v>
      </c>
      <c r="E181" t="s">
        <v>158</v>
      </c>
      <c r="F181" t="s">
        <v>801</v>
      </c>
      <c r="G181" t="s">
        <v>35</v>
      </c>
      <c r="H181" t="s">
        <v>3503</v>
      </c>
      <c r="I181" t="s">
        <v>2284</v>
      </c>
      <c r="J181" t="s">
        <v>2117</v>
      </c>
      <c r="K181" t="s">
        <v>28</v>
      </c>
      <c r="L181" t="s">
        <v>28</v>
      </c>
      <c r="N181" t="s">
        <v>802</v>
      </c>
      <c r="O181" t="s">
        <v>744</v>
      </c>
      <c r="P181" t="s">
        <v>96</v>
      </c>
      <c r="Q181" t="s">
        <v>3912</v>
      </c>
      <c r="R181" t="s">
        <v>3916</v>
      </c>
      <c r="S181" t="s">
        <v>4112</v>
      </c>
      <c r="T181" t="s">
        <v>3773</v>
      </c>
      <c r="U181" t="s">
        <v>808</v>
      </c>
      <c r="W181" t="s">
        <v>40</v>
      </c>
      <c r="X181" t="s">
        <v>2239</v>
      </c>
      <c r="Y181" t="s">
        <v>2239</v>
      </c>
      <c r="Z181" t="s">
        <v>80</v>
      </c>
      <c r="AA181" t="s">
        <v>35</v>
      </c>
      <c r="AB181" t="s">
        <v>2901</v>
      </c>
      <c r="AE181">
        <v>1</v>
      </c>
      <c r="AF181" s="4">
        <v>3</v>
      </c>
      <c r="AG181" s="4"/>
      <c r="AH181" s="4"/>
    </row>
    <row r="182" spans="1:59" x14ac:dyDescent="0.25">
      <c r="A182" t="s">
        <v>800</v>
      </c>
      <c r="B182">
        <v>2013</v>
      </c>
      <c r="C182" t="str">
        <f t="shared" si="2"/>
        <v>Kilonzo et al. 2013</v>
      </c>
      <c r="D182" t="s">
        <v>35</v>
      </c>
      <c r="E182" t="s">
        <v>158</v>
      </c>
      <c r="F182" t="s">
        <v>801</v>
      </c>
      <c r="G182" t="s">
        <v>35</v>
      </c>
      <c r="H182" t="s">
        <v>3503</v>
      </c>
      <c r="I182" t="s">
        <v>2284</v>
      </c>
      <c r="J182" t="s">
        <v>2117</v>
      </c>
      <c r="K182" t="s">
        <v>28</v>
      </c>
      <c r="L182" t="s">
        <v>28</v>
      </c>
      <c r="N182" t="s">
        <v>802</v>
      </c>
      <c r="O182" t="s">
        <v>744</v>
      </c>
      <c r="P182" t="s">
        <v>96</v>
      </c>
      <c r="Q182" t="s">
        <v>3912</v>
      </c>
      <c r="R182" t="s">
        <v>3913</v>
      </c>
      <c r="U182" t="s">
        <v>813</v>
      </c>
      <c r="W182" t="s">
        <v>40</v>
      </c>
      <c r="X182" t="s">
        <v>2239</v>
      </c>
      <c r="Y182" t="s">
        <v>2239</v>
      </c>
      <c r="Z182" t="s">
        <v>80</v>
      </c>
      <c r="AA182" t="s">
        <v>35</v>
      </c>
      <c r="AB182" t="s">
        <v>2901</v>
      </c>
      <c r="AE182">
        <v>70</v>
      </c>
      <c r="AF182" s="4">
        <v>265</v>
      </c>
      <c r="AG182" s="4"/>
      <c r="AH182" s="4"/>
    </row>
    <row r="183" spans="1:59" x14ac:dyDescent="0.25">
      <c r="A183" t="s">
        <v>800</v>
      </c>
      <c r="B183">
        <v>2013</v>
      </c>
      <c r="C183" t="str">
        <f t="shared" si="2"/>
        <v>Kilonzo et al. 2013</v>
      </c>
      <c r="D183" t="s">
        <v>35</v>
      </c>
      <c r="E183" t="s">
        <v>158</v>
      </c>
      <c r="F183" t="s">
        <v>801</v>
      </c>
      <c r="G183" t="s">
        <v>35</v>
      </c>
      <c r="H183" t="s">
        <v>3503</v>
      </c>
      <c r="I183" t="s">
        <v>2284</v>
      </c>
      <c r="J183" t="s">
        <v>2117</v>
      </c>
      <c r="K183" t="s">
        <v>28</v>
      </c>
      <c r="L183" t="s">
        <v>28</v>
      </c>
      <c r="N183" t="s">
        <v>802</v>
      </c>
      <c r="O183" t="s">
        <v>744</v>
      </c>
      <c r="P183" t="s">
        <v>96</v>
      </c>
      <c r="Q183" t="s">
        <v>3912</v>
      </c>
      <c r="R183" t="s">
        <v>3916</v>
      </c>
      <c r="U183" t="s">
        <v>814</v>
      </c>
      <c r="W183" t="s">
        <v>40</v>
      </c>
      <c r="X183" t="s">
        <v>2239</v>
      </c>
      <c r="Y183" t="s">
        <v>2239</v>
      </c>
      <c r="Z183" t="s">
        <v>80</v>
      </c>
      <c r="AA183" t="s">
        <v>35</v>
      </c>
      <c r="AB183" t="s">
        <v>2901</v>
      </c>
      <c r="AE183">
        <v>1</v>
      </c>
      <c r="AF183" s="4">
        <v>7</v>
      </c>
      <c r="AG183" s="4"/>
      <c r="AH183" s="4"/>
    </row>
    <row r="184" spans="1:59" x14ac:dyDescent="0.25">
      <c r="A184" t="s">
        <v>800</v>
      </c>
      <c r="B184">
        <v>2013</v>
      </c>
      <c r="C184" t="str">
        <f t="shared" si="2"/>
        <v>Kilonzo et al. 2013</v>
      </c>
      <c r="D184" t="s">
        <v>35</v>
      </c>
      <c r="E184" t="s">
        <v>158</v>
      </c>
      <c r="F184" t="s">
        <v>801</v>
      </c>
      <c r="G184" t="s">
        <v>35</v>
      </c>
      <c r="H184" t="s">
        <v>3503</v>
      </c>
      <c r="I184" t="s">
        <v>2284</v>
      </c>
      <c r="J184" t="s">
        <v>2117</v>
      </c>
      <c r="K184" t="s">
        <v>28</v>
      </c>
      <c r="L184" t="s">
        <v>28</v>
      </c>
      <c r="N184" t="s">
        <v>802</v>
      </c>
      <c r="O184" t="s">
        <v>744</v>
      </c>
      <c r="P184" t="s">
        <v>96</v>
      </c>
      <c r="Q184" t="s">
        <v>3912</v>
      </c>
      <c r="R184" t="s">
        <v>4138</v>
      </c>
      <c r="U184" t="s">
        <v>815</v>
      </c>
      <c r="W184" t="s">
        <v>40</v>
      </c>
      <c r="X184" t="s">
        <v>2239</v>
      </c>
      <c r="Y184" t="s">
        <v>2239</v>
      </c>
      <c r="Z184" t="s">
        <v>80</v>
      </c>
      <c r="AA184" t="s">
        <v>35</v>
      </c>
      <c r="AB184" t="s">
        <v>2901</v>
      </c>
      <c r="AE184">
        <v>0</v>
      </c>
      <c r="AF184" s="4">
        <v>3</v>
      </c>
      <c r="AG184" s="4"/>
      <c r="AH184" s="4"/>
    </row>
    <row r="185" spans="1:59" x14ac:dyDescent="0.25">
      <c r="A185" t="s">
        <v>800</v>
      </c>
      <c r="B185">
        <v>2013</v>
      </c>
      <c r="C185" t="str">
        <f t="shared" si="2"/>
        <v>Kilonzo et al. 2013</v>
      </c>
      <c r="D185" t="s">
        <v>35</v>
      </c>
      <c r="E185" t="s">
        <v>158</v>
      </c>
      <c r="F185" t="s">
        <v>801</v>
      </c>
      <c r="G185" t="s">
        <v>35</v>
      </c>
      <c r="H185" t="s">
        <v>3503</v>
      </c>
      <c r="I185" t="s">
        <v>2284</v>
      </c>
      <c r="J185" t="s">
        <v>2117</v>
      </c>
      <c r="K185" t="s">
        <v>28</v>
      </c>
      <c r="L185" t="s">
        <v>28</v>
      </c>
      <c r="N185" t="s">
        <v>802</v>
      </c>
      <c r="O185" t="s">
        <v>744</v>
      </c>
      <c r="P185" t="s">
        <v>96</v>
      </c>
      <c r="Q185" t="s">
        <v>3912</v>
      </c>
      <c r="V185" t="s">
        <v>809</v>
      </c>
      <c r="W185" t="s">
        <v>40</v>
      </c>
      <c r="X185" t="s">
        <v>2239</v>
      </c>
      <c r="Y185" t="s">
        <v>2239</v>
      </c>
      <c r="Z185" t="s">
        <v>80</v>
      </c>
      <c r="AA185" t="s">
        <v>35</v>
      </c>
      <c r="AB185" t="s">
        <v>2901</v>
      </c>
      <c r="AE185">
        <v>2</v>
      </c>
      <c r="AF185" s="4">
        <v>8</v>
      </c>
      <c r="AG185" s="4"/>
      <c r="AH185" s="4"/>
    </row>
    <row r="186" spans="1:59" x14ac:dyDescent="0.25">
      <c r="A186" t="s">
        <v>800</v>
      </c>
      <c r="B186">
        <v>2013</v>
      </c>
      <c r="C186" t="str">
        <f t="shared" si="2"/>
        <v>Kilonzo et al. 2013</v>
      </c>
      <c r="D186" t="s">
        <v>35</v>
      </c>
      <c r="E186" t="s">
        <v>158</v>
      </c>
      <c r="F186" t="s">
        <v>801</v>
      </c>
      <c r="G186" t="s">
        <v>35</v>
      </c>
      <c r="H186" t="s">
        <v>3503</v>
      </c>
      <c r="I186" t="s">
        <v>2284</v>
      </c>
      <c r="J186" t="s">
        <v>2117</v>
      </c>
      <c r="K186" t="s">
        <v>28</v>
      </c>
      <c r="L186" t="s">
        <v>28</v>
      </c>
      <c r="N186" t="s">
        <v>802</v>
      </c>
      <c r="O186" t="s">
        <v>744</v>
      </c>
      <c r="P186" t="s">
        <v>96</v>
      </c>
      <c r="Q186" t="s">
        <v>3912</v>
      </c>
      <c r="R186" t="s">
        <v>4056</v>
      </c>
      <c r="T186" s="12"/>
      <c r="U186" t="s">
        <v>811</v>
      </c>
      <c r="V186" t="s">
        <v>2635</v>
      </c>
      <c r="W186" t="s">
        <v>40</v>
      </c>
      <c r="X186" t="s">
        <v>2239</v>
      </c>
      <c r="Y186" t="s">
        <v>2239</v>
      </c>
      <c r="Z186" t="s">
        <v>80</v>
      </c>
      <c r="AA186" t="s">
        <v>35</v>
      </c>
      <c r="AB186" t="s">
        <v>2901</v>
      </c>
      <c r="AE186">
        <v>1</v>
      </c>
      <c r="AF186" s="4">
        <v>2</v>
      </c>
      <c r="AG186" s="4"/>
      <c r="AH186" s="4"/>
    </row>
    <row r="187" spans="1:59" x14ac:dyDescent="0.25">
      <c r="A187" s="12" t="s">
        <v>800</v>
      </c>
      <c r="B187" s="12">
        <v>2017</v>
      </c>
      <c r="C187" t="str">
        <f t="shared" si="2"/>
        <v>Kilonzo et al. 2017</v>
      </c>
      <c r="D187" s="12" t="s">
        <v>35</v>
      </c>
      <c r="E187" s="12" t="s">
        <v>226</v>
      </c>
      <c r="F187" s="12" t="s">
        <v>2440</v>
      </c>
      <c r="G187" s="12" t="s">
        <v>35</v>
      </c>
      <c r="H187" s="12" t="s">
        <v>3503</v>
      </c>
      <c r="I187" s="12" t="s">
        <v>2237</v>
      </c>
      <c r="J187" s="12" t="s">
        <v>2117</v>
      </c>
      <c r="K187" s="12" t="s">
        <v>28</v>
      </c>
      <c r="L187" s="12" t="s">
        <v>28</v>
      </c>
      <c r="M187" s="12" t="s">
        <v>3859</v>
      </c>
      <c r="N187" s="12" t="s">
        <v>2441</v>
      </c>
      <c r="O187" t="s">
        <v>744</v>
      </c>
      <c r="P187" s="12" t="s">
        <v>96</v>
      </c>
      <c r="Q187" t="s">
        <v>3912</v>
      </c>
      <c r="R187" t="s">
        <v>3913</v>
      </c>
      <c r="S187" t="s">
        <v>3971</v>
      </c>
      <c r="T187" s="12" t="s">
        <v>2297</v>
      </c>
      <c r="U187" s="12" t="s">
        <v>807</v>
      </c>
      <c r="V187" s="12"/>
      <c r="W187" s="12" t="s">
        <v>40</v>
      </c>
      <c r="X187" s="12" t="s">
        <v>2442</v>
      </c>
      <c r="Y187" s="12" t="s">
        <v>2239</v>
      </c>
      <c r="Z187" s="12" t="s">
        <v>80</v>
      </c>
      <c r="AA187" s="12" t="s">
        <v>2901</v>
      </c>
      <c r="AB187" s="12" t="s">
        <v>35</v>
      </c>
      <c r="AC187" t="s">
        <v>3860</v>
      </c>
      <c r="AD187" s="12" t="s">
        <v>2901</v>
      </c>
      <c r="AE187" s="12">
        <v>63</v>
      </c>
      <c r="AF187" s="17">
        <v>208</v>
      </c>
      <c r="AG187" s="17"/>
      <c r="AH187" s="17"/>
      <c r="AI187" s="16">
        <v>126000000</v>
      </c>
      <c r="AJ187" s="16"/>
      <c r="AK187" s="16">
        <v>700000000</v>
      </c>
      <c r="AL187" s="12"/>
      <c r="AM187" s="12"/>
      <c r="AN187" s="12"/>
      <c r="AO187" s="12"/>
      <c r="AP187" s="12"/>
      <c r="AQ187" s="12" t="s">
        <v>2330</v>
      </c>
      <c r="AR187" s="12" t="s">
        <v>2445</v>
      </c>
      <c r="AS187" s="12" t="s">
        <v>2444</v>
      </c>
      <c r="AT187" s="12"/>
      <c r="AU187" s="12"/>
      <c r="AV187" s="12"/>
      <c r="AW187" s="12"/>
      <c r="AX187" s="12"/>
      <c r="AY187" s="12"/>
      <c r="AZ187" s="12"/>
      <c r="BA187" s="12"/>
      <c r="BB187" s="12"/>
      <c r="BC187" s="12"/>
      <c r="BD187" s="12"/>
      <c r="BE187" s="12"/>
    </row>
    <row r="188" spans="1:59" x14ac:dyDescent="0.25">
      <c r="A188" t="s">
        <v>2427</v>
      </c>
      <c r="B188">
        <v>2011</v>
      </c>
      <c r="C188" t="str">
        <f t="shared" si="2"/>
        <v>Kowalewski et al. 2011</v>
      </c>
      <c r="D188" t="s">
        <v>35</v>
      </c>
      <c r="E188" t="s">
        <v>226</v>
      </c>
      <c r="F188" t="s">
        <v>2434</v>
      </c>
      <c r="G188" t="s">
        <v>2901</v>
      </c>
      <c r="H188" t="s">
        <v>3506</v>
      </c>
      <c r="I188" t="s">
        <v>2429</v>
      </c>
      <c r="J188" t="s">
        <v>2117</v>
      </c>
      <c r="K188" t="s">
        <v>28</v>
      </c>
      <c r="L188" t="s">
        <v>28</v>
      </c>
      <c r="N188" t="s">
        <v>28</v>
      </c>
      <c r="O188" t="s">
        <v>744</v>
      </c>
      <c r="P188" t="s">
        <v>96</v>
      </c>
      <c r="Q188" t="s">
        <v>3959</v>
      </c>
      <c r="R188" t="s">
        <v>4279</v>
      </c>
      <c r="S188" t="s">
        <v>4278</v>
      </c>
      <c r="T188" t="s">
        <v>2852</v>
      </c>
      <c r="U188" t="s">
        <v>2431</v>
      </c>
      <c r="W188" t="s">
        <v>40</v>
      </c>
      <c r="X188" t="s">
        <v>2432</v>
      </c>
      <c r="Y188" t="s">
        <v>2239</v>
      </c>
      <c r="Z188" t="s">
        <v>80</v>
      </c>
      <c r="AA188" t="s">
        <v>35</v>
      </c>
      <c r="AB188" t="s">
        <v>2901</v>
      </c>
      <c r="AE188" t="s">
        <v>119</v>
      </c>
      <c r="AF188">
        <v>30</v>
      </c>
      <c r="AI188" s="2"/>
      <c r="AJ188" s="2"/>
    </row>
    <row r="189" spans="1:59" x14ac:dyDescent="0.25">
      <c r="A189" t="s">
        <v>2427</v>
      </c>
      <c r="B189">
        <v>2011</v>
      </c>
      <c r="C189" t="str">
        <f t="shared" si="2"/>
        <v>Kowalewski et al. 2011</v>
      </c>
      <c r="D189" t="s">
        <v>35</v>
      </c>
      <c r="E189" t="s">
        <v>226</v>
      </c>
      <c r="F189" t="s">
        <v>2433</v>
      </c>
      <c r="G189" t="s">
        <v>2901</v>
      </c>
      <c r="H189" t="s">
        <v>3506</v>
      </c>
      <c r="I189" t="s">
        <v>2429</v>
      </c>
      <c r="J189" t="s">
        <v>2117</v>
      </c>
      <c r="K189" t="s">
        <v>28</v>
      </c>
      <c r="L189" t="s">
        <v>28</v>
      </c>
      <c r="N189" t="s">
        <v>28</v>
      </c>
      <c r="O189" t="s">
        <v>744</v>
      </c>
      <c r="P189" t="s">
        <v>96</v>
      </c>
      <c r="Q189" t="s">
        <v>3959</v>
      </c>
      <c r="R189" t="s">
        <v>4279</v>
      </c>
      <c r="S189" t="s">
        <v>4278</v>
      </c>
      <c r="T189" t="s">
        <v>2852</v>
      </c>
      <c r="U189" t="s">
        <v>2431</v>
      </c>
      <c r="W189" t="s">
        <v>40</v>
      </c>
      <c r="X189" t="s">
        <v>2432</v>
      </c>
      <c r="Y189" t="s">
        <v>2239</v>
      </c>
      <c r="Z189" t="s">
        <v>80</v>
      </c>
      <c r="AA189" t="s">
        <v>35</v>
      </c>
      <c r="AB189" t="s">
        <v>2901</v>
      </c>
      <c r="AE189" t="s">
        <v>119</v>
      </c>
      <c r="AF189">
        <v>30</v>
      </c>
      <c r="AI189" s="2"/>
      <c r="AJ189" s="2"/>
    </row>
    <row r="190" spans="1:59" x14ac:dyDescent="0.25">
      <c r="A190" t="s">
        <v>2427</v>
      </c>
      <c r="B190">
        <v>2011</v>
      </c>
      <c r="C190" t="str">
        <f t="shared" si="2"/>
        <v>Kowalewski et al. 2011</v>
      </c>
      <c r="D190" t="s">
        <v>35</v>
      </c>
      <c r="E190" t="s">
        <v>226</v>
      </c>
      <c r="F190" t="s">
        <v>2428</v>
      </c>
      <c r="G190" t="s">
        <v>2901</v>
      </c>
      <c r="H190" t="s">
        <v>3506</v>
      </c>
      <c r="I190" t="s">
        <v>2429</v>
      </c>
      <c r="J190" t="s">
        <v>2117</v>
      </c>
      <c r="K190" t="s">
        <v>28</v>
      </c>
      <c r="L190" t="s">
        <v>28</v>
      </c>
      <c r="N190" t="s">
        <v>28</v>
      </c>
      <c r="O190" t="s">
        <v>744</v>
      </c>
      <c r="P190" t="s">
        <v>96</v>
      </c>
      <c r="Q190" t="s">
        <v>3959</v>
      </c>
      <c r="R190" t="s">
        <v>4279</v>
      </c>
      <c r="S190" t="s">
        <v>4278</v>
      </c>
      <c r="T190" t="s">
        <v>2852</v>
      </c>
      <c r="U190" t="s">
        <v>2431</v>
      </c>
      <c r="V190" t="s">
        <v>2430</v>
      </c>
      <c r="W190" t="s">
        <v>40</v>
      </c>
      <c r="X190" t="s">
        <v>2432</v>
      </c>
      <c r="Y190" t="s">
        <v>2239</v>
      </c>
      <c r="Z190" t="s">
        <v>80</v>
      </c>
      <c r="AA190" t="s">
        <v>35</v>
      </c>
      <c r="AB190" t="s">
        <v>2901</v>
      </c>
      <c r="AE190" t="s">
        <v>119</v>
      </c>
      <c r="AF190">
        <v>30</v>
      </c>
      <c r="AI190" s="2"/>
      <c r="AJ190" s="2"/>
    </row>
    <row r="191" spans="1:59" x14ac:dyDescent="0.25">
      <c r="A191" t="s">
        <v>2285</v>
      </c>
      <c r="B191">
        <v>2020</v>
      </c>
      <c r="C191" t="str">
        <f t="shared" si="2"/>
        <v>Li et al. 2020</v>
      </c>
      <c r="D191" t="s">
        <v>35</v>
      </c>
      <c r="E191" t="s">
        <v>226</v>
      </c>
      <c r="F191" t="s">
        <v>2286</v>
      </c>
      <c r="G191" t="s">
        <v>35</v>
      </c>
      <c r="H191" t="s">
        <v>3503</v>
      </c>
      <c r="I191" t="s">
        <v>2287</v>
      </c>
      <c r="J191" t="s">
        <v>2117</v>
      </c>
      <c r="K191" t="s">
        <v>2288</v>
      </c>
      <c r="L191" t="s">
        <v>28</v>
      </c>
      <c r="N191" t="s">
        <v>2289</v>
      </c>
      <c r="O191" t="s">
        <v>744</v>
      </c>
      <c r="P191" t="s">
        <v>96</v>
      </c>
      <c r="Q191" t="s">
        <v>3978</v>
      </c>
      <c r="R191" t="s">
        <v>3935</v>
      </c>
      <c r="S191" t="s">
        <v>4434</v>
      </c>
      <c r="T191" t="s">
        <v>2291</v>
      </c>
      <c r="U191" t="s">
        <v>2292</v>
      </c>
      <c r="W191" t="s">
        <v>40</v>
      </c>
      <c r="X191" t="s">
        <v>2239</v>
      </c>
      <c r="Y191" t="s">
        <v>2239</v>
      </c>
      <c r="Z191" t="s">
        <v>80</v>
      </c>
      <c r="AA191" t="s">
        <v>35</v>
      </c>
      <c r="AB191" t="s">
        <v>2901</v>
      </c>
      <c r="AE191">
        <v>15</v>
      </c>
      <c r="AF191">
        <v>45</v>
      </c>
      <c r="AG191" s="7"/>
      <c r="AH191" s="7"/>
    </row>
    <row r="192" spans="1:59" x14ac:dyDescent="0.25">
      <c r="A192" t="s">
        <v>2285</v>
      </c>
      <c r="B192">
        <v>2020</v>
      </c>
      <c r="C192" t="str">
        <f t="shared" si="2"/>
        <v>Li et al. 2020</v>
      </c>
      <c r="D192" t="s">
        <v>35</v>
      </c>
      <c r="E192" t="s">
        <v>226</v>
      </c>
      <c r="F192" t="s">
        <v>2286</v>
      </c>
      <c r="G192" t="s">
        <v>35</v>
      </c>
      <c r="H192" t="s">
        <v>3503</v>
      </c>
      <c r="I192" t="s">
        <v>2287</v>
      </c>
      <c r="J192" t="s">
        <v>2117</v>
      </c>
      <c r="K192" t="s">
        <v>2288</v>
      </c>
      <c r="L192" t="s">
        <v>28</v>
      </c>
      <c r="N192" t="s">
        <v>2289</v>
      </c>
      <c r="O192" t="s">
        <v>744</v>
      </c>
      <c r="P192" t="s">
        <v>96</v>
      </c>
      <c r="Q192" s="12" t="s">
        <v>3912</v>
      </c>
      <c r="R192" s="12" t="s">
        <v>3913</v>
      </c>
      <c r="S192" s="12" t="s">
        <v>4435</v>
      </c>
      <c r="T192" t="s">
        <v>2293</v>
      </c>
      <c r="U192" t="s">
        <v>2294</v>
      </c>
      <c r="W192" t="s">
        <v>40</v>
      </c>
      <c r="X192" t="s">
        <v>2239</v>
      </c>
      <c r="Y192" t="s">
        <v>2239</v>
      </c>
      <c r="Z192" t="s">
        <v>80</v>
      </c>
      <c r="AA192" t="s">
        <v>35</v>
      </c>
      <c r="AB192" t="s">
        <v>2901</v>
      </c>
      <c r="AE192">
        <v>3</v>
      </c>
      <c r="AF192">
        <v>20</v>
      </c>
      <c r="AG192" s="7"/>
      <c r="AH192" s="7"/>
    </row>
    <row r="193" spans="1:59" x14ac:dyDescent="0.25">
      <c r="A193" t="s">
        <v>2285</v>
      </c>
      <c r="B193">
        <v>2020</v>
      </c>
      <c r="C193" t="str">
        <f t="shared" si="2"/>
        <v>Li et al. 2020</v>
      </c>
      <c r="D193" t="s">
        <v>35</v>
      </c>
      <c r="E193" t="s">
        <v>226</v>
      </c>
      <c r="F193" t="s">
        <v>2286</v>
      </c>
      <c r="G193" t="s">
        <v>35</v>
      </c>
      <c r="H193" t="s">
        <v>3503</v>
      </c>
      <c r="I193" t="s">
        <v>2287</v>
      </c>
      <c r="J193" t="s">
        <v>2117</v>
      </c>
      <c r="K193" t="s">
        <v>2288</v>
      </c>
      <c r="L193" t="s">
        <v>28</v>
      </c>
      <c r="N193" t="s">
        <v>2289</v>
      </c>
      <c r="O193" t="s">
        <v>744</v>
      </c>
      <c r="P193" t="s">
        <v>96</v>
      </c>
      <c r="Q193" s="12" t="s">
        <v>3978</v>
      </c>
      <c r="R193" s="12" t="s">
        <v>3935</v>
      </c>
      <c r="S193" s="12" t="s">
        <v>4442</v>
      </c>
      <c r="T193" t="s">
        <v>2295</v>
      </c>
      <c r="U193" t="s">
        <v>2296</v>
      </c>
      <c r="W193" t="s">
        <v>40</v>
      </c>
      <c r="X193" t="s">
        <v>2239</v>
      </c>
      <c r="Y193" t="s">
        <v>2239</v>
      </c>
      <c r="Z193" t="s">
        <v>80</v>
      </c>
      <c r="AA193" t="s">
        <v>35</v>
      </c>
      <c r="AB193" t="s">
        <v>2901</v>
      </c>
      <c r="AE193">
        <v>4</v>
      </c>
      <c r="AF193">
        <v>8</v>
      </c>
      <c r="AG193" s="7"/>
      <c r="AH193" s="7"/>
    </row>
    <row r="194" spans="1:59" x14ac:dyDescent="0.25">
      <c r="A194" t="s">
        <v>2285</v>
      </c>
      <c r="B194">
        <v>2020</v>
      </c>
      <c r="C194" t="str">
        <f t="shared" ref="C194:C257" si="3">A194&amp;" "&amp;B194</f>
        <v>Li et al. 2020</v>
      </c>
      <c r="D194" t="s">
        <v>35</v>
      </c>
      <c r="E194" t="s">
        <v>226</v>
      </c>
      <c r="F194" t="s">
        <v>2286</v>
      </c>
      <c r="G194" t="s">
        <v>35</v>
      </c>
      <c r="H194" t="s">
        <v>3503</v>
      </c>
      <c r="I194" t="s">
        <v>2287</v>
      </c>
      <c r="J194" t="s">
        <v>2117</v>
      </c>
      <c r="K194" t="s">
        <v>2288</v>
      </c>
      <c r="L194" t="s">
        <v>28</v>
      </c>
      <c r="N194" t="s">
        <v>2289</v>
      </c>
      <c r="O194" t="s">
        <v>744</v>
      </c>
      <c r="P194" t="s">
        <v>96</v>
      </c>
      <c r="Q194" t="s">
        <v>3912</v>
      </c>
      <c r="R194" t="s">
        <v>3913</v>
      </c>
      <c r="S194" t="s">
        <v>3971</v>
      </c>
      <c r="T194" t="s">
        <v>2297</v>
      </c>
      <c r="U194" t="s">
        <v>457</v>
      </c>
      <c r="W194" t="s">
        <v>40</v>
      </c>
      <c r="X194" t="s">
        <v>2239</v>
      </c>
      <c r="Y194" t="s">
        <v>2239</v>
      </c>
      <c r="Z194" t="s">
        <v>80</v>
      </c>
      <c r="AA194" t="s">
        <v>35</v>
      </c>
      <c r="AB194" t="s">
        <v>2901</v>
      </c>
      <c r="AE194">
        <v>3</v>
      </c>
      <c r="AF194">
        <v>73</v>
      </c>
      <c r="AG194" s="7"/>
      <c r="AH194" s="7"/>
    </row>
    <row r="195" spans="1:59" x14ac:dyDescent="0.25">
      <c r="A195" t="s">
        <v>2285</v>
      </c>
      <c r="B195">
        <v>2020</v>
      </c>
      <c r="C195" t="str">
        <f t="shared" si="3"/>
        <v>Li et al. 2020</v>
      </c>
      <c r="D195" t="s">
        <v>35</v>
      </c>
      <c r="E195" t="s">
        <v>226</v>
      </c>
      <c r="F195" t="s">
        <v>2286</v>
      </c>
      <c r="G195" t="s">
        <v>35</v>
      </c>
      <c r="H195" t="s">
        <v>3503</v>
      </c>
      <c r="I195" t="s">
        <v>2287</v>
      </c>
      <c r="J195" t="s">
        <v>2117</v>
      </c>
      <c r="K195" t="s">
        <v>2288</v>
      </c>
      <c r="L195" t="s">
        <v>28</v>
      </c>
      <c r="N195" t="s">
        <v>2289</v>
      </c>
      <c r="O195" t="s">
        <v>744</v>
      </c>
      <c r="P195" t="s">
        <v>96</v>
      </c>
      <c r="Q195" t="s">
        <v>3912</v>
      </c>
      <c r="R195" s="12" t="s">
        <v>4056</v>
      </c>
      <c r="S195" s="12" t="s">
        <v>4443</v>
      </c>
      <c r="T195" t="s">
        <v>2311</v>
      </c>
      <c r="U195" t="s">
        <v>2312</v>
      </c>
      <c r="W195" t="s">
        <v>40</v>
      </c>
      <c r="X195" t="s">
        <v>2239</v>
      </c>
      <c r="Y195" t="s">
        <v>2239</v>
      </c>
      <c r="Z195" t="s">
        <v>80</v>
      </c>
      <c r="AA195" t="s">
        <v>35</v>
      </c>
      <c r="AB195" t="s">
        <v>2901</v>
      </c>
      <c r="AE195" t="s">
        <v>119</v>
      </c>
      <c r="AF195">
        <v>1</v>
      </c>
      <c r="AG195" s="7"/>
      <c r="AH195" s="7"/>
    </row>
    <row r="196" spans="1:59" x14ac:dyDescent="0.25">
      <c r="A196" t="s">
        <v>2285</v>
      </c>
      <c r="B196">
        <v>2020</v>
      </c>
      <c r="C196" t="str">
        <f t="shared" si="3"/>
        <v>Li et al. 2020</v>
      </c>
      <c r="D196" t="s">
        <v>35</v>
      </c>
      <c r="E196" t="s">
        <v>226</v>
      </c>
      <c r="F196" t="s">
        <v>2286</v>
      </c>
      <c r="G196" t="s">
        <v>35</v>
      </c>
      <c r="H196" t="s">
        <v>3503</v>
      </c>
      <c r="I196" t="s">
        <v>2287</v>
      </c>
      <c r="J196" t="s">
        <v>2117</v>
      </c>
      <c r="K196" t="s">
        <v>2288</v>
      </c>
      <c r="L196" t="s">
        <v>28</v>
      </c>
      <c r="N196" t="s">
        <v>2289</v>
      </c>
      <c r="O196" t="s">
        <v>744</v>
      </c>
      <c r="P196" t="s">
        <v>96</v>
      </c>
      <c r="Q196" t="s">
        <v>3912</v>
      </c>
      <c r="R196" t="s">
        <v>4448</v>
      </c>
      <c r="S196" t="s">
        <v>3970</v>
      </c>
      <c r="T196" t="s">
        <v>2298</v>
      </c>
      <c r="U196" t="s">
        <v>2299</v>
      </c>
      <c r="W196" t="s">
        <v>40</v>
      </c>
      <c r="X196" t="s">
        <v>2239</v>
      </c>
      <c r="Y196" t="s">
        <v>2239</v>
      </c>
      <c r="Z196" t="s">
        <v>80</v>
      </c>
      <c r="AA196" t="s">
        <v>35</v>
      </c>
      <c r="AB196" t="s">
        <v>2901</v>
      </c>
      <c r="AE196" t="s">
        <v>119</v>
      </c>
      <c r="AF196">
        <v>1</v>
      </c>
      <c r="AG196" s="7"/>
      <c r="AH196" s="7"/>
    </row>
    <row r="197" spans="1:59" x14ac:dyDescent="0.25">
      <c r="A197" s="12" t="s">
        <v>2285</v>
      </c>
      <c r="B197" s="12">
        <v>2020</v>
      </c>
      <c r="C197" t="str">
        <f t="shared" si="3"/>
        <v>Li et al. 2020</v>
      </c>
      <c r="D197" s="12" t="s">
        <v>35</v>
      </c>
      <c r="E197" s="12" t="s">
        <v>226</v>
      </c>
      <c r="F197" s="12" t="s">
        <v>2286</v>
      </c>
      <c r="G197" t="s">
        <v>35</v>
      </c>
      <c r="H197" t="s">
        <v>3503</v>
      </c>
      <c r="I197" s="12" t="s">
        <v>2287</v>
      </c>
      <c r="J197" s="12" t="s">
        <v>2117</v>
      </c>
      <c r="K197" s="12" t="s">
        <v>2288</v>
      </c>
      <c r="L197" s="12" t="s">
        <v>28</v>
      </c>
      <c r="M197" s="12"/>
      <c r="N197" s="12" t="s">
        <v>2289</v>
      </c>
      <c r="O197" t="s">
        <v>744</v>
      </c>
      <c r="P197" s="12" t="s">
        <v>96</v>
      </c>
      <c r="Q197" t="s">
        <v>3912</v>
      </c>
      <c r="R197" t="s">
        <v>4450</v>
      </c>
      <c r="S197" t="s">
        <v>4449</v>
      </c>
      <c r="T197" s="12" t="s">
        <v>2300</v>
      </c>
      <c r="U197" s="12" t="s">
        <v>2301</v>
      </c>
      <c r="V197" s="12"/>
      <c r="W197" s="12" t="s">
        <v>40</v>
      </c>
      <c r="X197" s="12" t="s">
        <v>2239</v>
      </c>
      <c r="Y197" t="s">
        <v>2239</v>
      </c>
      <c r="Z197" s="12" t="s">
        <v>80</v>
      </c>
      <c r="AA197" t="s">
        <v>35</v>
      </c>
      <c r="AB197" t="s">
        <v>2901</v>
      </c>
      <c r="AE197" s="12">
        <v>4</v>
      </c>
      <c r="AF197" s="12">
        <v>10</v>
      </c>
      <c r="AG197" s="15"/>
      <c r="AH197" s="15"/>
      <c r="AI197" s="12"/>
      <c r="AJ197" s="12"/>
      <c r="AK197" s="12"/>
      <c r="AL197" s="12"/>
      <c r="AM197" s="12"/>
      <c r="AN197" s="12"/>
      <c r="AO197" s="12"/>
      <c r="AP197" s="12"/>
      <c r="AQ197" s="12"/>
      <c r="AR197" s="12"/>
      <c r="AS197" s="12"/>
      <c r="AT197" s="12"/>
      <c r="AU197" s="12"/>
      <c r="AV197" s="12"/>
      <c r="AW197" s="12"/>
      <c r="AX197" s="12"/>
      <c r="AY197" s="12"/>
    </row>
    <row r="198" spans="1:59" x14ac:dyDescent="0.25">
      <c r="A198" t="s">
        <v>2285</v>
      </c>
      <c r="B198">
        <v>2020</v>
      </c>
      <c r="C198" t="str">
        <f t="shared" si="3"/>
        <v>Li et al. 2020</v>
      </c>
      <c r="D198" t="s">
        <v>35</v>
      </c>
      <c r="E198" t="s">
        <v>226</v>
      </c>
      <c r="F198" t="s">
        <v>2286</v>
      </c>
      <c r="G198" t="s">
        <v>35</v>
      </c>
      <c r="H198" t="s">
        <v>3503</v>
      </c>
      <c r="I198" t="s">
        <v>2287</v>
      </c>
      <c r="J198" t="s">
        <v>2117</v>
      </c>
      <c r="K198" t="s">
        <v>2288</v>
      </c>
      <c r="L198" t="s">
        <v>28</v>
      </c>
      <c r="N198" t="s">
        <v>2289</v>
      </c>
      <c r="O198" t="s">
        <v>744</v>
      </c>
      <c r="P198" t="s">
        <v>96</v>
      </c>
      <c r="Q198" t="s">
        <v>3912</v>
      </c>
      <c r="R198" t="s">
        <v>3913</v>
      </c>
      <c r="S198" t="s">
        <v>4457</v>
      </c>
      <c r="T198" t="s">
        <v>2302</v>
      </c>
      <c r="U198" t="s">
        <v>2303</v>
      </c>
      <c r="W198" t="s">
        <v>40</v>
      </c>
      <c r="X198" t="s">
        <v>2239</v>
      </c>
      <c r="Y198" t="s">
        <v>2239</v>
      </c>
      <c r="Z198" t="s">
        <v>80</v>
      </c>
      <c r="AA198" t="s">
        <v>35</v>
      </c>
      <c r="AB198" t="s">
        <v>2901</v>
      </c>
      <c r="AE198" t="s">
        <v>119</v>
      </c>
      <c r="AF198">
        <v>1</v>
      </c>
      <c r="AG198" s="7"/>
      <c r="AH198" s="7"/>
    </row>
    <row r="199" spans="1:59" x14ac:dyDescent="0.25">
      <c r="A199" t="s">
        <v>2285</v>
      </c>
      <c r="B199">
        <v>2020</v>
      </c>
      <c r="C199" t="str">
        <f t="shared" si="3"/>
        <v>Li et al. 2020</v>
      </c>
      <c r="D199" t="s">
        <v>35</v>
      </c>
      <c r="E199" t="s">
        <v>226</v>
      </c>
      <c r="F199" t="s">
        <v>2286</v>
      </c>
      <c r="G199" t="s">
        <v>35</v>
      </c>
      <c r="H199" t="s">
        <v>3503</v>
      </c>
      <c r="I199" t="s">
        <v>2287</v>
      </c>
      <c r="J199" t="s">
        <v>2117</v>
      </c>
      <c r="K199" t="s">
        <v>2288</v>
      </c>
      <c r="L199" t="s">
        <v>28</v>
      </c>
      <c r="N199" t="s">
        <v>2289</v>
      </c>
      <c r="O199" t="s">
        <v>744</v>
      </c>
      <c r="P199" t="s">
        <v>96</v>
      </c>
      <c r="Q199" t="s">
        <v>3978</v>
      </c>
      <c r="R199" t="s">
        <v>4315</v>
      </c>
      <c r="S199" t="s">
        <v>4459</v>
      </c>
      <c r="T199" s="61" t="s">
        <v>4458</v>
      </c>
      <c r="U199" t="s">
        <v>2304</v>
      </c>
      <c r="W199" t="s">
        <v>40</v>
      </c>
      <c r="X199" t="s">
        <v>2239</v>
      </c>
      <c r="Y199" t="s">
        <v>2239</v>
      </c>
      <c r="Z199" t="s">
        <v>80</v>
      </c>
      <c r="AA199" t="s">
        <v>35</v>
      </c>
      <c r="AB199" t="s">
        <v>2901</v>
      </c>
      <c r="AE199">
        <v>1</v>
      </c>
      <c r="AF199">
        <v>19</v>
      </c>
      <c r="AG199" s="7"/>
      <c r="AH199" s="7"/>
    </row>
    <row r="200" spans="1:59" s="12" customFormat="1" x14ac:dyDescent="0.25">
      <c r="A200" t="s">
        <v>2285</v>
      </c>
      <c r="B200">
        <v>2020</v>
      </c>
      <c r="C200" t="str">
        <f t="shared" si="3"/>
        <v>Li et al. 2020</v>
      </c>
      <c r="D200" t="s">
        <v>35</v>
      </c>
      <c r="E200" t="s">
        <v>226</v>
      </c>
      <c r="F200" t="s">
        <v>2286</v>
      </c>
      <c r="G200" t="s">
        <v>35</v>
      </c>
      <c r="H200" t="s">
        <v>3503</v>
      </c>
      <c r="I200" t="s">
        <v>2287</v>
      </c>
      <c r="J200" t="s">
        <v>2117</v>
      </c>
      <c r="K200" t="s">
        <v>2288</v>
      </c>
      <c r="L200" t="s">
        <v>28</v>
      </c>
      <c r="M200"/>
      <c r="N200" t="s">
        <v>2289</v>
      </c>
      <c r="O200" t="s">
        <v>744</v>
      </c>
      <c r="P200" t="s">
        <v>96</v>
      </c>
      <c r="Q200" t="s">
        <v>3912</v>
      </c>
      <c r="R200" t="s">
        <v>4056</v>
      </c>
      <c r="S200" t="s">
        <v>4084</v>
      </c>
      <c r="T200" t="s">
        <v>3761</v>
      </c>
      <c r="U200" t="s">
        <v>2305</v>
      </c>
      <c r="V200"/>
      <c r="W200" t="s">
        <v>40</v>
      </c>
      <c r="X200" t="s">
        <v>2239</v>
      </c>
      <c r="Y200" t="s">
        <v>2239</v>
      </c>
      <c r="Z200" t="s">
        <v>80</v>
      </c>
      <c r="AA200" t="s">
        <v>35</v>
      </c>
      <c r="AB200" t="s">
        <v>2901</v>
      </c>
      <c r="AC200"/>
      <c r="AD200"/>
      <c r="AE200">
        <v>1</v>
      </c>
      <c r="AF200">
        <v>42</v>
      </c>
      <c r="AG200" s="7"/>
      <c r="AH200" s="7"/>
      <c r="AI200"/>
      <c r="AJ200"/>
      <c r="AK200"/>
      <c r="AL200"/>
      <c r="AM200"/>
      <c r="AN200"/>
      <c r="AO200"/>
      <c r="AP200"/>
      <c r="AQ200"/>
      <c r="AR200"/>
      <c r="AS200"/>
      <c r="AT200"/>
      <c r="AU200"/>
      <c r="AV200"/>
      <c r="AW200"/>
      <c r="AX200"/>
      <c r="AY200"/>
      <c r="AZ200"/>
      <c r="BA200"/>
      <c r="BB200"/>
      <c r="BC200"/>
      <c r="BD200"/>
      <c r="BE200"/>
      <c r="BF200"/>
      <c r="BG200"/>
    </row>
    <row r="201" spans="1:59" s="12" customFormat="1" x14ac:dyDescent="0.25">
      <c r="A201" t="s">
        <v>2285</v>
      </c>
      <c r="B201">
        <v>2020</v>
      </c>
      <c r="C201" t="str">
        <f t="shared" si="3"/>
        <v>Li et al. 2020</v>
      </c>
      <c r="D201" t="s">
        <v>35</v>
      </c>
      <c r="E201" t="s">
        <v>226</v>
      </c>
      <c r="F201" t="s">
        <v>2286</v>
      </c>
      <c r="G201" t="s">
        <v>35</v>
      </c>
      <c r="H201" t="s">
        <v>3503</v>
      </c>
      <c r="I201" t="s">
        <v>2287</v>
      </c>
      <c r="J201" t="s">
        <v>2117</v>
      </c>
      <c r="K201" t="s">
        <v>2288</v>
      </c>
      <c r="L201" t="s">
        <v>28</v>
      </c>
      <c r="M201"/>
      <c r="N201" t="s">
        <v>2289</v>
      </c>
      <c r="O201" t="s">
        <v>744</v>
      </c>
      <c r="P201" t="s">
        <v>96</v>
      </c>
      <c r="Q201" t="s">
        <v>4175</v>
      </c>
      <c r="R201" t="s">
        <v>3972</v>
      </c>
      <c r="S201" t="s">
        <v>4441</v>
      </c>
      <c r="T201" t="s">
        <v>3762</v>
      </c>
      <c r="U201" t="s">
        <v>2306</v>
      </c>
      <c r="V201"/>
      <c r="W201" t="s">
        <v>40</v>
      </c>
      <c r="X201" t="s">
        <v>2239</v>
      </c>
      <c r="Y201" t="s">
        <v>2239</v>
      </c>
      <c r="Z201" t="s">
        <v>80</v>
      </c>
      <c r="AA201" t="s">
        <v>35</v>
      </c>
      <c r="AB201" t="s">
        <v>2901</v>
      </c>
      <c r="AC201"/>
      <c r="AD201"/>
      <c r="AE201" t="s">
        <v>119</v>
      </c>
      <c r="AF201">
        <v>7</v>
      </c>
      <c r="AG201" s="7"/>
      <c r="AH201" s="7"/>
      <c r="AI201"/>
      <c r="AJ201"/>
      <c r="AK201"/>
      <c r="AL201"/>
      <c r="AM201"/>
      <c r="AN201"/>
      <c r="AO201"/>
      <c r="AP201"/>
      <c r="AQ201"/>
      <c r="AR201"/>
      <c r="AS201"/>
      <c r="AT201"/>
      <c r="AU201"/>
      <c r="AV201"/>
      <c r="AW201"/>
      <c r="AX201"/>
      <c r="AY201"/>
      <c r="AZ201"/>
      <c r="BA201"/>
      <c r="BB201"/>
      <c r="BC201"/>
      <c r="BD201"/>
      <c r="BE201"/>
      <c r="BF201"/>
      <c r="BG201"/>
    </row>
    <row r="202" spans="1:59" s="12" customFormat="1" x14ac:dyDescent="0.25">
      <c r="A202" t="s">
        <v>2285</v>
      </c>
      <c r="B202">
        <v>2020</v>
      </c>
      <c r="C202" t="str">
        <f t="shared" si="3"/>
        <v>Li et al. 2020</v>
      </c>
      <c r="D202" t="s">
        <v>35</v>
      </c>
      <c r="E202" t="s">
        <v>226</v>
      </c>
      <c r="F202" t="s">
        <v>2286</v>
      </c>
      <c r="G202" t="s">
        <v>35</v>
      </c>
      <c r="H202" t="s">
        <v>3503</v>
      </c>
      <c r="I202" t="s">
        <v>2287</v>
      </c>
      <c r="J202" t="s">
        <v>2117</v>
      </c>
      <c r="K202" t="s">
        <v>2288</v>
      </c>
      <c r="L202" t="s">
        <v>28</v>
      </c>
      <c r="M202"/>
      <c r="N202" t="s">
        <v>2289</v>
      </c>
      <c r="O202" t="s">
        <v>744</v>
      </c>
      <c r="P202" t="s">
        <v>96</v>
      </c>
      <c r="Q202" t="s">
        <v>4175</v>
      </c>
      <c r="R202" t="s">
        <v>3972</v>
      </c>
      <c r="S202" t="s">
        <v>4441</v>
      </c>
      <c r="T202" t="s">
        <v>2307</v>
      </c>
      <c r="U202" t="s">
        <v>2308</v>
      </c>
      <c r="V202"/>
      <c r="W202" t="s">
        <v>40</v>
      </c>
      <c r="X202" t="s">
        <v>2239</v>
      </c>
      <c r="Y202" t="s">
        <v>2239</v>
      </c>
      <c r="Z202" t="s">
        <v>80</v>
      </c>
      <c r="AA202" t="s">
        <v>35</v>
      </c>
      <c r="AB202" t="s">
        <v>2901</v>
      </c>
      <c r="AC202"/>
      <c r="AD202"/>
      <c r="AE202" t="s">
        <v>119</v>
      </c>
      <c r="AF202">
        <v>1</v>
      </c>
      <c r="AG202" s="7"/>
      <c r="AH202" s="7"/>
      <c r="AI202"/>
      <c r="AJ202"/>
      <c r="AK202"/>
      <c r="AL202"/>
      <c r="AM202"/>
      <c r="AN202"/>
      <c r="AO202"/>
      <c r="AP202"/>
      <c r="AQ202"/>
      <c r="AR202"/>
      <c r="AS202"/>
      <c r="AT202"/>
      <c r="AU202"/>
      <c r="AV202"/>
      <c r="AW202"/>
      <c r="AX202"/>
      <c r="AY202"/>
      <c r="AZ202"/>
      <c r="BA202"/>
      <c r="BB202"/>
      <c r="BC202"/>
      <c r="BD202"/>
      <c r="BE202"/>
      <c r="BF202"/>
      <c r="BG202"/>
    </row>
    <row r="203" spans="1:59" s="12" customFormat="1" x14ac:dyDescent="0.25">
      <c r="A203" t="s">
        <v>2285</v>
      </c>
      <c r="B203">
        <v>2020</v>
      </c>
      <c r="C203" t="str">
        <f t="shared" si="3"/>
        <v>Li et al. 2020</v>
      </c>
      <c r="D203" t="s">
        <v>35</v>
      </c>
      <c r="E203" t="s">
        <v>226</v>
      </c>
      <c r="F203" t="s">
        <v>2286</v>
      </c>
      <c r="G203" t="s">
        <v>35</v>
      </c>
      <c r="H203" t="s">
        <v>3503</v>
      </c>
      <c r="I203" t="s">
        <v>2287</v>
      </c>
      <c r="J203" t="s">
        <v>2117</v>
      </c>
      <c r="K203" t="s">
        <v>2288</v>
      </c>
      <c r="L203" t="s">
        <v>28</v>
      </c>
      <c r="M203"/>
      <c r="N203" t="s">
        <v>2289</v>
      </c>
      <c r="O203" t="s">
        <v>744</v>
      </c>
      <c r="P203" t="s">
        <v>96</v>
      </c>
      <c r="Q203" s="12" t="s">
        <v>3978</v>
      </c>
      <c r="R203" s="12" t="s">
        <v>4463</v>
      </c>
      <c r="S203" s="12" t="s">
        <v>4465</v>
      </c>
      <c r="T203" t="s">
        <v>2309</v>
      </c>
      <c r="U203" t="s">
        <v>2310</v>
      </c>
      <c r="V203"/>
      <c r="W203" t="s">
        <v>40</v>
      </c>
      <c r="X203" t="s">
        <v>2239</v>
      </c>
      <c r="Y203" t="s">
        <v>2239</v>
      </c>
      <c r="Z203" t="s">
        <v>80</v>
      </c>
      <c r="AA203" t="s">
        <v>35</v>
      </c>
      <c r="AB203" t="s">
        <v>2901</v>
      </c>
      <c r="AC203"/>
      <c r="AD203"/>
      <c r="AE203">
        <v>1</v>
      </c>
      <c r="AF203">
        <v>2</v>
      </c>
      <c r="AG203" s="7"/>
      <c r="AH203" s="7"/>
      <c r="AI203"/>
      <c r="AJ203"/>
      <c r="AK203"/>
      <c r="AL203"/>
      <c r="AM203"/>
      <c r="AN203"/>
      <c r="AO203"/>
      <c r="AP203"/>
      <c r="AQ203"/>
      <c r="AR203"/>
      <c r="AS203"/>
      <c r="AT203"/>
      <c r="AU203"/>
      <c r="AV203"/>
      <c r="AW203"/>
      <c r="AX203"/>
      <c r="AY203"/>
      <c r="AZ203"/>
      <c r="BA203"/>
      <c r="BB203"/>
      <c r="BC203"/>
      <c r="BD203"/>
      <c r="BE203"/>
      <c r="BF203"/>
      <c r="BG203"/>
    </row>
    <row r="204" spans="1:59" s="12" customFormat="1" x14ac:dyDescent="0.25">
      <c r="A204" t="s">
        <v>788</v>
      </c>
      <c r="B204">
        <v>2013</v>
      </c>
      <c r="C204" t="str">
        <f t="shared" si="3"/>
        <v>Lohmus et al. 2013</v>
      </c>
      <c r="D204" t="s">
        <v>35</v>
      </c>
      <c r="E204" t="s">
        <v>226</v>
      </c>
      <c r="F204" t="s">
        <v>789</v>
      </c>
      <c r="G204" t="s">
        <v>2901</v>
      </c>
      <c r="H204" t="s">
        <v>3504</v>
      </c>
      <c r="I204" t="s">
        <v>2435</v>
      </c>
      <c r="J204" t="s">
        <v>2117</v>
      </c>
      <c r="K204" t="s">
        <v>28</v>
      </c>
      <c r="L204" t="s">
        <v>28</v>
      </c>
      <c r="M204"/>
      <c r="N204" t="s">
        <v>248</v>
      </c>
      <c r="O204" t="s">
        <v>744</v>
      </c>
      <c r="P204" t="s">
        <v>96</v>
      </c>
      <c r="Q204" t="s">
        <v>3912</v>
      </c>
      <c r="R204" t="s">
        <v>3913</v>
      </c>
      <c r="S204" t="s">
        <v>4024</v>
      </c>
      <c r="T204" t="s">
        <v>791</v>
      </c>
      <c r="U204" t="s">
        <v>792</v>
      </c>
      <c r="V204"/>
      <c r="W204" t="s">
        <v>40</v>
      </c>
      <c r="X204" t="s">
        <v>2432</v>
      </c>
      <c r="Y204" t="s">
        <v>2239</v>
      </c>
      <c r="Z204" t="s">
        <v>69</v>
      </c>
      <c r="AA204" t="s">
        <v>35</v>
      </c>
      <c r="AB204" t="s">
        <v>2901</v>
      </c>
      <c r="AC204"/>
      <c r="AD204"/>
      <c r="AE204" t="s">
        <v>119</v>
      </c>
      <c r="AF204">
        <v>9</v>
      </c>
      <c r="AG204"/>
      <c r="AH204"/>
      <c r="AI204"/>
      <c r="AJ204"/>
      <c r="AK204"/>
      <c r="AL204"/>
      <c r="AM204"/>
      <c r="AN204"/>
      <c r="AO204"/>
      <c r="AP204"/>
      <c r="AQ204"/>
      <c r="AR204"/>
      <c r="AS204"/>
      <c r="AT204"/>
      <c r="AU204"/>
      <c r="AV204"/>
      <c r="AW204"/>
      <c r="AX204"/>
      <c r="AY204"/>
      <c r="AZ204"/>
      <c r="BA204"/>
      <c r="BB204"/>
      <c r="BC204"/>
      <c r="BD204"/>
      <c r="BE204"/>
      <c r="BF204"/>
      <c r="BG204"/>
    </row>
    <row r="205" spans="1:59" s="12" customFormat="1" x14ac:dyDescent="0.25">
      <c r="A205" t="s">
        <v>788</v>
      </c>
      <c r="B205">
        <v>2013</v>
      </c>
      <c r="C205" t="str">
        <f t="shared" si="3"/>
        <v>Lohmus et al. 2013</v>
      </c>
      <c r="D205" t="s">
        <v>35</v>
      </c>
      <c r="E205" t="s">
        <v>226</v>
      </c>
      <c r="F205" t="s">
        <v>789</v>
      </c>
      <c r="G205" t="s">
        <v>2901</v>
      </c>
      <c r="H205" t="s">
        <v>3504</v>
      </c>
      <c r="I205" t="s">
        <v>2435</v>
      </c>
      <c r="J205" t="s">
        <v>2117</v>
      </c>
      <c r="K205" t="s">
        <v>28</v>
      </c>
      <c r="L205" t="s">
        <v>28</v>
      </c>
      <c r="M205"/>
      <c r="N205" t="s">
        <v>248</v>
      </c>
      <c r="O205" t="s">
        <v>744</v>
      </c>
      <c r="P205" t="s">
        <v>96</v>
      </c>
      <c r="Q205" t="s">
        <v>3912</v>
      </c>
      <c r="R205" t="s">
        <v>3914</v>
      </c>
      <c r="S205" t="s">
        <v>4118</v>
      </c>
      <c r="T205" t="s">
        <v>794</v>
      </c>
      <c r="U205" t="s">
        <v>458</v>
      </c>
      <c r="V205"/>
      <c r="W205" t="s">
        <v>40</v>
      </c>
      <c r="X205" t="s">
        <v>2432</v>
      </c>
      <c r="Y205" t="s">
        <v>2239</v>
      </c>
      <c r="Z205" t="s">
        <v>69</v>
      </c>
      <c r="AA205" t="s">
        <v>35</v>
      </c>
      <c r="AB205" t="s">
        <v>2901</v>
      </c>
      <c r="AC205"/>
      <c r="AD205"/>
      <c r="AE205" t="s">
        <v>119</v>
      </c>
      <c r="AF205">
        <v>2</v>
      </c>
      <c r="AG205"/>
      <c r="AH205"/>
      <c r="AI205"/>
      <c r="AJ205"/>
      <c r="AK205"/>
      <c r="AL205"/>
      <c r="AM205"/>
      <c r="AN205"/>
      <c r="AO205"/>
      <c r="AP205"/>
      <c r="AQ205"/>
      <c r="AR205"/>
      <c r="AS205"/>
      <c r="AT205"/>
      <c r="AU205"/>
      <c r="AV205"/>
      <c r="AW205"/>
      <c r="AX205"/>
      <c r="AY205"/>
      <c r="AZ205"/>
      <c r="BA205"/>
      <c r="BB205"/>
      <c r="BC205"/>
      <c r="BD205"/>
      <c r="BE205"/>
      <c r="BF205"/>
      <c r="BG205"/>
    </row>
    <row r="206" spans="1:59" s="12" customFormat="1" x14ac:dyDescent="0.25">
      <c r="A206" t="s">
        <v>788</v>
      </c>
      <c r="B206">
        <v>2013</v>
      </c>
      <c r="C206" t="str">
        <f t="shared" si="3"/>
        <v>Lohmus et al. 2013</v>
      </c>
      <c r="D206" t="s">
        <v>35</v>
      </c>
      <c r="E206" t="s">
        <v>226</v>
      </c>
      <c r="F206" t="s">
        <v>789</v>
      </c>
      <c r="G206" t="s">
        <v>2901</v>
      </c>
      <c r="H206" t="s">
        <v>3504</v>
      </c>
      <c r="I206" t="s">
        <v>2435</v>
      </c>
      <c r="J206" t="s">
        <v>2117</v>
      </c>
      <c r="K206" t="s">
        <v>28</v>
      </c>
      <c r="L206" t="s">
        <v>28</v>
      </c>
      <c r="M206"/>
      <c r="N206" t="s">
        <v>248</v>
      </c>
      <c r="O206" t="s">
        <v>744</v>
      </c>
      <c r="P206" t="s">
        <v>96</v>
      </c>
      <c r="Q206" t="s">
        <v>3912</v>
      </c>
      <c r="R206" t="s">
        <v>3914</v>
      </c>
      <c r="S206" t="s">
        <v>4209</v>
      </c>
      <c r="T206" t="s">
        <v>795</v>
      </c>
      <c r="U206" t="s">
        <v>737</v>
      </c>
      <c r="V206"/>
      <c r="W206" t="s">
        <v>40</v>
      </c>
      <c r="X206" t="s">
        <v>2432</v>
      </c>
      <c r="Y206" t="s">
        <v>2239</v>
      </c>
      <c r="Z206" t="s">
        <v>69</v>
      </c>
      <c r="AA206" t="s">
        <v>35</v>
      </c>
      <c r="AB206" t="s">
        <v>2901</v>
      </c>
      <c r="AC206"/>
      <c r="AD206"/>
      <c r="AE206">
        <v>1</v>
      </c>
      <c r="AF206">
        <v>9</v>
      </c>
      <c r="AG206"/>
      <c r="AH206"/>
      <c r="AI206"/>
      <c r="AJ206"/>
      <c r="AK206"/>
      <c r="AL206"/>
      <c r="AM206"/>
      <c r="AN206"/>
      <c r="AO206"/>
      <c r="AP206"/>
      <c r="AQ206"/>
      <c r="AR206"/>
      <c r="AS206"/>
      <c r="AT206"/>
      <c r="AU206"/>
      <c r="AV206"/>
      <c r="AW206"/>
      <c r="AX206"/>
      <c r="AY206"/>
      <c r="AZ206"/>
      <c r="BA206"/>
      <c r="BB206"/>
      <c r="BC206"/>
      <c r="BD206"/>
      <c r="BE206"/>
      <c r="BF206"/>
      <c r="BG206"/>
    </row>
    <row r="207" spans="1:59" s="12" customFormat="1" x14ac:dyDescent="0.25">
      <c r="A207" t="s">
        <v>788</v>
      </c>
      <c r="B207">
        <v>2013</v>
      </c>
      <c r="C207" t="str">
        <f t="shared" si="3"/>
        <v>Lohmus et al. 2013</v>
      </c>
      <c r="D207" t="s">
        <v>35</v>
      </c>
      <c r="E207" t="s">
        <v>226</v>
      </c>
      <c r="F207" t="s">
        <v>789</v>
      </c>
      <c r="G207" t="s">
        <v>2901</v>
      </c>
      <c r="H207" t="s">
        <v>3504</v>
      </c>
      <c r="I207" t="s">
        <v>2435</v>
      </c>
      <c r="J207" t="s">
        <v>2117</v>
      </c>
      <c r="K207" t="s">
        <v>28</v>
      </c>
      <c r="L207" t="s">
        <v>28</v>
      </c>
      <c r="M207"/>
      <c r="N207" t="s">
        <v>248</v>
      </c>
      <c r="O207" t="s">
        <v>744</v>
      </c>
      <c r="P207" t="s">
        <v>96</v>
      </c>
      <c r="Q207" t="s">
        <v>3912</v>
      </c>
      <c r="R207" t="s">
        <v>3914</v>
      </c>
      <c r="S207" t="s">
        <v>4209</v>
      </c>
      <c r="T207" t="s">
        <v>796</v>
      </c>
      <c r="U207" t="s">
        <v>797</v>
      </c>
      <c r="V207"/>
      <c r="W207" t="s">
        <v>40</v>
      </c>
      <c r="X207" t="s">
        <v>2432</v>
      </c>
      <c r="Y207" t="s">
        <v>2239</v>
      </c>
      <c r="Z207" t="s">
        <v>69</v>
      </c>
      <c r="AA207" t="s">
        <v>35</v>
      </c>
      <c r="AB207" t="s">
        <v>2901</v>
      </c>
      <c r="AC207"/>
      <c r="AD207"/>
      <c r="AE207">
        <v>3</v>
      </c>
      <c r="AF207">
        <v>80</v>
      </c>
      <c r="AG207"/>
      <c r="AH207"/>
      <c r="AI207"/>
      <c r="AJ207"/>
      <c r="AK207"/>
      <c r="AL207"/>
      <c r="AM207"/>
      <c r="AN207"/>
      <c r="AO207"/>
      <c r="AP207"/>
      <c r="AQ207"/>
      <c r="AR207"/>
      <c r="AS207"/>
      <c r="AT207"/>
      <c r="AU207"/>
      <c r="AV207"/>
      <c r="AW207"/>
      <c r="AX207"/>
      <c r="AY207"/>
      <c r="AZ207"/>
      <c r="BA207"/>
      <c r="BB207"/>
      <c r="BC207"/>
      <c r="BD207"/>
      <c r="BE207"/>
      <c r="BF207"/>
      <c r="BG207"/>
    </row>
    <row r="208" spans="1:59" s="12" customFormat="1" x14ac:dyDescent="0.25">
      <c r="A208" t="s">
        <v>199</v>
      </c>
      <c r="B208">
        <v>2020</v>
      </c>
      <c r="C208" t="str">
        <f t="shared" si="3"/>
        <v>Lowenstein et al. 2020</v>
      </c>
      <c r="D208" t="s">
        <v>35</v>
      </c>
      <c r="E208" t="s">
        <v>158</v>
      </c>
      <c r="F208" t="s">
        <v>200</v>
      </c>
      <c r="G208" t="s">
        <v>2901</v>
      </c>
      <c r="H208" t="s">
        <v>3506</v>
      </c>
      <c r="I208" t="s">
        <v>2404</v>
      </c>
      <c r="J208" t="s">
        <v>3625</v>
      </c>
      <c r="K208" t="s">
        <v>28</v>
      </c>
      <c r="L208" t="s">
        <v>28</v>
      </c>
      <c r="M208"/>
      <c r="N208" t="s">
        <v>28</v>
      </c>
      <c r="O208" t="s">
        <v>744</v>
      </c>
      <c r="P208" t="s">
        <v>96</v>
      </c>
      <c r="Q208" t="s">
        <v>3978</v>
      </c>
      <c r="R208" t="s">
        <v>3935</v>
      </c>
      <c r="S208" t="s">
        <v>3979</v>
      </c>
      <c r="T208" t="s">
        <v>165</v>
      </c>
      <c r="U208"/>
      <c r="V208"/>
      <c r="W208" t="s">
        <v>202</v>
      </c>
      <c r="X208" t="s">
        <v>2384</v>
      </c>
      <c r="Y208" t="s">
        <v>2384</v>
      </c>
      <c r="Z208" t="s">
        <v>204</v>
      </c>
      <c r="AA208" t="s">
        <v>35</v>
      </c>
      <c r="AB208" t="s">
        <v>2901</v>
      </c>
      <c r="AC208"/>
      <c r="AD208"/>
      <c r="AE208">
        <v>2</v>
      </c>
      <c r="AF208">
        <v>21</v>
      </c>
      <c r="AG208"/>
      <c r="AH208"/>
      <c r="AI208"/>
      <c r="AJ208"/>
      <c r="AK208"/>
      <c r="AL208"/>
      <c r="AM208"/>
      <c r="AN208"/>
      <c r="AO208"/>
      <c r="AP208"/>
      <c r="AQ208"/>
      <c r="AR208"/>
      <c r="AS208"/>
      <c r="AT208"/>
      <c r="AU208"/>
      <c r="AV208"/>
      <c r="AW208"/>
      <c r="AX208"/>
      <c r="AY208"/>
      <c r="AZ208"/>
      <c r="BA208"/>
      <c r="BB208"/>
      <c r="BC208"/>
      <c r="BD208"/>
      <c r="BE208"/>
      <c r="BF208"/>
      <c r="BG208"/>
    </row>
    <row r="209" spans="1:59" s="12" customFormat="1" x14ac:dyDescent="0.25">
      <c r="A209" t="s">
        <v>2501</v>
      </c>
      <c r="B209">
        <v>2021</v>
      </c>
      <c r="C209" t="str">
        <f t="shared" si="3"/>
        <v>Masuda et al. 2021</v>
      </c>
      <c r="D209" t="s">
        <v>35</v>
      </c>
      <c r="E209" t="s">
        <v>226</v>
      </c>
      <c r="F209" t="s">
        <v>2502</v>
      </c>
      <c r="G209" t="s">
        <v>2901</v>
      </c>
      <c r="H209" t="s">
        <v>3501</v>
      </c>
      <c r="I209" t="s">
        <v>2981</v>
      </c>
      <c r="J209" t="s">
        <v>3625</v>
      </c>
      <c r="K209" t="s">
        <v>28</v>
      </c>
      <c r="L209" t="s">
        <v>28</v>
      </c>
      <c r="M209"/>
      <c r="N209" t="s">
        <v>28</v>
      </c>
      <c r="O209" t="s">
        <v>744</v>
      </c>
      <c r="P209" t="s">
        <v>96</v>
      </c>
      <c r="Q209" t="s">
        <v>3912</v>
      </c>
      <c r="R209" t="s">
        <v>4056</v>
      </c>
      <c r="S209" t="s">
        <v>4454</v>
      </c>
      <c r="T209" t="s">
        <v>2871</v>
      </c>
      <c r="U209" t="s">
        <v>2503</v>
      </c>
      <c r="V209"/>
      <c r="W209" t="s">
        <v>40</v>
      </c>
      <c r="X209" t="s">
        <v>2504</v>
      </c>
      <c r="Y209" t="s">
        <v>2504</v>
      </c>
      <c r="Z209" t="s">
        <v>2505</v>
      </c>
      <c r="AA209" t="s">
        <v>35</v>
      </c>
      <c r="AB209" t="s">
        <v>2901</v>
      </c>
      <c r="AC209"/>
      <c r="AD209"/>
      <c r="AE209">
        <v>18</v>
      </c>
      <c r="AF209">
        <v>423</v>
      </c>
      <c r="AG209"/>
      <c r="AH209"/>
      <c r="AI209"/>
      <c r="AJ209"/>
      <c r="AK209"/>
      <c r="AL209"/>
      <c r="AM209"/>
      <c r="AN209"/>
      <c r="AO209"/>
      <c r="AP209"/>
      <c r="AQ209"/>
      <c r="AR209" t="s">
        <v>2982</v>
      </c>
      <c r="AS209"/>
      <c r="AT209"/>
      <c r="AU209"/>
      <c r="AV209"/>
      <c r="AW209"/>
      <c r="AX209"/>
      <c r="AY209"/>
      <c r="AZ209"/>
      <c r="BA209"/>
      <c r="BB209"/>
      <c r="BC209"/>
      <c r="BD209"/>
      <c r="BE209"/>
      <c r="BF209"/>
      <c r="BG209"/>
    </row>
    <row r="210" spans="1:59" s="12" customFormat="1" x14ac:dyDescent="0.25">
      <c r="A210" t="s">
        <v>2492</v>
      </c>
      <c r="B210">
        <v>2003</v>
      </c>
      <c r="C210" t="str">
        <f t="shared" si="3"/>
        <v>McGlade et al. 2003</v>
      </c>
      <c r="D210" t="s">
        <v>35</v>
      </c>
      <c r="E210" t="s">
        <v>25</v>
      </c>
      <c r="F210" t="s">
        <v>2493</v>
      </c>
      <c r="G210" t="s">
        <v>2901</v>
      </c>
      <c r="H210" t="s">
        <v>3501</v>
      </c>
      <c r="I210" t="s">
        <v>2980</v>
      </c>
      <c r="J210" t="s">
        <v>3625</v>
      </c>
      <c r="K210" t="s">
        <v>28</v>
      </c>
      <c r="L210" t="s">
        <v>28</v>
      </c>
      <c r="M210"/>
      <c r="N210" t="s">
        <v>2494</v>
      </c>
      <c r="O210" t="s">
        <v>744</v>
      </c>
      <c r="P210" t="s">
        <v>96</v>
      </c>
      <c r="Q210" t="s">
        <v>3978</v>
      </c>
      <c r="R210" t="s">
        <v>3935</v>
      </c>
      <c r="S210" t="s">
        <v>3979</v>
      </c>
      <c r="T210" t="s">
        <v>165</v>
      </c>
      <c r="U210"/>
      <c r="V210"/>
      <c r="W210" t="s">
        <v>202</v>
      </c>
      <c r="X210" t="s">
        <v>2442</v>
      </c>
      <c r="Y210" t="s">
        <v>2239</v>
      </c>
      <c r="Z210" t="s">
        <v>2495</v>
      </c>
      <c r="AA210" t="s">
        <v>35</v>
      </c>
      <c r="AB210" t="s">
        <v>2901</v>
      </c>
      <c r="AC210"/>
      <c r="AD210"/>
      <c r="AE210">
        <f>ROUND((AF210*AG210),0)</f>
        <v>4</v>
      </c>
      <c r="AF210">
        <v>40</v>
      </c>
      <c r="AG210" s="3">
        <v>0.1</v>
      </c>
      <c r="AH210" s="3"/>
      <c r="AI210"/>
      <c r="AJ210"/>
      <c r="AK210"/>
      <c r="AL210"/>
      <c r="AM210"/>
      <c r="AN210"/>
      <c r="AO210"/>
      <c r="AP210"/>
      <c r="AQ210"/>
      <c r="AR210" t="s">
        <v>2412</v>
      </c>
      <c r="AS210"/>
      <c r="AT210"/>
      <c r="AU210"/>
      <c r="AV210"/>
      <c r="AW210"/>
      <c r="AX210"/>
      <c r="AY210"/>
      <c r="AZ210"/>
      <c r="BA210"/>
      <c r="BB210"/>
      <c r="BC210"/>
      <c r="BD210"/>
      <c r="BE210"/>
      <c r="BF210"/>
      <c r="BG210"/>
    </row>
    <row r="211" spans="1:59" s="12" customFormat="1" x14ac:dyDescent="0.25">
      <c r="A211" t="s">
        <v>2499</v>
      </c>
      <c r="B211">
        <v>1999</v>
      </c>
      <c r="C211" t="str">
        <f t="shared" si="3"/>
        <v>McReynolds et al. 1999</v>
      </c>
      <c r="D211" t="s">
        <v>35</v>
      </c>
      <c r="E211" t="s">
        <v>25</v>
      </c>
      <c r="F211" t="s">
        <v>26</v>
      </c>
      <c r="G211" t="s">
        <v>35</v>
      </c>
      <c r="H211" t="s">
        <v>3503</v>
      </c>
      <c r="I211" t="s">
        <v>2404</v>
      </c>
      <c r="J211" t="s">
        <v>3626</v>
      </c>
      <c r="K211" t="s">
        <v>28</v>
      </c>
      <c r="L211" t="s">
        <v>28</v>
      </c>
      <c r="M211"/>
      <c r="N211" t="s">
        <v>28</v>
      </c>
      <c r="O211" t="s">
        <v>744</v>
      </c>
      <c r="P211" t="s">
        <v>96</v>
      </c>
      <c r="Q211" t="s">
        <v>3978</v>
      </c>
      <c r="R211" t="s">
        <v>3935</v>
      </c>
      <c r="S211" t="s">
        <v>3979</v>
      </c>
      <c r="T211" t="s">
        <v>165</v>
      </c>
      <c r="U211"/>
      <c r="V211"/>
      <c r="W211" t="s">
        <v>202</v>
      </c>
      <c r="X211" t="s">
        <v>2442</v>
      </c>
      <c r="Y211" t="s">
        <v>2239</v>
      </c>
      <c r="Z211" t="s">
        <v>2500</v>
      </c>
      <c r="AA211" t="s">
        <v>35</v>
      </c>
      <c r="AB211" t="s">
        <v>2901</v>
      </c>
      <c r="AC211"/>
      <c r="AD211"/>
      <c r="AE211">
        <f>ROUND((AF211*AG211),0)</f>
        <v>50</v>
      </c>
      <c r="AF211">
        <v>600</v>
      </c>
      <c r="AG211" s="7">
        <v>8.3000000000000004E-2</v>
      </c>
      <c r="AH211" s="7"/>
      <c r="AI211"/>
      <c r="AJ211"/>
      <c r="AK211"/>
      <c r="AL211"/>
      <c r="AM211"/>
      <c r="AN211"/>
      <c r="AO211"/>
      <c r="AP211"/>
      <c r="AQ211" t="s">
        <v>2992</v>
      </c>
      <c r="AR211" t="s">
        <v>2412</v>
      </c>
      <c r="AS211"/>
      <c r="AT211"/>
      <c r="AU211"/>
      <c r="AV211"/>
      <c r="AW211"/>
      <c r="AX211"/>
      <c r="AY211"/>
      <c r="AZ211"/>
      <c r="BA211"/>
      <c r="BB211"/>
      <c r="BC211"/>
      <c r="BD211"/>
      <c r="BE211"/>
      <c r="BF211"/>
      <c r="BG211"/>
    </row>
    <row r="212" spans="1:59" s="12" customFormat="1" x14ac:dyDescent="0.25">
      <c r="A212" t="s">
        <v>2350</v>
      </c>
      <c r="B212">
        <v>2015</v>
      </c>
      <c r="C212" t="str">
        <f t="shared" si="3"/>
        <v>Montecino-Latorre et al. 2015</v>
      </c>
      <c r="D212" t="s">
        <v>35</v>
      </c>
      <c r="E212" t="s">
        <v>226</v>
      </c>
      <c r="F212" t="s">
        <v>2351</v>
      </c>
      <c r="G212" t="s">
        <v>35</v>
      </c>
      <c r="H212" t="s">
        <v>3503</v>
      </c>
      <c r="I212" t="s">
        <v>2352</v>
      </c>
      <c r="J212" t="s">
        <v>2117</v>
      </c>
      <c r="K212" t="s">
        <v>28</v>
      </c>
      <c r="L212" t="s">
        <v>28</v>
      </c>
      <c r="M212"/>
      <c r="N212" t="s">
        <v>2353</v>
      </c>
      <c r="O212" t="s">
        <v>744</v>
      </c>
      <c r="P212" t="s">
        <v>96</v>
      </c>
      <c r="Q212" s="12" t="s">
        <v>3912</v>
      </c>
      <c r="R212" s="12" t="s">
        <v>4056</v>
      </c>
      <c r="S212" s="12" t="s">
        <v>4447</v>
      </c>
      <c r="T212" t="s">
        <v>2893</v>
      </c>
      <c r="U212" t="s">
        <v>2243</v>
      </c>
      <c r="V212"/>
      <c r="W212" t="s">
        <v>40</v>
      </c>
      <c r="X212" t="s">
        <v>2342</v>
      </c>
      <c r="Y212" t="s">
        <v>2239</v>
      </c>
      <c r="Z212" t="s">
        <v>80</v>
      </c>
      <c r="AA212" t="s">
        <v>35</v>
      </c>
      <c r="AB212" t="s">
        <v>2901</v>
      </c>
      <c r="AC212"/>
      <c r="AD212"/>
      <c r="AE212">
        <v>33</v>
      </c>
      <c r="AF212">
        <v>224</v>
      </c>
      <c r="AG212" s="3">
        <v>0.15</v>
      </c>
      <c r="AH212" s="3"/>
      <c r="AI212"/>
      <c r="AJ212"/>
      <c r="AK212"/>
      <c r="AL212"/>
      <c r="AM212"/>
      <c r="AN212"/>
      <c r="AO212" s="3"/>
      <c r="AP212" s="7"/>
      <c r="AQ212"/>
      <c r="AR212"/>
      <c r="AS212"/>
      <c r="AT212"/>
      <c r="AU212"/>
      <c r="AV212"/>
      <c r="AW212"/>
      <c r="AX212"/>
      <c r="AY212"/>
      <c r="AZ212"/>
      <c r="BA212"/>
      <c r="BB212"/>
      <c r="BC212"/>
      <c r="BD212"/>
      <c r="BE212"/>
      <c r="BF212"/>
      <c r="BG212"/>
    </row>
    <row r="213" spans="1:59" s="12" customFormat="1" x14ac:dyDescent="0.25">
      <c r="A213" t="s">
        <v>2350</v>
      </c>
      <c r="B213">
        <v>2015</v>
      </c>
      <c r="C213" t="str">
        <f t="shared" si="3"/>
        <v>Montecino-Latorre et al. 2015</v>
      </c>
      <c r="D213" t="s">
        <v>35</v>
      </c>
      <c r="E213" t="s">
        <v>226</v>
      </c>
      <c r="F213" t="s">
        <v>2351</v>
      </c>
      <c r="G213" t="s">
        <v>35</v>
      </c>
      <c r="H213" t="s">
        <v>3503</v>
      </c>
      <c r="I213" t="s">
        <v>2352</v>
      </c>
      <c r="J213" t="s">
        <v>2117</v>
      </c>
      <c r="K213" t="s">
        <v>28</v>
      </c>
      <c r="L213" t="s">
        <v>28</v>
      </c>
      <c r="M213"/>
      <c r="N213" t="s">
        <v>2353</v>
      </c>
      <c r="O213" t="s">
        <v>744</v>
      </c>
      <c r="P213" t="s">
        <v>96</v>
      </c>
      <c r="Q213" s="12" t="s">
        <v>3912</v>
      </c>
      <c r="R213" s="12" t="s">
        <v>4056</v>
      </c>
      <c r="S213" s="12" t="s">
        <v>4447</v>
      </c>
      <c r="T213" t="s">
        <v>2893</v>
      </c>
      <c r="U213" t="s">
        <v>2243</v>
      </c>
      <c r="V213"/>
      <c r="W213" t="s">
        <v>40</v>
      </c>
      <c r="X213" t="s">
        <v>2342</v>
      </c>
      <c r="Y213" t="s">
        <v>2239</v>
      </c>
      <c r="Z213" t="s">
        <v>80</v>
      </c>
      <c r="AA213" t="s">
        <v>35</v>
      </c>
      <c r="AB213" t="s">
        <v>2901</v>
      </c>
      <c r="AC213"/>
      <c r="AD213"/>
      <c r="AE213">
        <v>1</v>
      </c>
      <c r="AF213">
        <v>33</v>
      </c>
      <c r="AG213"/>
      <c r="AH213"/>
      <c r="AI213"/>
      <c r="AJ213"/>
      <c r="AK213"/>
      <c r="AL213"/>
      <c r="AM213"/>
      <c r="AN213"/>
      <c r="AO213"/>
      <c r="AP213"/>
      <c r="AQ213" t="s">
        <v>2906</v>
      </c>
      <c r="AR213"/>
      <c r="AS213"/>
      <c r="AT213"/>
      <c r="AU213"/>
      <c r="AV213"/>
      <c r="AW213"/>
      <c r="AX213"/>
      <c r="AY213"/>
      <c r="AZ213"/>
      <c r="BA213"/>
      <c r="BB213"/>
      <c r="BC213"/>
      <c r="BD213"/>
      <c r="BE213"/>
      <c r="BF213"/>
      <c r="BG213"/>
    </row>
    <row r="214" spans="1:59" s="12" customFormat="1" x14ac:dyDescent="0.25">
      <c r="A214" t="s">
        <v>2350</v>
      </c>
      <c r="B214">
        <v>2015</v>
      </c>
      <c r="C214" t="str">
        <f t="shared" si="3"/>
        <v>Montecino-Latorre et al. 2015</v>
      </c>
      <c r="D214" t="s">
        <v>35</v>
      </c>
      <c r="E214" t="s">
        <v>226</v>
      </c>
      <c r="F214" t="s">
        <v>2351</v>
      </c>
      <c r="G214" t="s">
        <v>35</v>
      </c>
      <c r="H214" t="s">
        <v>3503</v>
      </c>
      <c r="I214" t="s">
        <v>2352</v>
      </c>
      <c r="J214" t="s">
        <v>2117</v>
      </c>
      <c r="K214" t="s">
        <v>28</v>
      </c>
      <c r="L214" t="s">
        <v>28</v>
      </c>
      <c r="M214"/>
      <c r="N214" t="s">
        <v>2353</v>
      </c>
      <c r="O214" t="s">
        <v>744</v>
      </c>
      <c r="P214" t="s">
        <v>96</v>
      </c>
      <c r="Q214" s="12" t="s">
        <v>3912</v>
      </c>
      <c r="R214" s="12" t="s">
        <v>4056</v>
      </c>
      <c r="S214" s="12" t="s">
        <v>4447</v>
      </c>
      <c r="T214" t="s">
        <v>2893</v>
      </c>
      <c r="U214" t="s">
        <v>2243</v>
      </c>
      <c r="V214"/>
      <c r="W214" t="s">
        <v>40</v>
      </c>
      <c r="X214" t="s">
        <v>2342</v>
      </c>
      <c r="Y214" t="s">
        <v>2239</v>
      </c>
      <c r="Z214" t="s">
        <v>80</v>
      </c>
      <c r="AA214" t="s">
        <v>35</v>
      </c>
      <c r="AB214" t="s">
        <v>2901</v>
      </c>
      <c r="AC214"/>
      <c r="AD214"/>
      <c r="AE214">
        <v>1</v>
      </c>
      <c r="AF214">
        <v>33</v>
      </c>
      <c r="AG214"/>
      <c r="AH214"/>
      <c r="AI214"/>
      <c r="AJ214"/>
      <c r="AK214"/>
      <c r="AL214"/>
      <c r="AM214"/>
      <c r="AN214"/>
      <c r="AO214"/>
      <c r="AP214"/>
      <c r="AQ214" t="s">
        <v>2907</v>
      </c>
      <c r="AR214"/>
      <c r="AS214"/>
      <c r="AT214"/>
      <c r="AU214"/>
      <c r="AV214"/>
      <c r="AW214"/>
      <c r="AX214"/>
      <c r="AY214"/>
      <c r="AZ214"/>
      <c r="BA214"/>
      <c r="BB214"/>
      <c r="BC214"/>
      <c r="BD214"/>
      <c r="BE214"/>
      <c r="BF214"/>
      <c r="BG214"/>
    </row>
    <row r="215" spans="1:59" s="12" customFormat="1" x14ac:dyDescent="0.25">
      <c r="A215" t="s">
        <v>2350</v>
      </c>
      <c r="B215">
        <v>2015</v>
      </c>
      <c r="C215" t="str">
        <f t="shared" si="3"/>
        <v>Montecino-Latorre et al. 2015</v>
      </c>
      <c r="D215" t="s">
        <v>35</v>
      </c>
      <c r="E215" t="s">
        <v>226</v>
      </c>
      <c r="F215" t="s">
        <v>2351</v>
      </c>
      <c r="G215" t="s">
        <v>35</v>
      </c>
      <c r="H215" t="s">
        <v>3503</v>
      </c>
      <c r="I215" t="s">
        <v>2352</v>
      </c>
      <c r="J215" t="s">
        <v>2117</v>
      </c>
      <c r="K215" t="s">
        <v>28</v>
      </c>
      <c r="L215" t="s">
        <v>28</v>
      </c>
      <c r="M215"/>
      <c r="N215" t="s">
        <v>2353</v>
      </c>
      <c r="O215" t="s">
        <v>744</v>
      </c>
      <c r="P215" t="s">
        <v>96</v>
      </c>
      <c r="Q215" s="12" t="s">
        <v>3912</v>
      </c>
      <c r="R215" s="12" t="s">
        <v>4056</v>
      </c>
      <c r="S215" s="12" t="s">
        <v>4447</v>
      </c>
      <c r="T215" t="s">
        <v>2893</v>
      </c>
      <c r="U215" t="s">
        <v>2243</v>
      </c>
      <c r="V215"/>
      <c r="W215" t="s">
        <v>40</v>
      </c>
      <c r="X215" t="s">
        <v>2342</v>
      </c>
      <c r="Y215" t="s">
        <v>2239</v>
      </c>
      <c r="Z215" t="s">
        <v>80</v>
      </c>
      <c r="AA215" t="s">
        <v>35</v>
      </c>
      <c r="AB215" t="s">
        <v>2901</v>
      </c>
      <c r="AC215"/>
      <c r="AD215"/>
      <c r="AE215">
        <v>1</v>
      </c>
      <c r="AF215">
        <v>33</v>
      </c>
      <c r="AG215"/>
      <c r="AH215"/>
      <c r="AI215"/>
      <c r="AJ215"/>
      <c r="AK215"/>
      <c r="AL215"/>
      <c r="AM215"/>
      <c r="AN215"/>
      <c r="AO215"/>
      <c r="AP215"/>
      <c r="AQ215" t="s">
        <v>2908</v>
      </c>
      <c r="AR215"/>
      <c r="AS215"/>
      <c r="AT215"/>
      <c r="AU215"/>
      <c r="AV215"/>
      <c r="AW215"/>
      <c r="AX215"/>
      <c r="AY215"/>
      <c r="AZ215"/>
      <c r="BA215"/>
      <c r="BB215"/>
      <c r="BC215"/>
      <c r="BD215"/>
      <c r="BE215"/>
      <c r="BF215"/>
      <c r="BG215"/>
    </row>
    <row r="216" spans="1:59" s="12" customFormat="1" x14ac:dyDescent="0.25">
      <c r="A216" t="s">
        <v>2350</v>
      </c>
      <c r="B216">
        <v>2015</v>
      </c>
      <c r="C216" t="str">
        <f t="shared" si="3"/>
        <v>Montecino-Latorre et al. 2015</v>
      </c>
      <c r="D216" t="s">
        <v>35</v>
      </c>
      <c r="E216" t="s">
        <v>226</v>
      </c>
      <c r="F216" t="s">
        <v>2351</v>
      </c>
      <c r="G216" t="s">
        <v>35</v>
      </c>
      <c r="H216" t="s">
        <v>3503</v>
      </c>
      <c r="I216" t="s">
        <v>2352</v>
      </c>
      <c r="J216" t="s">
        <v>2117</v>
      </c>
      <c r="K216" t="s">
        <v>28</v>
      </c>
      <c r="L216" t="s">
        <v>28</v>
      </c>
      <c r="M216"/>
      <c r="N216" t="s">
        <v>2353</v>
      </c>
      <c r="O216" t="s">
        <v>744</v>
      </c>
      <c r="P216" t="s">
        <v>96</v>
      </c>
      <c r="Q216" s="12" t="s">
        <v>3912</v>
      </c>
      <c r="R216" s="12" t="s">
        <v>4056</v>
      </c>
      <c r="S216" s="12" t="s">
        <v>4447</v>
      </c>
      <c r="T216" t="s">
        <v>2893</v>
      </c>
      <c r="U216" t="s">
        <v>2243</v>
      </c>
      <c r="V216"/>
      <c r="W216" t="s">
        <v>40</v>
      </c>
      <c r="X216" t="s">
        <v>2342</v>
      </c>
      <c r="Y216" t="s">
        <v>2239</v>
      </c>
      <c r="Z216" t="s">
        <v>80</v>
      </c>
      <c r="AA216" t="s">
        <v>35</v>
      </c>
      <c r="AB216" t="s">
        <v>2901</v>
      </c>
      <c r="AC216"/>
      <c r="AD216"/>
      <c r="AE216">
        <v>2</v>
      </c>
      <c r="AF216">
        <v>33</v>
      </c>
      <c r="AG216"/>
      <c r="AH216"/>
      <c r="AI216"/>
      <c r="AJ216"/>
      <c r="AK216"/>
      <c r="AL216"/>
      <c r="AM216"/>
      <c r="AN216"/>
      <c r="AO216"/>
      <c r="AP216"/>
      <c r="AQ216" t="s">
        <v>2905</v>
      </c>
      <c r="AR216"/>
      <c r="AS216"/>
      <c r="AT216"/>
      <c r="AU216"/>
      <c r="AV216"/>
      <c r="AW216"/>
      <c r="AX216"/>
      <c r="AY216"/>
      <c r="AZ216"/>
      <c r="BA216"/>
      <c r="BB216"/>
      <c r="BC216"/>
      <c r="BD216"/>
      <c r="BE216"/>
      <c r="BF216"/>
      <c r="BG216"/>
    </row>
    <row r="217" spans="1:59" s="12" customFormat="1" x14ac:dyDescent="0.25">
      <c r="A217" t="s">
        <v>2350</v>
      </c>
      <c r="B217">
        <v>2015</v>
      </c>
      <c r="C217" t="str">
        <f t="shared" si="3"/>
        <v>Montecino-Latorre et al. 2015</v>
      </c>
      <c r="D217" t="s">
        <v>35</v>
      </c>
      <c r="E217" t="s">
        <v>226</v>
      </c>
      <c r="F217" t="s">
        <v>2351</v>
      </c>
      <c r="G217" t="s">
        <v>35</v>
      </c>
      <c r="H217" t="s">
        <v>3503</v>
      </c>
      <c r="I217" t="s">
        <v>2352</v>
      </c>
      <c r="J217" t="s">
        <v>2117</v>
      </c>
      <c r="K217" t="s">
        <v>28</v>
      </c>
      <c r="L217" t="s">
        <v>28</v>
      </c>
      <c r="M217"/>
      <c r="N217" t="s">
        <v>2353</v>
      </c>
      <c r="O217" t="s">
        <v>744</v>
      </c>
      <c r="P217" t="s">
        <v>96</v>
      </c>
      <c r="Q217" s="12" t="s">
        <v>3912</v>
      </c>
      <c r="R217" s="12" t="s">
        <v>4056</v>
      </c>
      <c r="S217" s="12" t="s">
        <v>4447</v>
      </c>
      <c r="T217" t="s">
        <v>2893</v>
      </c>
      <c r="U217" t="s">
        <v>2243</v>
      </c>
      <c r="V217"/>
      <c r="W217" t="s">
        <v>40</v>
      </c>
      <c r="X217" t="s">
        <v>2342</v>
      </c>
      <c r="Y217" t="s">
        <v>2239</v>
      </c>
      <c r="Z217" t="s">
        <v>80</v>
      </c>
      <c r="AA217" t="s">
        <v>35</v>
      </c>
      <c r="AB217" t="s">
        <v>2901</v>
      </c>
      <c r="AC217"/>
      <c r="AD217"/>
      <c r="AE217">
        <v>6</v>
      </c>
      <c r="AF217">
        <v>33</v>
      </c>
      <c r="AG217"/>
      <c r="AH217"/>
      <c r="AI217"/>
      <c r="AJ217"/>
      <c r="AK217"/>
      <c r="AL217"/>
      <c r="AM217"/>
      <c r="AN217"/>
      <c r="AO217"/>
      <c r="AP217"/>
      <c r="AQ217" t="s">
        <v>2904</v>
      </c>
      <c r="AR217"/>
      <c r="AS217"/>
      <c r="AT217"/>
      <c r="AU217"/>
      <c r="AV217"/>
      <c r="AW217"/>
      <c r="AX217"/>
      <c r="AY217"/>
      <c r="AZ217"/>
      <c r="BA217"/>
      <c r="BB217"/>
      <c r="BC217"/>
      <c r="BD217"/>
      <c r="BE217"/>
      <c r="BF217"/>
      <c r="BG217"/>
    </row>
    <row r="218" spans="1:59" s="12" customFormat="1" x14ac:dyDescent="0.25">
      <c r="A218" t="s">
        <v>2350</v>
      </c>
      <c r="B218">
        <v>2015</v>
      </c>
      <c r="C218" t="str">
        <f t="shared" si="3"/>
        <v>Montecino-Latorre et al. 2015</v>
      </c>
      <c r="D218" t="s">
        <v>35</v>
      </c>
      <c r="E218" t="s">
        <v>226</v>
      </c>
      <c r="F218" t="s">
        <v>2351</v>
      </c>
      <c r="G218" t="s">
        <v>35</v>
      </c>
      <c r="H218" t="s">
        <v>3503</v>
      </c>
      <c r="I218" t="s">
        <v>2352</v>
      </c>
      <c r="J218" t="s">
        <v>2117</v>
      </c>
      <c r="K218" t="s">
        <v>28</v>
      </c>
      <c r="L218" t="s">
        <v>28</v>
      </c>
      <c r="M218"/>
      <c r="N218" t="s">
        <v>2353</v>
      </c>
      <c r="O218" t="s">
        <v>744</v>
      </c>
      <c r="P218" t="s">
        <v>96</v>
      </c>
      <c r="Q218" s="12" t="s">
        <v>3912</v>
      </c>
      <c r="R218" s="12" t="s">
        <v>4056</v>
      </c>
      <c r="S218" s="12" t="s">
        <v>4447</v>
      </c>
      <c r="T218" t="s">
        <v>2893</v>
      </c>
      <c r="U218" t="s">
        <v>2243</v>
      </c>
      <c r="V218"/>
      <c r="W218" t="s">
        <v>40</v>
      </c>
      <c r="X218" t="s">
        <v>2342</v>
      </c>
      <c r="Y218" t="s">
        <v>2239</v>
      </c>
      <c r="Z218" t="s">
        <v>80</v>
      </c>
      <c r="AA218" t="s">
        <v>35</v>
      </c>
      <c r="AB218" t="s">
        <v>2901</v>
      </c>
      <c r="AC218"/>
      <c r="AD218"/>
      <c r="AE218">
        <v>22</v>
      </c>
      <c r="AF218">
        <v>33</v>
      </c>
      <c r="AG218"/>
      <c r="AH218"/>
      <c r="AI218"/>
      <c r="AJ218"/>
      <c r="AK218"/>
      <c r="AL218"/>
      <c r="AM218"/>
      <c r="AN218"/>
      <c r="AO218"/>
      <c r="AP218"/>
      <c r="AQ218" t="s">
        <v>2903</v>
      </c>
      <c r="AR218" t="s">
        <v>2356</v>
      </c>
      <c r="AS218"/>
      <c r="AT218"/>
      <c r="AU218"/>
      <c r="AV218"/>
      <c r="AW218"/>
      <c r="AX218"/>
      <c r="AY218"/>
      <c r="AZ218"/>
      <c r="BA218"/>
      <c r="BB218"/>
      <c r="BC218"/>
      <c r="BD218"/>
      <c r="BE218"/>
      <c r="BF218"/>
      <c r="BG218"/>
    </row>
    <row r="219" spans="1:59" s="12" customFormat="1" x14ac:dyDescent="0.25">
      <c r="A219" t="s">
        <v>2350</v>
      </c>
      <c r="B219">
        <v>2015</v>
      </c>
      <c r="C219" t="str">
        <f t="shared" si="3"/>
        <v>Montecino-Latorre et al. 2015</v>
      </c>
      <c r="D219" t="s">
        <v>35</v>
      </c>
      <c r="E219" t="s">
        <v>226</v>
      </c>
      <c r="F219" t="s">
        <v>2351</v>
      </c>
      <c r="G219" t="s">
        <v>35</v>
      </c>
      <c r="H219" t="s">
        <v>3503</v>
      </c>
      <c r="I219" t="s">
        <v>2352</v>
      </c>
      <c r="J219" t="s">
        <v>2117</v>
      </c>
      <c r="K219" t="s">
        <v>28</v>
      </c>
      <c r="L219" t="s">
        <v>28</v>
      </c>
      <c r="M219"/>
      <c r="N219" t="s">
        <v>2353</v>
      </c>
      <c r="O219" t="s">
        <v>744</v>
      </c>
      <c r="P219" t="s">
        <v>96</v>
      </c>
      <c r="Q219" s="12" t="s">
        <v>3912</v>
      </c>
      <c r="R219" s="12" t="s">
        <v>4056</v>
      </c>
      <c r="S219" s="12" t="s">
        <v>4447</v>
      </c>
      <c r="T219" t="s">
        <v>2893</v>
      </c>
      <c r="U219" t="s">
        <v>2243</v>
      </c>
      <c r="V219"/>
      <c r="W219" t="s">
        <v>40</v>
      </c>
      <c r="X219" t="s">
        <v>2342</v>
      </c>
      <c r="Y219" t="s">
        <v>2239</v>
      </c>
      <c r="Z219" t="s">
        <v>80</v>
      </c>
      <c r="AA219" t="s">
        <v>2901</v>
      </c>
      <c r="AB219" t="s">
        <v>35</v>
      </c>
      <c r="AC219" t="s">
        <v>3860</v>
      </c>
      <c r="AD219" s="12" t="s">
        <v>2901</v>
      </c>
      <c r="AE219">
        <v>33</v>
      </c>
      <c r="AF219" s="12">
        <v>224</v>
      </c>
      <c r="AG219"/>
      <c r="AH219"/>
      <c r="AI219">
        <v>535</v>
      </c>
      <c r="AJ219"/>
      <c r="AK219"/>
      <c r="AL219">
        <v>129</v>
      </c>
      <c r="AM219">
        <v>35</v>
      </c>
      <c r="AN219">
        <v>1646</v>
      </c>
      <c r="AO219">
        <v>204</v>
      </c>
      <c r="AP219">
        <v>865</v>
      </c>
      <c r="AQ219" t="s">
        <v>2354</v>
      </c>
      <c r="AR219" t="s">
        <v>2355</v>
      </c>
      <c r="AS219"/>
      <c r="AT219"/>
      <c r="AU219"/>
      <c r="AV219"/>
      <c r="AW219"/>
      <c r="AX219"/>
      <c r="AY219"/>
      <c r="AZ219"/>
      <c r="BA219"/>
      <c r="BB219" s="7">
        <v>0.11</v>
      </c>
      <c r="BC219"/>
      <c r="BD219"/>
      <c r="BE219"/>
      <c r="BF219"/>
      <c r="BG219"/>
    </row>
    <row r="220" spans="1:59" x14ac:dyDescent="0.25">
      <c r="A220" s="12" t="s">
        <v>2313</v>
      </c>
      <c r="B220" s="12">
        <v>2012</v>
      </c>
      <c r="C220" t="str">
        <f t="shared" si="3"/>
        <v>Oates et al.  2012</v>
      </c>
      <c r="D220" s="12" t="s">
        <v>35</v>
      </c>
      <c r="E220" s="12" t="s">
        <v>158</v>
      </c>
      <c r="F220" s="12" t="s">
        <v>1293</v>
      </c>
      <c r="G220" s="12" t="s">
        <v>35</v>
      </c>
      <c r="H220" s="12" t="s">
        <v>3503</v>
      </c>
      <c r="I220" s="12" t="s">
        <v>2314</v>
      </c>
      <c r="J220" s="12" t="s">
        <v>2117</v>
      </c>
      <c r="K220" s="12" t="s">
        <v>28</v>
      </c>
      <c r="L220" s="12" t="s">
        <v>28</v>
      </c>
      <c r="M220" s="12"/>
      <c r="N220" s="12" t="s">
        <v>630</v>
      </c>
      <c r="O220" t="s">
        <v>744</v>
      </c>
      <c r="P220" s="12" t="s">
        <v>96</v>
      </c>
      <c r="Q220" t="s">
        <v>3978</v>
      </c>
      <c r="R220" t="s">
        <v>3935</v>
      </c>
      <c r="S220" t="s">
        <v>3979</v>
      </c>
      <c r="T220" s="12" t="s">
        <v>165</v>
      </c>
      <c r="U220" s="12" t="s">
        <v>1296</v>
      </c>
      <c r="V220" s="12"/>
      <c r="W220" s="12" t="s">
        <v>40</v>
      </c>
      <c r="X220" s="12" t="s">
        <v>2239</v>
      </c>
      <c r="Y220" s="12" t="s">
        <v>2239</v>
      </c>
      <c r="Z220" s="12" t="s">
        <v>80</v>
      </c>
      <c r="AA220" s="12" t="s">
        <v>35</v>
      </c>
      <c r="AB220" s="12" t="s">
        <v>35</v>
      </c>
      <c r="AC220" t="s">
        <v>3860</v>
      </c>
      <c r="AD220" s="12" t="s">
        <v>2901</v>
      </c>
      <c r="AE220" s="12">
        <v>8</v>
      </c>
      <c r="AF220" s="12">
        <v>74</v>
      </c>
      <c r="AG220" s="15">
        <v>0.108</v>
      </c>
      <c r="AH220" s="15"/>
      <c r="AI220" s="12">
        <v>1884.8</v>
      </c>
      <c r="AJ220" s="12"/>
      <c r="AK220" s="12"/>
      <c r="AL220" s="12"/>
      <c r="AM220" s="12"/>
      <c r="AN220" s="12"/>
      <c r="AO220" s="15"/>
      <c r="AP220" s="15"/>
      <c r="AQ220" s="12"/>
      <c r="AR220" s="12"/>
      <c r="AS220" s="12"/>
      <c r="AT220" s="12"/>
      <c r="AU220" s="12"/>
      <c r="AV220" s="12"/>
      <c r="AW220" s="12"/>
      <c r="AX220" s="12"/>
      <c r="AY220" s="12"/>
      <c r="AZ220" s="12"/>
      <c r="BA220" s="12"/>
      <c r="BB220" s="12"/>
      <c r="BC220" s="12"/>
      <c r="BD220" s="12"/>
      <c r="BE220" s="12"/>
      <c r="BF220" s="12"/>
      <c r="BG220" s="12"/>
    </row>
    <row r="221" spans="1:59" s="12" customFormat="1" x14ac:dyDescent="0.25">
      <c r="A221" s="12" t="s">
        <v>2313</v>
      </c>
      <c r="B221" s="12">
        <v>2012</v>
      </c>
      <c r="C221" t="str">
        <f t="shared" si="3"/>
        <v>Oates et al.  2012</v>
      </c>
      <c r="D221" s="12" t="s">
        <v>35</v>
      </c>
      <c r="E221" s="12" t="s">
        <v>158</v>
      </c>
      <c r="F221" s="12" t="s">
        <v>1293</v>
      </c>
      <c r="G221" s="12" t="s">
        <v>35</v>
      </c>
      <c r="H221" s="12" t="s">
        <v>3503</v>
      </c>
      <c r="I221" s="12" t="s">
        <v>2314</v>
      </c>
      <c r="J221" s="12" t="s">
        <v>2117</v>
      </c>
      <c r="K221" s="12" t="s">
        <v>28</v>
      </c>
      <c r="L221" s="12" t="s">
        <v>28</v>
      </c>
      <c r="N221" s="12" t="s">
        <v>630</v>
      </c>
      <c r="O221" t="s">
        <v>744</v>
      </c>
      <c r="P221" s="12" t="s">
        <v>96</v>
      </c>
      <c r="Q221" t="s">
        <v>4193</v>
      </c>
      <c r="R221" t="s">
        <v>4192</v>
      </c>
      <c r="S221" t="s">
        <v>4191</v>
      </c>
      <c r="T221" s="12" t="s">
        <v>2281</v>
      </c>
      <c r="U221" s="12" t="s">
        <v>1298</v>
      </c>
      <c r="W221" s="12" t="s">
        <v>40</v>
      </c>
      <c r="X221" s="12" t="s">
        <v>2239</v>
      </c>
      <c r="Y221" s="12" t="s">
        <v>2239</v>
      </c>
      <c r="Z221" s="12" t="s">
        <v>80</v>
      </c>
      <c r="AA221" s="12" t="s">
        <v>2901</v>
      </c>
      <c r="AB221" s="12" t="s">
        <v>35</v>
      </c>
      <c r="AC221" t="s">
        <v>3860</v>
      </c>
      <c r="AD221" s="12" t="s">
        <v>2901</v>
      </c>
      <c r="AE221" s="12">
        <v>17</v>
      </c>
      <c r="AF221" s="12">
        <v>68</v>
      </c>
      <c r="AG221" s="15">
        <v>0.25</v>
      </c>
      <c r="AH221" s="15"/>
      <c r="AI221" s="12">
        <v>789.2</v>
      </c>
      <c r="AO221" s="15"/>
      <c r="AP221" s="15"/>
    </row>
    <row r="222" spans="1:59" s="12" customFormat="1" x14ac:dyDescent="0.25">
      <c r="A222" s="12" t="s">
        <v>2313</v>
      </c>
      <c r="B222" s="12">
        <v>2012</v>
      </c>
      <c r="C222" t="str">
        <f t="shared" si="3"/>
        <v>Oates et al.  2012</v>
      </c>
      <c r="D222" s="12" t="s">
        <v>35</v>
      </c>
      <c r="E222" s="12" t="s">
        <v>158</v>
      </c>
      <c r="F222" s="12" t="s">
        <v>1293</v>
      </c>
      <c r="G222" s="12" t="s">
        <v>35</v>
      </c>
      <c r="H222" s="12" t="s">
        <v>3503</v>
      </c>
      <c r="I222" s="12" t="s">
        <v>2314</v>
      </c>
      <c r="J222" s="12" t="s">
        <v>2117</v>
      </c>
      <c r="K222" s="12" t="s">
        <v>28</v>
      </c>
      <c r="L222" s="12" t="s">
        <v>28</v>
      </c>
      <c r="N222" s="12" t="s">
        <v>630</v>
      </c>
      <c r="O222" t="s">
        <v>744</v>
      </c>
      <c r="P222" s="12" t="s">
        <v>96</v>
      </c>
      <c r="Q222" t="s">
        <v>3978</v>
      </c>
      <c r="R222" t="s">
        <v>3935</v>
      </c>
      <c r="S222"/>
      <c r="U222" s="12" t="s">
        <v>1295</v>
      </c>
      <c r="V222" s="12" t="s">
        <v>1294</v>
      </c>
      <c r="W222" s="12" t="s">
        <v>40</v>
      </c>
      <c r="X222" s="12" t="s">
        <v>2239</v>
      </c>
      <c r="Y222" s="12" t="s">
        <v>2239</v>
      </c>
      <c r="Z222" s="12" t="s">
        <v>80</v>
      </c>
      <c r="AA222" s="12" t="s">
        <v>35</v>
      </c>
      <c r="AB222" t="s">
        <v>2901</v>
      </c>
      <c r="AC222" t="s">
        <v>3860</v>
      </c>
      <c r="AD222" s="12" t="s">
        <v>35</v>
      </c>
      <c r="AE222" s="12" t="s">
        <v>119</v>
      </c>
      <c r="AF222" s="12">
        <v>11</v>
      </c>
      <c r="AG222" s="15">
        <v>0</v>
      </c>
      <c r="AH222" s="15"/>
      <c r="AI222" s="12" t="s">
        <v>119</v>
      </c>
      <c r="AO222" s="15"/>
      <c r="AP222" s="15"/>
    </row>
    <row r="223" spans="1:59" s="12" customFormat="1" x14ac:dyDescent="0.25">
      <c r="A223" t="s">
        <v>1374</v>
      </c>
      <c r="B223">
        <v>2012</v>
      </c>
      <c r="C223" t="str">
        <f t="shared" si="3"/>
        <v>Queen et al. 2012</v>
      </c>
      <c r="D223" t="s">
        <v>35</v>
      </c>
      <c r="E223" t="s">
        <v>25</v>
      </c>
      <c r="F223" t="s">
        <v>1375</v>
      </c>
      <c r="G223" t="s">
        <v>35</v>
      </c>
      <c r="H223" t="s">
        <v>3503</v>
      </c>
      <c r="I223" t="s">
        <v>2316</v>
      </c>
      <c r="J223" t="s">
        <v>3625</v>
      </c>
      <c r="K223" t="s">
        <v>28</v>
      </c>
      <c r="L223" t="s">
        <v>28</v>
      </c>
      <c r="M223"/>
      <c r="N223" t="s">
        <v>28</v>
      </c>
      <c r="O223" t="s">
        <v>744</v>
      </c>
      <c r="P223" t="s">
        <v>96</v>
      </c>
      <c r="Q223" t="s">
        <v>3978</v>
      </c>
      <c r="R223" t="s">
        <v>3935</v>
      </c>
      <c r="S223" t="s">
        <v>3979</v>
      </c>
      <c r="T223" t="s">
        <v>165</v>
      </c>
      <c r="U223"/>
      <c r="V223"/>
      <c r="W223" t="s">
        <v>202</v>
      </c>
      <c r="X223" t="s">
        <v>2239</v>
      </c>
      <c r="Y223" t="s">
        <v>2239</v>
      </c>
      <c r="Z223" t="s">
        <v>1378</v>
      </c>
      <c r="AA223" t="s">
        <v>35</v>
      </c>
      <c r="AB223" t="s">
        <v>2901</v>
      </c>
      <c r="AC223"/>
      <c r="AD223"/>
      <c r="AE223">
        <v>0</v>
      </c>
      <c r="AF223">
        <v>54</v>
      </c>
      <c r="AG223"/>
      <c r="AH223"/>
      <c r="AI223"/>
      <c r="AJ223"/>
      <c r="AK223"/>
      <c r="AL223"/>
      <c r="AM223"/>
      <c r="AN223"/>
      <c r="AO223"/>
      <c r="AP223"/>
      <c r="AQ223"/>
      <c r="AR223"/>
      <c r="AS223"/>
      <c r="AT223"/>
      <c r="AU223"/>
      <c r="AV223"/>
      <c r="AW223"/>
      <c r="AX223"/>
      <c r="AY223"/>
      <c r="AZ223"/>
      <c r="BA223"/>
      <c r="BB223"/>
      <c r="BC223"/>
      <c r="BD223"/>
      <c r="BE223"/>
      <c r="BF223"/>
      <c r="BG223"/>
    </row>
    <row r="224" spans="1:59" s="12" customFormat="1" x14ac:dyDescent="0.25">
      <c r="A224" t="s">
        <v>1374</v>
      </c>
      <c r="B224">
        <v>2012</v>
      </c>
      <c r="C224" t="str">
        <f t="shared" si="3"/>
        <v>Queen et al. 2012</v>
      </c>
      <c r="D224" t="s">
        <v>35</v>
      </c>
      <c r="E224" t="s">
        <v>25</v>
      </c>
      <c r="F224" t="s">
        <v>1375</v>
      </c>
      <c r="G224" t="s">
        <v>35</v>
      </c>
      <c r="H224" t="s">
        <v>3503</v>
      </c>
      <c r="I224" t="s">
        <v>2316</v>
      </c>
      <c r="J224" t="s">
        <v>3625</v>
      </c>
      <c r="K224" t="s">
        <v>28</v>
      </c>
      <c r="L224" t="s">
        <v>28</v>
      </c>
      <c r="M224"/>
      <c r="N224" t="s">
        <v>28</v>
      </c>
      <c r="O224" t="s">
        <v>744</v>
      </c>
      <c r="P224" t="s">
        <v>96</v>
      </c>
      <c r="Q224" t="s">
        <v>3978</v>
      </c>
      <c r="R224" t="s">
        <v>3935</v>
      </c>
      <c r="S224" t="s">
        <v>3979</v>
      </c>
      <c r="T224" t="s">
        <v>165</v>
      </c>
      <c r="U224"/>
      <c r="V224"/>
      <c r="W224" t="s">
        <v>202</v>
      </c>
      <c r="X224" t="s">
        <v>2239</v>
      </c>
      <c r="Y224" t="s">
        <v>2239</v>
      </c>
      <c r="Z224" t="s">
        <v>1377</v>
      </c>
      <c r="AA224" t="s">
        <v>35</v>
      </c>
      <c r="AB224" t="s">
        <v>2901</v>
      </c>
      <c r="AC224"/>
      <c r="AD224"/>
      <c r="AE224">
        <v>6</v>
      </c>
      <c r="AF224">
        <v>190</v>
      </c>
      <c r="AG224"/>
      <c r="AH224"/>
      <c r="AI224"/>
      <c r="AJ224"/>
      <c r="AK224"/>
      <c r="AL224"/>
      <c r="AM224"/>
      <c r="AN224"/>
      <c r="AO224"/>
      <c r="AP224"/>
      <c r="AQ224"/>
      <c r="AR224"/>
      <c r="AS224"/>
      <c r="AT224"/>
      <c r="AU224"/>
      <c r="AV224"/>
      <c r="AW224"/>
      <c r="AX224"/>
      <c r="AY224"/>
      <c r="AZ224"/>
      <c r="BA224"/>
      <c r="BB224"/>
      <c r="BC224"/>
      <c r="BD224"/>
      <c r="BE224"/>
      <c r="BF224"/>
      <c r="BG224"/>
    </row>
    <row r="225" spans="1:59" s="12" customFormat="1" x14ac:dyDescent="0.25">
      <c r="A225" t="s">
        <v>1818</v>
      </c>
      <c r="B225">
        <v>2012</v>
      </c>
      <c r="C225" t="str">
        <f t="shared" si="3"/>
        <v>Sabshin et al.  2012</v>
      </c>
      <c r="D225" t="s">
        <v>35</v>
      </c>
      <c r="E225" t="s">
        <v>25</v>
      </c>
      <c r="F225" t="s">
        <v>1819</v>
      </c>
      <c r="G225" t="s">
        <v>35</v>
      </c>
      <c r="H225" t="s">
        <v>3503</v>
      </c>
      <c r="I225" t="s">
        <v>2437</v>
      </c>
      <c r="J225" t="s">
        <v>3625</v>
      </c>
      <c r="K225" t="s">
        <v>28</v>
      </c>
      <c r="L225" t="s">
        <v>28</v>
      </c>
      <c r="M225"/>
      <c r="N225" t="s">
        <v>29</v>
      </c>
      <c r="O225" t="s">
        <v>744</v>
      </c>
      <c r="P225" t="s">
        <v>96</v>
      </c>
      <c r="Q225" t="s">
        <v>3978</v>
      </c>
      <c r="R225" t="s">
        <v>3935</v>
      </c>
      <c r="S225" t="s">
        <v>3979</v>
      </c>
      <c r="T225" t="s">
        <v>165</v>
      </c>
      <c r="U225"/>
      <c r="V225"/>
      <c r="W225" t="s">
        <v>40</v>
      </c>
      <c r="X225" t="s">
        <v>2438</v>
      </c>
      <c r="Y225" t="s">
        <v>2239</v>
      </c>
      <c r="Z225" t="s">
        <v>1377</v>
      </c>
      <c r="AA225" t="s">
        <v>35</v>
      </c>
      <c r="AB225" t="s">
        <v>2901</v>
      </c>
      <c r="AC225"/>
      <c r="AD225"/>
      <c r="AE225">
        <v>5</v>
      </c>
      <c r="AF225">
        <v>50</v>
      </c>
      <c r="AG225"/>
      <c r="AH225"/>
      <c r="AI225"/>
      <c r="AJ225"/>
      <c r="AK225"/>
      <c r="AL225"/>
      <c r="AM225"/>
      <c r="AN225"/>
      <c r="AO225"/>
      <c r="AP225"/>
      <c r="AQ225"/>
      <c r="AR225" t="s">
        <v>1821</v>
      </c>
      <c r="AS225"/>
      <c r="AT225"/>
      <c r="AU225"/>
      <c r="AV225"/>
      <c r="AW225"/>
      <c r="AX225"/>
      <c r="AY225"/>
      <c r="AZ225"/>
      <c r="BA225"/>
      <c r="BB225"/>
      <c r="BC225"/>
      <c r="BD225"/>
      <c r="BE225"/>
      <c r="BF225"/>
      <c r="BG225"/>
    </row>
    <row r="226" spans="1:59" s="12" customFormat="1" x14ac:dyDescent="0.25">
      <c r="A226" t="s">
        <v>1818</v>
      </c>
      <c r="B226">
        <v>2012</v>
      </c>
      <c r="C226" t="str">
        <f t="shared" si="3"/>
        <v>Sabshin et al.  2012</v>
      </c>
      <c r="D226" t="s">
        <v>35</v>
      </c>
      <c r="E226" t="s">
        <v>25</v>
      </c>
      <c r="F226" t="s">
        <v>1819</v>
      </c>
      <c r="G226" t="s">
        <v>35</v>
      </c>
      <c r="H226" t="s">
        <v>3503</v>
      </c>
      <c r="I226" t="s">
        <v>2437</v>
      </c>
      <c r="J226" t="s">
        <v>3625</v>
      </c>
      <c r="K226" t="s">
        <v>28</v>
      </c>
      <c r="L226" t="s">
        <v>28</v>
      </c>
      <c r="M226"/>
      <c r="N226" t="s">
        <v>29</v>
      </c>
      <c r="O226" t="s">
        <v>744</v>
      </c>
      <c r="P226" t="s">
        <v>96</v>
      </c>
      <c r="Q226" t="s">
        <v>3978</v>
      </c>
      <c r="R226" t="s">
        <v>3935</v>
      </c>
      <c r="S226" t="s">
        <v>3979</v>
      </c>
      <c r="T226" t="s">
        <v>165</v>
      </c>
      <c r="U226"/>
      <c r="V226"/>
      <c r="W226" t="s">
        <v>40</v>
      </c>
      <c r="X226" t="s">
        <v>2438</v>
      </c>
      <c r="Y226" t="s">
        <v>2239</v>
      </c>
      <c r="Z226" t="s">
        <v>1378</v>
      </c>
      <c r="AA226" t="s">
        <v>35</v>
      </c>
      <c r="AB226" t="s">
        <v>2901</v>
      </c>
      <c r="AC226"/>
      <c r="AD226"/>
      <c r="AE226">
        <v>10</v>
      </c>
      <c r="AF226">
        <v>50</v>
      </c>
      <c r="AG226"/>
      <c r="AH226"/>
      <c r="AI226"/>
      <c r="AJ226"/>
      <c r="AK226"/>
      <c r="AL226"/>
      <c r="AM226"/>
      <c r="AN226"/>
      <c r="AO226"/>
      <c r="AP226"/>
      <c r="AQ226"/>
      <c r="AR226" t="s">
        <v>1821</v>
      </c>
      <c r="AS226"/>
      <c r="AT226"/>
      <c r="AU226"/>
      <c r="AV226"/>
      <c r="AW226"/>
      <c r="AX226"/>
      <c r="AY226"/>
      <c r="AZ226"/>
      <c r="BA226"/>
      <c r="BB226"/>
      <c r="BC226"/>
      <c r="BD226"/>
      <c r="BE226"/>
      <c r="BF226"/>
      <c r="BG226"/>
    </row>
    <row r="227" spans="1:59" s="12" customFormat="1" x14ac:dyDescent="0.25">
      <c r="A227" t="s">
        <v>2322</v>
      </c>
      <c r="B227">
        <v>2006</v>
      </c>
      <c r="C227" t="str">
        <f t="shared" si="3"/>
        <v>Santin et al.  2006</v>
      </c>
      <c r="D227" t="s">
        <v>35</v>
      </c>
      <c r="E227" t="s">
        <v>25</v>
      </c>
      <c r="F227" t="s">
        <v>2323</v>
      </c>
      <c r="G227" t="s">
        <v>2901</v>
      </c>
      <c r="H227" t="s">
        <v>3506</v>
      </c>
      <c r="I227" t="s">
        <v>2324</v>
      </c>
      <c r="J227" t="s">
        <v>3625</v>
      </c>
      <c r="K227" t="s">
        <v>28</v>
      </c>
      <c r="L227" t="s">
        <v>28</v>
      </c>
      <c r="M227"/>
      <c r="N227" t="s">
        <v>28</v>
      </c>
      <c r="O227" t="s">
        <v>744</v>
      </c>
      <c r="P227" t="s">
        <v>96</v>
      </c>
      <c r="Q227" t="s">
        <v>3978</v>
      </c>
      <c r="R227" t="s">
        <v>3935</v>
      </c>
      <c r="S227" t="s">
        <v>3979</v>
      </c>
      <c r="T227" t="s">
        <v>165</v>
      </c>
      <c r="U227"/>
      <c r="V227"/>
      <c r="W227" t="s">
        <v>202</v>
      </c>
      <c r="X227" t="s">
        <v>2375</v>
      </c>
      <c r="Y227" t="s">
        <v>2375</v>
      </c>
      <c r="Z227" t="s">
        <v>2325</v>
      </c>
      <c r="AA227" t="s">
        <v>35</v>
      </c>
      <c r="AB227" t="s">
        <v>2901</v>
      </c>
      <c r="AC227"/>
      <c r="AD227"/>
      <c r="AE227">
        <v>1</v>
      </c>
      <c r="AF227">
        <v>46</v>
      </c>
      <c r="AG227"/>
      <c r="AH227"/>
      <c r="AI227"/>
      <c r="AJ227"/>
      <c r="AK227"/>
      <c r="AL227"/>
      <c r="AM227"/>
      <c r="AN227"/>
      <c r="AO227"/>
      <c r="AP227"/>
      <c r="AQ227"/>
      <c r="AR227"/>
      <c r="AS227"/>
      <c r="AT227"/>
      <c r="AU227"/>
      <c r="AV227"/>
      <c r="AW227"/>
      <c r="AX227"/>
      <c r="AY227"/>
      <c r="AZ227"/>
      <c r="BA227"/>
      <c r="BB227"/>
      <c r="BC227"/>
      <c r="BD227"/>
      <c r="BE227"/>
      <c r="BF227"/>
      <c r="BG227"/>
    </row>
    <row r="228" spans="1:59" s="12" customFormat="1" x14ac:dyDescent="0.25">
      <c r="A228" t="s">
        <v>2322</v>
      </c>
      <c r="B228">
        <v>2006</v>
      </c>
      <c r="C228" t="str">
        <f t="shared" si="3"/>
        <v>Santin et al.  2006</v>
      </c>
      <c r="D228" t="s">
        <v>35</v>
      </c>
      <c r="E228" t="s">
        <v>25</v>
      </c>
      <c r="F228" t="s">
        <v>2323</v>
      </c>
      <c r="G228" t="s">
        <v>2901</v>
      </c>
      <c r="H228" t="s">
        <v>3506</v>
      </c>
      <c r="I228" t="s">
        <v>2324</v>
      </c>
      <c r="J228" t="s">
        <v>3625</v>
      </c>
      <c r="K228" t="s">
        <v>28</v>
      </c>
      <c r="L228" t="s">
        <v>28</v>
      </c>
      <c r="M228"/>
      <c r="N228" t="s">
        <v>28</v>
      </c>
      <c r="O228" t="s">
        <v>744</v>
      </c>
      <c r="P228" t="s">
        <v>96</v>
      </c>
      <c r="Q228" t="s">
        <v>3978</v>
      </c>
      <c r="R228" t="s">
        <v>3935</v>
      </c>
      <c r="S228" t="s">
        <v>3979</v>
      </c>
      <c r="T228" t="s">
        <v>165</v>
      </c>
      <c r="U228"/>
      <c r="V228"/>
      <c r="W228" t="s">
        <v>202</v>
      </c>
      <c r="X228" t="s">
        <v>2989</v>
      </c>
      <c r="Y228" t="s">
        <v>3609</v>
      </c>
      <c r="Z228" t="s">
        <v>2325</v>
      </c>
      <c r="AA228" t="s">
        <v>35</v>
      </c>
      <c r="AB228" t="s">
        <v>2901</v>
      </c>
      <c r="AC228"/>
      <c r="AD228"/>
      <c r="AE228">
        <v>5</v>
      </c>
      <c r="AF228">
        <v>46</v>
      </c>
      <c r="AG228"/>
      <c r="AH228"/>
      <c r="AI228"/>
      <c r="AJ228"/>
      <c r="AK228"/>
      <c r="AL228"/>
      <c r="AM228"/>
      <c r="AN228"/>
      <c r="AO228"/>
      <c r="AP228"/>
      <c r="AQ228"/>
      <c r="AR228"/>
      <c r="AS228"/>
      <c r="AT228"/>
      <c r="AU228"/>
      <c r="AV228"/>
      <c r="AW228"/>
      <c r="AX228"/>
      <c r="AY228"/>
      <c r="AZ228"/>
      <c r="BA228"/>
      <c r="BB228"/>
      <c r="BC228"/>
      <c r="BD228"/>
      <c r="BE228"/>
      <c r="BF228"/>
      <c r="BG228"/>
    </row>
    <row r="229" spans="1:59" s="12" customFormat="1" x14ac:dyDescent="0.25">
      <c r="A229" t="s">
        <v>2322</v>
      </c>
      <c r="B229">
        <v>2006</v>
      </c>
      <c r="C229" t="str">
        <f t="shared" si="3"/>
        <v>Santin et al.  2006</v>
      </c>
      <c r="D229" t="s">
        <v>35</v>
      </c>
      <c r="E229" t="s">
        <v>25</v>
      </c>
      <c r="F229" t="s">
        <v>2323</v>
      </c>
      <c r="G229" t="s">
        <v>2901</v>
      </c>
      <c r="H229" t="s">
        <v>3506</v>
      </c>
      <c r="I229" t="s">
        <v>2324</v>
      </c>
      <c r="J229" t="s">
        <v>3625</v>
      </c>
      <c r="K229" t="s">
        <v>28</v>
      </c>
      <c r="L229" t="s">
        <v>28</v>
      </c>
      <c r="M229"/>
      <c r="N229" t="s">
        <v>28</v>
      </c>
      <c r="O229" t="s">
        <v>744</v>
      </c>
      <c r="P229" t="s">
        <v>96</v>
      </c>
      <c r="Q229" t="s">
        <v>3978</v>
      </c>
      <c r="R229" t="s">
        <v>3935</v>
      </c>
      <c r="S229" t="s">
        <v>3979</v>
      </c>
      <c r="T229" t="s">
        <v>165</v>
      </c>
      <c r="U229"/>
      <c r="V229"/>
      <c r="W229" t="s">
        <v>202</v>
      </c>
      <c r="X229" t="s">
        <v>2239</v>
      </c>
      <c r="Y229" t="s">
        <v>2239</v>
      </c>
      <c r="Z229" t="s">
        <v>2325</v>
      </c>
      <c r="AA229" t="s">
        <v>35</v>
      </c>
      <c r="AB229" t="s">
        <v>2901</v>
      </c>
      <c r="AC229"/>
      <c r="AD229"/>
      <c r="AE229">
        <v>6</v>
      </c>
      <c r="AF229">
        <v>46</v>
      </c>
      <c r="AG229"/>
      <c r="AH229"/>
      <c r="AI229"/>
      <c r="AJ229"/>
      <c r="AK229"/>
      <c r="AL229"/>
      <c r="AM229"/>
      <c r="AN229"/>
      <c r="AO229"/>
      <c r="AP229"/>
      <c r="AQ229"/>
      <c r="AR229"/>
      <c r="AS229"/>
      <c r="AT229"/>
      <c r="AU229"/>
      <c r="AV229"/>
      <c r="AW229"/>
      <c r="AX229"/>
      <c r="AY229"/>
      <c r="AZ229"/>
      <c r="BA229"/>
      <c r="BB229"/>
      <c r="BC229"/>
      <c r="BD229"/>
      <c r="BE229"/>
      <c r="BF229"/>
      <c r="BG229"/>
    </row>
    <row r="230" spans="1:59" s="12" customFormat="1" x14ac:dyDescent="0.25">
      <c r="A230" t="s">
        <v>2496</v>
      </c>
      <c r="B230">
        <v>1998</v>
      </c>
      <c r="C230" t="str">
        <f t="shared" si="3"/>
        <v>Sargent et al. 1998</v>
      </c>
      <c r="D230" t="s">
        <v>35</v>
      </c>
      <c r="E230" t="s">
        <v>25</v>
      </c>
      <c r="F230" t="s">
        <v>2493</v>
      </c>
      <c r="G230" t="s">
        <v>2901</v>
      </c>
      <c r="H230" t="s">
        <v>3501</v>
      </c>
      <c r="I230" t="s">
        <v>2519</v>
      </c>
      <c r="J230" t="s">
        <v>2117</v>
      </c>
      <c r="K230" t="s">
        <v>28</v>
      </c>
      <c r="L230" t="s">
        <v>28</v>
      </c>
      <c r="M230"/>
      <c r="N230" t="s">
        <v>2498</v>
      </c>
      <c r="O230" t="s">
        <v>744</v>
      </c>
      <c r="P230" t="s">
        <v>96</v>
      </c>
      <c r="Q230" t="s">
        <v>3978</v>
      </c>
      <c r="R230" t="s">
        <v>3935</v>
      </c>
      <c r="S230" t="s">
        <v>3979</v>
      </c>
      <c r="T230" t="s">
        <v>165</v>
      </c>
      <c r="U230"/>
      <c r="V230"/>
      <c r="W230" t="s">
        <v>202</v>
      </c>
      <c r="X230" t="s">
        <v>2449</v>
      </c>
      <c r="Y230" t="s">
        <v>2239</v>
      </c>
      <c r="Z230" t="s">
        <v>80</v>
      </c>
      <c r="AA230" t="s">
        <v>35</v>
      </c>
      <c r="AB230" t="s">
        <v>2901</v>
      </c>
      <c r="AC230"/>
      <c r="AD230"/>
      <c r="AE230">
        <v>2</v>
      </c>
      <c r="AF230">
        <v>162</v>
      </c>
      <c r="AG230" s="7">
        <v>1.2E-2</v>
      </c>
      <c r="AH230" s="7"/>
      <c r="AI230"/>
      <c r="AJ230"/>
      <c r="AK230"/>
      <c r="AL230"/>
      <c r="AM230"/>
      <c r="AN230"/>
      <c r="AO230"/>
      <c r="AP230"/>
      <c r="AQ230"/>
      <c r="AR230" t="s">
        <v>2412</v>
      </c>
      <c r="AS230"/>
      <c r="AT230"/>
      <c r="AU230"/>
      <c r="AV230"/>
      <c r="AW230"/>
      <c r="AX230"/>
      <c r="AY230"/>
      <c r="AZ230"/>
      <c r="BA230"/>
      <c r="BB230"/>
      <c r="BC230"/>
      <c r="BD230"/>
      <c r="BE230"/>
      <c r="BF230"/>
      <c r="BG230"/>
    </row>
    <row r="231" spans="1:59" s="12" customFormat="1" x14ac:dyDescent="0.25">
      <c r="A231" t="s">
        <v>2496</v>
      </c>
      <c r="B231">
        <v>1998</v>
      </c>
      <c r="C231" t="str">
        <f t="shared" si="3"/>
        <v>Sargent et al. 1998</v>
      </c>
      <c r="D231" t="s">
        <v>35</v>
      </c>
      <c r="E231" t="s">
        <v>25</v>
      </c>
      <c r="F231" t="s">
        <v>2493</v>
      </c>
      <c r="G231" t="s">
        <v>2901</v>
      </c>
      <c r="H231" t="s">
        <v>3501</v>
      </c>
      <c r="I231" t="s">
        <v>2497</v>
      </c>
      <c r="J231" t="s">
        <v>3625</v>
      </c>
      <c r="K231" t="s">
        <v>28</v>
      </c>
      <c r="L231" t="s">
        <v>28</v>
      </c>
      <c r="M231"/>
      <c r="N231" t="s">
        <v>2498</v>
      </c>
      <c r="O231" t="s">
        <v>744</v>
      </c>
      <c r="P231" t="s">
        <v>96</v>
      </c>
      <c r="Q231" t="s">
        <v>3978</v>
      </c>
      <c r="R231" t="s">
        <v>3935</v>
      </c>
      <c r="S231" t="s">
        <v>3979</v>
      </c>
      <c r="T231" t="s">
        <v>165</v>
      </c>
      <c r="U231"/>
      <c r="V231"/>
      <c r="W231" t="s">
        <v>202</v>
      </c>
      <c r="X231" t="s">
        <v>2442</v>
      </c>
      <c r="Y231" t="s">
        <v>2239</v>
      </c>
      <c r="Z231" t="s">
        <v>80</v>
      </c>
      <c r="AA231" t="s">
        <v>35</v>
      </c>
      <c r="AB231" t="s">
        <v>2901</v>
      </c>
      <c r="AC231"/>
      <c r="AD231"/>
      <c r="AE231">
        <f>ROUND((AF231*AG231),0)</f>
        <v>2</v>
      </c>
      <c r="AF231">
        <v>162</v>
      </c>
      <c r="AG231" s="7">
        <v>1.2E-2</v>
      </c>
      <c r="AH231" s="7"/>
      <c r="AI231"/>
      <c r="AJ231"/>
      <c r="AK231"/>
      <c r="AL231"/>
      <c r="AM231"/>
      <c r="AN231"/>
      <c r="AO231"/>
      <c r="AP231"/>
      <c r="AQ231"/>
      <c r="AR231" t="s">
        <v>2412</v>
      </c>
      <c r="AS231" t="s">
        <v>2983</v>
      </c>
      <c r="AT231"/>
      <c r="AU231"/>
      <c r="AV231"/>
      <c r="AW231"/>
      <c r="AX231"/>
      <c r="AY231"/>
      <c r="AZ231"/>
      <c r="BA231"/>
      <c r="BB231"/>
      <c r="BC231"/>
      <c r="BD231"/>
      <c r="BE231"/>
      <c r="BF231"/>
      <c r="BG231"/>
    </row>
    <row r="232" spans="1:59" s="12" customFormat="1" x14ac:dyDescent="0.25">
      <c r="A232" t="s">
        <v>859</v>
      </c>
      <c r="B232">
        <v>2011</v>
      </c>
      <c r="C232" t="str">
        <f t="shared" si="3"/>
        <v>Siembieda et al. 2011</v>
      </c>
      <c r="D232" t="s">
        <v>35</v>
      </c>
      <c r="E232" t="s">
        <v>226</v>
      </c>
      <c r="F232" t="s">
        <v>860</v>
      </c>
      <c r="G232" t="s">
        <v>35</v>
      </c>
      <c r="H232" t="s">
        <v>3503</v>
      </c>
      <c r="I232" t="s">
        <v>2439</v>
      </c>
      <c r="J232" t="s">
        <v>3626</v>
      </c>
      <c r="K232" t="s">
        <v>28</v>
      </c>
      <c r="L232" t="s">
        <v>28</v>
      </c>
      <c r="M232"/>
      <c r="N232" t="s">
        <v>862</v>
      </c>
      <c r="O232" t="s">
        <v>744</v>
      </c>
      <c r="P232" t="s">
        <v>96</v>
      </c>
      <c r="Q232" t="s">
        <v>3978</v>
      </c>
      <c r="R232" t="s">
        <v>4150</v>
      </c>
      <c r="S232" t="s">
        <v>4149</v>
      </c>
      <c r="T232" t="s">
        <v>758</v>
      </c>
      <c r="U232"/>
      <c r="V232"/>
      <c r="W232" t="s">
        <v>40</v>
      </c>
      <c r="X232" t="s">
        <v>2438</v>
      </c>
      <c r="Y232" t="s">
        <v>2239</v>
      </c>
      <c r="Z232" t="s">
        <v>80</v>
      </c>
      <c r="AA232" t="s">
        <v>35</v>
      </c>
      <c r="AB232" t="s">
        <v>2901</v>
      </c>
      <c r="AC232"/>
      <c r="AD232"/>
      <c r="AE232">
        <v>1</v>
      </c>
      <c r="AF232">
        <v>10</v>
      </c>
      <c r="AG232"/>
      <c r="AH232"/>
      <c r="AI232"/>
      <c r="AJ232"/>
      <c r="AK232"/>
      <c r="AL232"/>
      <c r="AM232"/>
      <c r="AN232"/>
      <c r="AO232"/>
      <c r="AP232"/>
      <c r="AQ232"/>
      <c r="AR232" t="s">
        <v>864</v>
      </c>
      <c r="AS232" t="s">
        <v>865</v>
      </c>
      <c r="AT232"/>
      <c r="AU232"/>
      <c r="AV232"/>
      <c r="AW232"/>
      <c r="AX232"/>
      <c r="AY232"/>
      <c r="AZ232"/>
      <c r="BA232"/>
      <c r="BB232"/>
      <c r="BC232"/>
      <c r="BD232"/>
      <c r="BE232"/>
      <c r="BF232"/>
      <c r="BG232"/>
    </row>
    <row r="233" spans="1:59" s="12" customFormat="1" x14ac:dyDescent="0.25">
      <c r="A233" t="s">
        <v>859</v>
      </c>
      <c r="B233">
        <v>2011</v>
      </c>
      <c r="C233" t="str">
        <f t="shared" si="3"/>
        <v>Siembieda et al. 2011</v>
      </c>
      <c r="D233" t="s">
        <v>35</v>
      </c>
      <c r="E233" t="s">
        <v>226</v>
      </c>
      <c r="F233" t="s">
        <v>860</v>
      </c>
      <c r="G233" t="s">
        <v>35</v>
      </c>
      <c r="H233" t="s">
        <v>3503</v>
      </c>
      <c r="I233" t="s">
        <v>2439</v>
      </c>
      <c r="J233" t="s">
        <v>3626</v>
      </c>
      <c r="K233" t="s">
        <v>28</v>
      </c>
      <c r="L233" t="s">
        <v>28</v>
      </c>
      <c r="M233"/>
      <c r="N233" t="s">
        <v>862</v>
      </c>
      <c r="O233" t="s">
        <v>744</v>
      </c>
      <c r="P233" t="s">
        <v>96</v>
      </c>
      <c r="Q233" t="s">
        <v>4193</v>
      </c>
      <c r="R233" t="s">
        <v>4192</v>
      </c>
      <c r="S233" t="s">
        <v>4191</v>
      </c>
      <c r="T233" t="s">
        <v>2281</v>
      </c>
      <c r="U233"/>
      <c r="V233"/>
      <c r="W233" t="s">
        <v>40</v>
      </c>
      <c r="X233" t="s">
        <v>2438</v>
      </c>
      <c r="Y233" t="s">
        <v>2239</v>
      </c>
      <c r="Z233" t="s">
        <v>80</v>
      </c>
      <c r="AA233" t="s">
        <v>35</v>
      </c>
      <c r="AB233" t="s">
        <v>2901</v>
      </c>
      <c r="AC233"/>
      <c r="AD233"/>
      <c r="AE233" t="s">
        <v>119</v>
      </c>
      <c r="AF233">
        <v>12</v>
      </c>
      <c r="AG233"/>
      <c r="AH233"/>
      <c r="AI233"/>
      <c r="AJ233"/>
      <c r="AK233"/>
      <c r="AL233"/>
      <c r="AM233"/>
      <c r="AN233"/>
      <c r="AO233"/>
      <c r="AP233"/>
      <c r="AQ233"/>
      <c r="AR233" t="s">
        <v>864</v>
      </c>
      <c r="AS233" t="s">
        <v>865</v>
      </c>
      <c r="AT233"/>
      <c r="AU233"/>
      <c r="AV233"/>
      <c r="AW233"/>
      <c r="AX233"/>
      <c r="AY233"/>
      <c r="AZ233"/>
      <c r="BA233"/>
      <c r="BB233"/>
      <c r="BC233"/>
      <c r="BD233"/>
      <c r="BE233"/>
      <c r="BF233"/>
      <c r="BG233"/>
    </row>
    <row r="234" spans="1:59" s="12" customFormat="1" x14ac:dyDescent="0.25">
      <c r="A234" t="s">
        <v>2405</v>
      </c>
      <c r="B234">
        <v>1988</v>
      </c>
      <c r="C234" t="str">
        <f t="shared" si="3"/>
        <v>Snyder, DE 1988</v>
      </c>
      <c r="D234" t="s">
        <v>35</v>
      </c>
      <c r="E234" t="s">
        <v>25</v>
      </c>
      <c r="F234" t="s">
        <v>2406</v>
      </c>
      <c r="G234" t="s">
        <v>35</v>
      </c>
      <c r="H234" t="s">
        <v>3503</v>
      </c>
      <c r="I234" t="s">
        <v>2407</v>
      </c>
      <c r="J234" t="s">
        <v>2117</v>
      </c>
      <c r="K234" t="s">
        <v>28</v>
      </c>
      <c r="L234" t="s">
        <v>28</v>
      </c>
      <c r="M234"/>
      <c r="N234" t="s">
        <v>630</v>
      </c>
      <c r="O234" t="s">
        <v>744</v>
      </c>
      <c r="P234" t="s">
        <v>96</v>
      </c>
      <c r="Q234" t="s">
        <v>3978</v>
      </c>
      <c r="R234" t="s">
        <v>4150</v>
      </c>
      <c r="S234" t="s">
        <v>4149</v>
      </c>
      <c r="T234" t="s">
        <v>758</v>
      </c>
      <c r="U234" t="s">
        <v>1056</v>
      </c>
      <c r="V234"/>
      <c r="W234" t="s">
        <v>40</v>
      </c>
      <c r="X234" t="s">
        <v>2384</v>
      </c>
      <c r="Y234" t="s">
        <v>2384</v>
      </c>
      <c r="Z234" t="s">
        <v>80</v>
      </c>
      <c r="AA234" t="s">
        <v>35</v>
      </c>
      <c r="AB234" t="s">
        <v>2901</v>
      </c>
      <c r="AC234"/>
      <c r="AD234"/>
      <c r="AE234">
        <f>ROUND((AF234*AG234),0)</f>
        <v>13</v>
      </c>
      <c r="AF234">
        <v>100</v>
      </c>
      <c r="AG234" s="3">
        <v>0.13</v>
      </c>
      <c r="AH234" s="3"/>
      <c r="AI234"/>
      <c r="AJ234"/>
      <c r="AK234"/>
      <c r="AL234"/>
      <c r="AM234"/>
      <c r="AN234"/>
      <c r="AO234"/>
      <c r="AP234"/>
      <c r="AQ234"/>
      <c r="AR234" t="s">
        <v>175</v>
      </c>
      <c r="AS234"/>
      <c r="AT234"/>
      <c r="AU234"/>
      <c r="AV234"/>
      <c r="AW234"/>
      <c r="AX234"/>
      <c r="AY234"/>
      <c r="AZ234"/>
      <c r="BA234"/>
      <c r="BB234"/>
      <c r="BC234"/>
      <c r="BD234"/>
      <c r="BE234"/>
      <c r="BF234"/>
      <c r="BG234"/>
    </row>
    <row r="235" spans="1:59" s="12" customFormat="1" x14ac:dyDescent="0.25">
      <c r="A235" t="s">
        <v>1811</v>
      </c>
      <c r="B235">
        <v>2001</v>
      </c>
      <c r="C235" t="str">
        <f t="shared" si="3"/>
        <v>Spain et al. 2001</v>
      </c>
      <c r="D235" t="s">
        <v>35</v>
      </c>
      <c r="E235" t="s">
        <v>25</v>
      </c>
      <c r="F235" t="s">
        <v>1812</v>
      </c>
      <c r="G235" t="s">
        <v>35</v>
      </c>
      <c r="H235" t="s">
        <v>3503</v>
      </c>
      <c r="I235" t="s">
        <v>2436</v>
      </c>
      <c r="J235" t="s">
        <v>3626</v>
      </c>
      <c r="K235" t="s">
        <v>28</v>
      </c>
      <c r="L235" t="s">
        <v>28</v>
      </c>
      <c r="M235"/>
      <c r="N235" t="s">
        <v>28</v>
      </c>
      <c r="O235" t="s">
        <v>744</v>
      </c>
      <c r="P235" t="s">
        <v>96</v>
      </c>
      <c r="Q235" t="s">
        <v>3978</v>
      </c>
      <c r="R235" t="s">
        <v>3935</v>
      </c>
      <c r="S235" t="s">
        <v>3979</v>
      </c>
      <c r="T235" t="s">
        <v>165</v>
      </c>
      <c r="U235"/>
      <c r="V235"/>
      <c r="W235" t="s">
        <v>202</v>
      </c>
      <c r="X235" t="s">
        <v>2432</v>
      </c>
      <c r="Y235" t="s">
        <v>2239</v>
      </c>
      <c r="Z235" t="s">
        <v>294</v>
      </c>
      <c r="AA235" t="s">
        <v>35</v>
      </c>
      <c r="AB235" t="s">
        <v>2901</v>
      </c>
      <c r="AC235"/>
      <c r="AD235"/>
      <c r="AE235">
        <v>3</v>
      </c>
      <c r="AF235">
        <v>114</v>
      </c>
      <c r="AG235" s="7"/>
      <c r="AH235" s="7"/>
      <c r="AI235"/>
      <c r="AJ235"/>
      <c r="AK235"/>
      <c r="AL235"/>
      <c r="AM235"/>
      <c r="AN235"/>
      <c r="AO235" s="7"/>
      <c r="AP235" s="7"/>
      <c r="AQ235"/>
      <c r="AR235"/>
      <c r="AS235"/>
      <c r="AT235"/>
      <c r="AU235"/>
      <c r="AV235"/>
      <c r="AW235"/>
      <c r="AX235"/>
      <c r="AY235"/>
      <c r="AZ235"/>
      <c r="BA235"/>
      <c r="BB235"/>
      <c r="BC235"/>
      <c r="BD235"/>
      <c r="BE235"/>
      <c r="BF235"/>
      <c r="BG235"/>
    </row>
    <row r="236" spans="1:59" x14ac:dyDescent="0.25">
      <c r="A236" t="s">
        <v>1811</v>
      </c>
      <c r="B236">
        <v>2001</v>
      </c>
      <c r="C236" t="str">
        <f t="shared" si="3"/>
        <v>Spain et al. 2001</v>
      </c>
      <c r="D236" t="s">
        <v>35</v>
      </c>
      <c r="E236" t="s">
        <v>25</v>
      </c>
      <c r="F236" t="s">
        <v>1812</v>
      </c>
      <c r="G236" t="s">
        <v>35</v>
      </c>
      <c r="H236" t="s">
        <v>3503</v>
      </c>
      <c r="I236" t="s">
        <v>2436</v>
      </c>
      <c r="J236" t="s">
        <v>3626</v>
      </c>
      <c r="K236" t="s">
        <v>28</v>
      </c>
      <c r="L236" t="s">
        <v>28</v>
      </c>
      <c r="N236" t="s">
        <v>28</v>
      </c>
      <c r="O236" t="s">
        <v>744</v>
      </c>
      <c r="P236" t="s">
        <v>96</v>
      </c>
      <c r="Q236" t="s">
        <v>3978</v>
      </c>
      <c r="R236" t="s">
        <v>3935</v>
      </c>
      <c r="S236" t="s">
        <v>3979</v>
      </c>
      <c r="T236" t="s">
        <v>165</v>
      </c>
      <c r="W236" t="s">
        <v>1815</v>
      </c>
      <c r="X236" t="s">
        <v>2432</v>
      </c>
      <c r="Y236" t="s">
        <v>2239</v>
      </c>
      <c r="Z236" t="s">
        <v>294</v>
      </c>
      <c r="AA236" t="s">
        <v>35</v>
      </c>
      <c r="AB236" t="s">
        <v>2901</v>
      </c>
      <c r="AE236">
        <v>8</v>
      </c>
      <c r="AF236">
        <v>149</v>
      </c>
      <c r="AG236" s="7"/>
      <c r="AH236" s="7"/>
      <c r="AO236" s="7"/>
      <c r="AP236" s="7"/>
    </row>
    <row r="237" spans="1:59" s="12" customFormat="1" x14ac:dyDescent="0.25">
      <c r="A237" t="s">
        <v>1811</v>
      </c>
      <c r="B237">
        <v>2001</v>
      </c>
      <c r="C237" t="str">
        <f t="shared" si="3"/>
        <v>Spain et al. 2001</v>
      </c>
      <c r="D237" t="s">
        <v>35</v>
      </c>
      <c r="E237" t="s">
        <v>25</v>
      </c>
      <c r="F237" t="s">
        <v>1812</v>
      </c>
      <c r="G237" t="s">
        <v>35</v>
      </c>
      <c r="H237" t="s">
        <v>3503</v>
      </c>
      <c r="I237" t="s">
        <v>2436</v>
      </c>
      <c r="J237" t="s">
        <v>3626</v>
      </c>
      <c r="K237" t="s">
        <v>28</v>
      </c>
      <c r="L237" t="s">
        <v>28</v>
      </c>
      <c r="M237"/>
      <c r="N237" t="s">
        <v>28</v>
      </c>
      <c r="O237" t="s">
        <v>744</v>
      </c>
      <c r="P237" t="s">
        <v>96</v>
      </c>
      <c r="Q237" t="s">
        <v>3978</v>
      </c>
      <c r="R237" t="s">
        <v>3935</v>
      </c>
      <c r="S237" t="s">
        <v>3979</v>
      </c>
      <c r="T237" t="s">
        <v>165</v>
      </c>
      <c r="U237"/>
      <c r="V237"/>
      <c r="W237" t="s">
        <v>1816</v>
      </c>
      <c r="X237" t="s">
        <v>2432</v>
      </c>
      <c r="Y237" t="s">
        <v>2239</v>
      </c>
      <c r="Z237" t="s">
        <v>294</v>
      </c>
      <c r="AA237" t="s">
        <v>35</v>
      </c>
      <c r="AB237" t="s">
        <v>2901</v>
      </c>
      <c r="AC237"/>
      <c r="AD237"/>
      <c r="AE237">
        <v>10</v>
      </c>
      <c r="AF237">
        <v>263</v>
      </c>
      <c r="AG237" s="7">
        <v>3.7999999999999999E-2</v>
      </c>
      <c r="AH237" s="7"/>
      <c r="AI237"/>
      <c r="AJ237"/>
      <c r="AK237"/>
      <c r="AL237"/>
      <c r="AM237"/>
      <c r="AN237"/>
      <c r="AO237" s="7"/>
      <c r="AP237" s="7"/>
      <c r="AQ237"/>
      <c r="AR237"/>
      <c r="AS237"/>
      <c r="AT237"/>
      <c r="AU237"/>
      <c r="AV237"/>
      <c r="AW237"/>
      <c r="AX237"/>
      <c r="AY237"/>
      <c r="AZ237"/>
      <c r="BA237"/>
      <c r="BB237"/>
      <c r="BC237"/>
      <c r="BD237"/>
      <c r="BE237"/>
      <c r="BF237"/>
      <c r="BG237"/>
    </row>
    <row r="238" spans="1:59" s="12" customFormat="1" x14ac:dyDescent="0.25">
      <c r="A238" s="12" t="s">
        <v>2326</v>
      </c>
      <c r="B238" s="12">
        <v>1999</v>
      </c>
      <c r="C238" t="str">
        <f t="shared" si="3"/>
        <v>Sturdee et al. 1999</v>
      </c>
      <c r="D238" s="12" t="s">
        <v>35</v>
      </c>
      <c r="E238" s="12" t="s">
        <v>25</v>
      </c>
      <c r="F238" s="12" t="s">
        <v>2408</v>
      </c>
      <c r="G238" s="12" t="s">
        <v>2901</v>
      </c>
      <c r="H238" s="12" t="s">
        <v>3504</v>
      </c>
      <c r="I238" s="12" t="s">
        <v>2409</v>
      </c>
      <c r="J238" s="12" t="s">
        <v>2117</v>
      </c>
      <c r="K238" s="12">
        <v>800</v>
      </c>
      <c r="L238" s="12" t="s">
        <v>28</v>
      </c>
      <c r="M238" s="12" t="s">
        <v>3859</v>
      </c>
      <c r="N238" s="12" t="s">
        <v>2410</v>
      </c>
      <c r="O238" t="s">
        <v>744</v>
      </c>
      <c r="P238" s="12" t="s">
        <v>96</v>
      </c>
      <c r="Q238" t="s">
        <v>4175</v>
      </c>
      <c r="R238" t="s">
        <v>3972</v>
      </c>
      <c r="S238" t="s">
        <v>4441</v>
      </c>
      <c r="T238" s="12" t="s">
        <v>2881</v>
      </c>
      <c r="U238" s="12" t="s">
        <v>2414</v>
      </c>
      <c r="W238" s="12" t="s">
        <v>40</v>
      </c>
      <c r="X238" s="12" t="s">
        <v>2384</v>
      </c>
      <c r="Y238" s="12" t="s">
        <v>2384</v>
      </c>
      <c r="Z238" s="12" t="s">
        <v>80</v>
      </c>
      <c r="AA238" s="12" t="s">
        <v>35</v>
      </c>
      <c r="AB238" s="12" t="s">
        <v>35</v>
      </c>
      <c r="AC238" s="12" t="s">
        <v>3810</v>
      </c>
      <c r="AD238" s="12" t="s">
        <v>35</v>
      </c>
      <c r="AE238" s="12">
        <v>7</v>
      </c>
      <c r="AF238" s="12">
        <v>20</v>
      </c>
      <c r="AG238" s="18">
        <v>0.35</v>
      </c>
      <c r="AH238" s="18"/>
      <c r="AM238" s="12">
        <v>3000</v>
      </c>
      <c r="AN238" s="12">
        <v>25000</v>
      </c>
      <c r="AQ238" s="12" t="s">
        <v>2411</v>
      </c>
      <c r="AR238" s="12" t="s">
        <v>2412</v>
      </c>
      <c r="BD238" s="16">
        <f>BD237/5</f>
        <v>0</v>
      </c>
      <c r="BE238" s="16">
        <f>BE237*5</f>
        <v>0</v>
      </c>
    </row>
    <row r="239" spans="1:59" s="12" customFormat="1" x14ac:dyDescent="0.25">
      <c r="A239" s="12" t="s">
        <v>2326</v>
      </c>
      <c r="B239" s="12">
        <v>1999</v>
      </c>
      <c r="C239" t="str">
        <f t="shared" si="3"/>
        <v>Sturdee et al. 1999</v>
      </c>
      <c r="D239" s="12" t="s">
        <v>35</v>
      </c>
      <c r="E239" s="12" t="s">
        <v>25</v>
      </c>
      <c r="F239" s="12" t="s">
        <v>2408</v>
      </c>
      <c r="G239" s="12" t="s">
        <v>2901</v>
      </c>
      <c r="H239" s="12" t="s">
        <v>3504</v>
      </c>
      <c r="I239" s="12" t="s">
        <v>2409</v>
      </c>
      <c r="J239" s="12" t="s">
        <v>2117</v>
      </c>
      <c r="K239" s="12">
        <v>800</v>
      </c>
      <c r="L239" s="12" t="s">
        <v>28</v>
      </c>
      <c r="M239" s="12" t="s">
        <v>3859</v>
      </c>
      <c r="N239" s="12" t="s">
        <v>2410</v>
      </c>
      <c r="O239" t="s">
        <v>744</v>
      </c>
      <c r="P239" s="12" t="s">
        <v>96</v>
      </c>
      <c r="Q239" t="s">
        <v>4175</v>
      </c>
      <c r="R239" t="s">
        <v>3972</v>
      </c>
      <c r="S239" t="s">
        <v>4441</v>
      </c>
      <c r="T239" s="12" t="s">
        <v>2881</v>
      </c>
      <c r="U239" s="12" t="s">
        <v>2414</v>
      </c>
      <c r="W239" s="12" t="s">
        <v>40</v>
      </c>
      <c r="X239" s="12" t="s">
        <v>2384</v>
      </c>
      <c r="Y239" s="12" t="s">
        <v>2384</v>
      </c>
      <c r="Z239" s="12" t="s">
        <v>80</v>
      </c>
      <c r="AA239" s="12" t="s">
        <v>35</v>
      </c>
      <c r="AB239" s="12" t="s">
        <v>35</v>
      </c>
      <c r="AC239" s="12" t="s">
        <v>3810</v>
      </c>
      <c r="AD239" s="12" t="s">
        <v>35</v>
      </c>
      <c r="AE239" s="12">
        <v>13</v>
      </c>
      <c r="AF239" s="12">
        <v>20</v>
      </c>
      <c r="AG239" s="18"/>
      <c r="AH239" s="18"/>
      <c r="AM239" s="12">
        <v>0</v>
      </c>
      <c r="AN239" s="12">
        <v>800</v>
      </c>
      <c r="AQ239" s="12" t="s">
        <v>2411</v>
      </c>
      <c r="AR239" s="12" t="s">
        <v>2412</v>
      </c>
      <c r="BD239" s="16"/>
      <c r="BE239" s="16"/>
    </row>
    <row r="240" spans="1:59" s="12" customFormat="1" x14ac:dyDescent="0.25">
      <c r="A240" s="12" t="s">
        <v>2326</v>
      </c>
      <c r="B240" s="12">
        <v>1999</v>
      </c>
      <c r="C240" t="str">
        <f t="shared" si="3"/>
        <v>Sturdee et al. 1999</v>
      </c>
      <c r="D240" s="12" t="s">
        <v>35</v>
      </c>
      <c r="E240" s="12" t="s">
        <v>25</v>
      </c>
      <c r="F240" s="12" t="s">
        <v>2408</v>
      </c>
      <c r="G240" s="12" t="s">
        <v>2901</v>
      </c>
      <c r="H240" s="12" t="s">
        <v>3504</v>
      </c>
      <c r="I240" s="12" t="s">
        <v>2409</v>
      </c>
      <c r="J240" s="12" t="s">
        <v>2117</v>
      </c>
      <c r="K240" s="12">
        <v>800</v>
      </c>
      <c r="L240" s="12" t="s">
        <v>28</v>
      </c>
      <c r="M240" s="12" t="s">
        <v>3859</v>
      </c>
      <c r="N240" s="12" t="s">
        <v>2410</v>
      </c>
      <c r="O240" t="s">
        <v>744</v>
      </c>
      <c r="P240" s="12" t="s">
        <v>96</v>
      </c>
      <c r="Q240" t="s">
        <v>3912</v>
      </c>
      <c r="R240" t="s">
        <v>4056</v>
      </c>
      <c r="S240" t="s">
        <v>4444</v>
      </c>
      <c r="T240" s="12" t="s">
        <v>2861</v>
      </c>
      <c r="U240" s="12" t="s">
        <v>2272</v>
      </c>
      <c r="W240" s="12" t="s">
        <v>40</v>
      </c>
      <c r="X240" s="12" t="s">
        <v>2384</v>
      </c>
      <c r="Y240" s="12" t="s">
        <v>2384</v>
      </c>
      <c r="Z240" s="12" t="s">
        <v>80</v>
      </c>
      <c r="AA240" s="12" t="s">
        <v>35</v>
      </c>
      <c r="AB240" s="12" t="s">
        <v>35</v>
      </c>
      <c r="AC240" s="12" t="s">
        <v>3810</v>
      </c>
      <c r="AD240" s="12" t="s">
        <v>35</v>
      </c>
      <c r="AE240" s="12">
        <v>8</v>
      </c>
      <c r="AF240" s="12">
        <v>8</v>
      </c>
      <c r="AG240" s="12">
        <v>0</v>
      </c>
      <c r="AM240" s="12">
        <v>0</v>
      </c>
      <c r="AN240" s="12">
        <v>800</v>
      </c>
      <c r="AQ240" s="12" t="s">
        <v>2411</v>
      </c>
      <c r="AR240" s="12" t="s">
        <v>2412</v>
      </c>
    </row>
    <row r="241" spans="1:59" s="12" customFormat="1" x14ac:dyDescent="0.25">
      <c r="A241" s="12" t="s">
        <v>2326</v>
      </c>
      <c r="B241" s="12">
        <v>1999</v>
      </c>
      <c r="C241" t="str">
        <f t="shared" si="3"/>
        <v>Sturdee et al. 1999</v>
      </c>
      <c r="D241" s="12" t="s">
        <v>35</v>
      </c>
      <c r="E241" s="12" t="s">
        <v>25</v>
      </c>
      <c r="F241" s="12" t="s">
        <v>2408</v>
      </c>
      <c r="G241" s="12" t="s">
        <v>2901</v>
      </c>
      <c r="H241" s="12" t="s">
        <v>3504</v>
      </c>
      <c r="I241" s="12" t="s">
        <v>2409</v>
      </c>
      <c r="J241" s="12" t="s">
        <v>2117</v>
      </c>
      <c r="K241" s="12">
        <v>800</v>
      </c>
      <c r="L241" s="12" t="s">
        <v>28</v>
      </c>
      <c r="M241" s="12" t="s">
        <v>3859</v>
      </c>
      <c r="N241" s="12" t="s">
        <v>2410</v>
      </c>
      <c r="O241" t="s">
        <v>744</v>
      </c>
      <c r="P241" s="12" t="s">
        <v>96</v>
      </c>
      <c r="Q241" t="s">
        <v>3978</v>
      </c>
      <c r="R241" t="s">
        <v>4315</v>
      </c>
      <c r="S241" t="s">
        <v>4431</v>
      </c>
      <c r="T241" s="12" t="s">
        <v>2885</v>
      </c>
      <c r="U241" s="12" t="s">
        <v>2416</v>
      </c>
      <c r="W241" s="12" t="s">
        <v>40</v>
      </c>
      <c r="X241" s="12" t="s">
        <v>2384</v>
      </c>
      <c r="Y241" s="12" t="s">
        <v>2384</v>
      </c>
      <c r="Z241" s="12" t="s">
        <v>80</v>
      </c>
      <c r="AA241" s="12" t="s">
        <v>35</v>
      </c>
      <c r="AB241" s="12" t="s">
        <v>35</v>
      </c>
      <c r="AC241" s="12" t="s">
        <v>3810</v>
      </c>
      <c r="AD241" s="12" t="s">
        <v>35</v>
      </c>
      <c r="AE241" s="12">
        <v>2</v>
      </c>
      <c r="AF241" s="12">
        <v>2</v>
      </c>
      <c r="AG241" s="18">
        <v>0</v>
      </c>
      <c r="AH241" s="18"/>
      <c r="AI241" s="12">
        <v>0</v>
      </c>
      <c r="AM241" s="12">
        <v>0</v>
      </c>
      <c r="AN241" s="12">
        <v>800</v>
      </c>
      <c r="AQ241" s="12" t="s">
        <v>2411</v>
      </c>
      <c r="AR241" s="12" t="s">
        <v>2412</v>
      </c>
    </row>
    <row r="242" spans="1:59" s="12" customFormat="1" x14ac:dyDescent="0.25">
      <c r="A242" s="12" t="s">
        <v>2326</v>
      </c>
      <c r="B242" s="12">
        <v>1999</v>
      </c>
      <c r="C242" t="str">
        <f t="shared" si="3"/>
        <v>Sturdee et al. 1999</v>
      </c>
      <c r="D242" s="12" t="s">
        <v>35</v>
      </c>
      <c r="E242" s="12" t="s">
        <v>25</v>
      </c>
      <c r="F242" s="12" t="s">
        <v>2408</v>
      </c>
      <c r="G242" s="12" t="s">
        <v>2901</v>
      </c>
      <c r="H242" s="12" t="s">
        <v>3504</v>
      </c>
      <c r="I242" s="12" t="s">
        <v>2409</v>
      </c>
      <c r="J242" s="12" t="s">
        <v>2117</v>
      </c>
      <c r="K242" s="12">
        <v>800</v>
      </c>
      <c r="L242" s="12" t="s">
        <v>28</v>
      </c>
      <c r="M242" s="12" t="s">
        <v>3859</v>
      </c>
      <c r="N242" s="12" t="s">
        <v>2410</v>
      </c>
      <c r="O242" t="s">
        <v>744</v>
      </c>
      <c r="P242" s="12" t="s">
        <v>96</v>
      </c>
      <c r="Q242" t="s">
        <v>4175</v>
      </c>
      <c r="R242" t="s">
        <v>3972</v>
      </c>
      <c r="S242" t="s">
        <v>4441</v>
      </c>
      <c r="T242" s="12" t="s">
        <v>2882</v>
      </c>
      <c r="U242" s="12" t="s">
        <v>2415</v>
      </c>
      <c r="W242" s="12" t="s">
        <v>40</v>
      </c>
      <c r="X242" s="12" t="s">
        <v>2384</v>
      </c>
      <c r="Y242" s="12" t="s">
        <v>2384</v>
      </c>
      <c r="Z242" s="12" t="s">
        <v>80</v>
      </c>
      <c r="AA242" s="12" t="s">
        <v>35</v>
      </c>
      <c r="AB242" s="12" t="s">
        <v>35</v>
      </c>
      <c r="AC242" s="12" t="s">
        <v>3810</v>
      </c>
      <c r="AD242" s="12" t="s">
        <v>35</v>
      </c>
      <c r="AE242" s="12">
        <v>1</v>
      </c>
      <c r="AF242" s="12">
        <v>10</v>
      </c>
      <c r="AG242" s="18">
        <v>0.1</v>
      </c>
      <c r="AH242" s="18"/>
      <c r="AI242" s="12">
        <v>10000</v>
      </c>
      <c r="AM242" s="12">
        <v>10000</v>
      </c>
      <c r="AN242" s="12">
        <v>10000</v>
      </c>
      <c r="AQ242" s="12" t="s">
        <v>2411</v>
      </c>
      <c r="AR242" s="12" t="s">
        <v>2412</v>
      </c>
    </row>
    <row r="243" spans="1:59" s="12" customFormat="1" x14ac:dyDescent="0.25">
      <c r="A243" s="12" t="s">
        <v>2326</v>
      </c>
      <c r="B243" s="12">
        <v>1999</v>
      </c>
      <c r="C243" t="str">
        <f t="shared" si="3"/>
        <v>Sturdee et al. 1999</v>
      </c>
      <c r="D243" s="12" t="s">
        <v>35</v>
      </c>
      <c r="E243" s="12" t="s">
        <v>25</v>
      </c>
      <c r="F243" s="12" t="s">
        <v>2408</v>
      </c>
      <c r="G243" s="12" t="s">
        <v>2901</v>
      </c>
      <c r="H243" s="12" t="s">
        <v>3504</v>
      </c>
      <c r="I243" s="12" t="s">
        <v>2409</v>
      </c>
      <c r="J243" s="12" t="s">
        <v>2117</v>
      </c>
      <c r="K243" s="12">
        <v>800</v>
      </c>
      <c r="L243" s="12" t="s">
        <v>28</v>
      </c>
      <c r="M243" s="12" t="s">
        <v>3859</v>
      </c>
      <c r="N243" s="12" t="s">
        <v>2410</v>
      </c>
      <c r="O243" t="s">
        <v>744</v>
      </c>
      <c r="P243" s="12" t="s">
        <v>96</v>
      </c>
      <c r="Q243" t="s">
        <v>4175</v>
      </c>
      <c r="R243" t="s">
        <v>3972</v>
      </c>
      <c r="S243" t="s">
        <v>4441</v>
      </c>
      <c r="T243" s="12" t="s">
        <v>2882</v>
      </c>
      <c r="U243" s="12" t="s">
        <v>2415</v>
      </c>
      <c r="W243" s="12" t="s">
        <v>40</v>
      </c>
      <c r="X243" s="12" t="s">
        <v>2384</v>
      </c>
      <c r="Y243" s="12" t="s">
        <v>2384</v>
      </c>
      <c r="Z243" s="12" t="s">
        <v>80</v>
      </c>
      <c r="AA243" s="12" t="s">
        <v>35</v>
      </c>
      <c r="AB243" s="12" t="s">
        <v>35</v>
      </c>
      <c r="AC243" s="12" t="s">
        <v>3810</v>
      </c>
      <c r="AD243" s="12" t="s">
        <v>35</v>
      </c>
      <c r="AE243" s="12">
        <v>9</v>
      </c>
      <c r="AF243" s="12">
        <v>10</v>
      </c>
      <c r="AG243" s="18"/>
      <c r="AH243" s="18"/>
      <c r="AM243" s="12">
        <v>0</v>
      </c>
      <c r="AN243" s="12">
        <v>800</v>
      </c>
      <c r="AQ243" s="12" t="s">
        <v>2411</v>
      </c>
      <c r="AR243" s="12" t="s">
        <v>2412</v>
      </c>
    </row>
    <row r="244" spans="1:59" s="12" customFormat="1" x14ac:dyDescent="0.25">
      <c r="A244" s="12" t="s">
        <v>2326</v>
      </c>
      <c r="B244" s="12">
        <v>1999</v>
      </c>
      <c r="C244" t="str">
        <f t="shared" si="3"/>
        <v>Sturdee et al. 1999</v>
      </c>
      <c r="D244" s="12" t="s">
        <v>35</v>
      </c>
      <c r="E244" s="12" t="s">
        <v>25</v>
      </c>
      <c r="F244" s="12" t="s">
        <v>2408</v>
      </c>
      <c r="G244" s="12" t="s">
        <v>2901</v>
      </c>
      <c r="H244" s="12" t="s">
        <v>3504</v>
      </c>
      <c r="I244" s="12" t="s">
        <v>2409</v>
      </c>
      <c r="J244" s="12" t="s">
        <v>2117</v>
      </c>
      <c r="K244" s="12">
        <v>800</v>
      </c>
      <c r="L244" s="12" t="s">
        <v>28</v>
      </c>
      <c r="M244" s="12" t="s">
        <v>3859</v>
      </c>
      <c r="N244" s="12" t="s">
        <v>2410</v>
      </c>
      <c r="O244" t="s">
        <v>744</v>
      </c>
      <c r="P244" s="12" t="s">
        <v>96</v>
      </c>
      <c r="Q244" t="s">
        <v>3978</v>
      </c>
      <c r="R244" t="s">
        <v>4315</v>
      </c>
      <c r="S244" t="s">
        <v>4314</v>
      </c>
      <c r="T244" s="12" t="s">
        <v>2662</v>
      </c>
      <c r="U244" s="12" t="s">
        <v>1610</v>
      </c>
      <c r="W244" s="12" t="s">
        <v>40</v>
      </c>
      <c r="X244" s="12" t="s">
        <v>2384</v>
      </c>
      <c r="Y244" s="12" t="s">
        <v>2384</v>
      </c>
      <c r="Z244" s="12" t="s">
        <v>80</v>
      </c>
      <c r="AA244" s="12" t="s">
        <v>35</v>
      </c>
      <c r="AB244" s="12" t="s">
        <v>35</v>
      </c>
      <c r="AC244" s="12" t="s">
        <v>3810</v>
      </c>
      <c r="AD244" s="12" t="s">
        <v>35</v>
      </c>
      <c r="AE244" s="12">
        <v>4</v>
      </c>
      <c r="AF244" s="12">
        <v>26</v>
      </c>
      <c r="AG244" s="18">
        <v>0.15</v>
      </c>
      <c r="AH244" s="18"/>
      <c r="AI244" s="12">
        <v>3000</v>
      </c>
      <c r="AM244" s="12">
        <v>3000</v>
      </c>
      <c r="AN244" s="12">
        <v>3000</v>
      </c>
      <c r="AQ244" s="12" t="s">
        <v>2411</v>
      </c>
      <c r="AR244" s="12" t="s">
        <v>2412</v>
      </c>
    </row>
    <row r="245" spans="1:59" s="12" customFormat="1" x14ac:dyDescent="0.25">
      <c r="A245" s="12" t="s">
        <v>2326</v>
      </c>
      <c r="B245" s="12">
        <v>1999</v>
      </c>
      <c r="C245" t="str">
        <f t="shared" si="3"/>
        <v>Sturdee et al. 1999</v>
      </c>
      <c r="D245" s="12" t="s">
        <v>35</v>
      </c>
      <c r="E245" s="12" t="s">
        <v>25</v>
      </c>
      <c r="F245" s="12" t="s">
        <v>2408</v>
      </c>
      <c r="G245" s="12" t="s">
        <v>2901</v>
      </c>
      <c r="H245" s="12" t="s">
        <v>3504</v>
      </c>
      <c r="I245" s="12" t="s">
        <v>2409</v>
      </c>
      <c r="J245" s="12" t="s">
        <v>2117</v>
      </c>
      <c r="K245" s="12">
        <v>800</v>
      </c>
      <c r="L245" s="12" t="s">
        <v>28</v>
      </c>
      <c r="M245" s="12" t="s">
        <v>3859</v>
      </c>
      <c r="N245" s="12" t="s">
        <v>2410</v>
      </c>
      <c r="O245" t="s">
        <v>744</v>
      </c>
      <c r="P245" s="12" t="s">
        <v>96</v>
      </c>
      <c r="Q245" t="s">
        <v>3978</v>
      </c>
      <c r="R245" t="s">
        <v>4315</v>
      </c>
      <c r="S245" t="s">
        <v>4314</v>
      </c>
      <c r="T245" s="12" t="s">
        <v>2662</v>
      </c>
      <c r="U245" s="12" t="s">
        <v>1610</v>
      </c>
      <c r="W245" s="12" t="s">
        <v>40</v>
      </c>
      <c r="X245" s="12" t="s">
        <v>2384</v>
      </c>
      <c r="Y245" s="12" t="s">
        <v>2384</v>
      </c>
      <c r="Z245" s="12" t="s">
        <v>80</v>
      </c>
      <c r="AA245" s="12" t="s">
        <v>35</v>
      </c>
      <c r="AB245" s="12" t="s">
        <v>35</v>
      </c>
      <c r="AC245" s="12" t="s">
        <v>3810</v>
      </c>
      <c r="AD245" s="12" t="s">
        <v>35</v>
      </c>
      <c r="AE245" s="12">
        <v>22</v>
      </c>
      <c r="AF245" s="12">
        <v>26</v>
      </c>
      <c r="AG245" s="18"/>
      <c r="AH245" s="18"/>
      <c r="AM245" s="12">
        <v>0</v>
      </c>
      <c r="AN245" s="12">
        <v>800</v>
      </c>
      <c r="AQ245" s="12" t="s">
        <v>2411</v>
      </c>
      <c r="AR245" s="12" t="s">
        <v>2412</v>
      </c>
    </row>
    <row r="246" spans="1:59" s="12" customFormat="1" x14ac:dyDescent="0.25">
      <c r="A246" s="12" t="s">
        <v>2326</v>
      </c>
      <c r="B246" s="12">
        <v>1999</v>
      </c>
      <c r="C246" t="str">
        <f t="shared" si="3"/>
        <v>Sturdee et al. 1999</v>
      </c>
      <c r="D246" s="12" t="s">
        <v>35</v>
      </c>
      <c r="E246" s="12" t="s">
        <v>25</v>
      </c>
      <c r="F246" s="12" t="s">
        <v>2408</v>
      </c>
      <c r="G246" s="12" t="s">
        <v>2901</v>
      </c>
      <c r="H246" s="12" t="s">
        <v>3504</v>
      </c>
      <c r="I246" s="12" t="s">
        <v>2409</v>
      </c>
      <c r="J246" s="12" t="s">
        <v>2117</v>
      </c>
      <c r="K246" s="12">
        <v>800</v>
      </c>
      <c r="L246" s="12" t="s">
        <v>28</v>
      </c>
      <c r="M246" s="12" t="s">
        <v>3859</v>
      </c>
      <c r="N246" s="12" t="s">
        <v>2410</v>
      </c>
      <c r="O246" t="s">
        <v>744</v>
      </c>
      <c r="P246" s="12" t="s">
        <v>96</v>
      </c>
      <c r="Q246" s="12" t="s">
        <v>3978</v>
      </c>
      <c r="R246" s="12" t="s">
        <v>4315</v>
      </c>
      <c r="S246" s="12" t="s">
        <v>4431</v>
      </c>
      <c r="T246" s="12" t="s">
        <v>2874</v>
      </c>
      <c r="U246" s="12" t="s">
        <v>2413</v>
      </c>
      <c r="W246" s="12" t="s">
        <v>40</v>
      </c>
      <c r="X246" s="12" t="s">
        <v>2384</v>
      </c>
      <c r="Y246" s="12" t="s">
        <v>2384</v>
      </c>
      <c r="Z246" s="12" t="s">
        <v>80</v>
      </c>
      <c r="AA246" s="12" t="s">
        <v>35</v>
      </c>
      <c r="AB246" s="12" t="s">
        <v>35</v>
      </c>
      <c r="AC246" s="12" t="s">
        <v>3810</v>
      </c>
      <c r="AD246" s="12" t="s">
        <v>35</v>
      </c>
      <c r="AE246" s="12">
        <v>2</v>
      </c>
      <c r="AF246" s="12">
        <v>2</v>
      </c>
      <c r="AG246" s="18">
        <v>0</v>
      </c>
      <c r="AH246" s="18"/>
      <c r="AM246" s="12">
        <v>0</v>
      </c>
      <c r="AN246" s="12">
        <v>800</v>
      </c>
      <c r="AQ246" s="12" t="s">
        <v>2411</v>
      </c>
      <c r="AR246" s="12" t="s">
        <v>2412</v>
      </c>
    </row>
    <row r="247" spans="1:59" s="12" customFormat="1" x14ac:dyDescent="0.25">
      <c r="A247" s="12" t="s">
        <v>2326</v>
      </c>
      <c r="B247" s="12">
        <v>1999</v>
      </c>
      <c r="C247" t="str">
        <f t="shared" si="3"/>
        <v>Sturdee et al. 1999</v>
      </c>
      <c r="D247" s="12" t="s">
        <v>35</v>
      </c>
      <c r="E247" s="12" t="s">
        <v>25</v>
      </c>
      <c r="F247" s="12" t="s">
        <v>2408</v>
      </c>
      <c r="G247" s="12" t="s">
        <v>2901</v>
      </c>
      <c r="H247" s="12" t="s">
        <v>3504</v>
      </c>
      <c r="I247" s="12" t="s">
        <v>2409</v>
      </c>
      <c r="J247" s="12" t="s">
        <v>2117</v>
      </c>
      <c r="K247" s="12">
        <v>800</v>
      </c>
      <c r="L247" s="12" t="s">
        <v>28</v>
      </c>
      <c r="M247" s="12" t="s">
        <v>3859</v>
      </c>
      <c r="N247" s="12" t="s">
        <v>2410</v>
      </c>
      <c r="O247" t="s">
        <v>744</v>
      </c>
      <c r="P247" s="12" t="s">
        <v>96</v>
      </c>
      <c r="Q247" t="s">
        <v>3978</v>
      </c>
      <c r="R247" t="s">
        <v>4315</v>
      </c>
      <c r="S247" t="s">
        <v>4431</v>
      </c>
      <c r="T247" s="12" t="s">
        <v>2888</v>
      </c>
      <c r="U247" s="12" t="s">
        <v>2417</v>
      </c>
      <c r="W247" s="12" t="s">
        <v>40</v>
      </c>
      <c r="X247" s="12" t="s">
        <v>2384</v>
      </c>
      <c r="Y247" s="12" t="s">
        <v>2384</v>
      </c>
      <c r="Z247" s="12" t="s">
        <v>80</v>
      </c>
      <c r="AA247" s="12" t="s">
        <v>35</v>
      </c>
      <c r="AB247" s="12" t="s">
        <v>35</v>
      </c>
      <c r="AC247" s="12" t="s">
        <v>3810</v>
      </c>
      <c r="AD247" s="12" t="s">
        <v>35</v>
      </c>
      <c r="AE247" s="12">
        <v>1</v>
      </c>
      <c r="AF247" s="12">
        <v>1</v>
      </c>
      <c r="AG247" s="18">
        <v>0</v>
      </c>
      <c r="AH247" s="18"/>
      <c r="AM247" s="12">
        <v>0</v>
      </c>
      <c r="AN247" s="12">
        <v>800</v>
      </c>
      <c r="AQ247" s="12" t="s">
        <v>2411</v>
      </c>
      <c r="AR247" s="12" t="s">
        <v>2412</v>
      </c>
    </row>
    <row r="248" spans="1:59" s="12" customFormat="1" x14ac:dyDescent="0.25">
      <c r="A248" s="12" t="s">
        <v>2326</v>
      </c>
      <c r="B248" s="12">
        <v>2003</v>
      </c>
      <c r="C248" t="str">
        <f t="shared" si="3"/>
        <v>Sturdee et al. 2003</v>
      </c>
      <c r="D248" s="12" t="s">
        <v>35</v>
      </c>
      <c r="E248" s="12" t="s">
        <v>25</v>
      </c>
      <c r="F248" s="12" t="s">
        <v>2331</v>
      </c>
      <c r="G248" s="12" t="s">
        <v>2901</v>
      </c>
      <c r="H248" s="12" t="s">
        <v>3504</v>
      </c>
      <c r="I248" s="12" t="s">
        <v>2328</v>
      </c>
      <c r="J248" s="12" t="s">
        <v>2117</v>
      </c>
      <c r="K248" s="12">
        <v>800</v>
      </c>
      <c r="L248" s="12" t="s">
        <v>28</v>
      </c>
      <c r="M248" s="12" t="s">
        <v>3859</v>
      </c>
      <c r="N248" s="12" t="s">
        <v>722</v>
      </c>
      <c r="O248" t="s">
        <v>744</v>
      </c>
      <c r="P248" s="12" t="s">
        <v>96</v>
      </c>
      <c r="Q248" t="s">
        <v>3912</v>
      </c>
      <c r="R248"/>
      <c r="S248"/>
      <c r="V248" s="12" t="s">
        <v>2332</v>
      </c>
      <c r="W248" s="12" t="s">
        <v>40</v>
      </c>
      <c r="X248" s="12" t="s">
        <v>2239</v>
      </c>
      <c r="Y248" s="12" t="s">
        <v>2239</v>
      </c>
      <c r="Z248" s="12" t="s">
        <v>80</v>
      </c>
      <c r="AA248" s="12" t="s">
        <v>35</v>
      </c>
      <c r="AB248" s="12" t="s">
        <v>35</v>
      </c>
      <c r="AC248" s="12" t="s">
        <v>3861</v>
      </c>
      <c r="AD248" s="12" t="s">
        <v>2901</v>
      </c>
      <c r="AE248" s="12">
        <v>281</v>
      </c>
      <c r="AF248" s="12">
        <v>940</v>
      </c>
      <c r="AG248" s="18"/>
      <c r="AH248" s="18"/>
      <c r="AI248" s="16">
        <v>46776</v>
      </c>
      <c r="AJ248" s="16"/>
      <c r="AK248" s="16">
        <v>101280</v>
      </c>
      <c r="AL248" s="16"/>
      <c r="AM248" s="16">
        <v>800</v>
      </c>
      <c r="AN248" s="16">
        <v>898400</v>
      </c>
      <c r="AQ248" s="12" t="s">
        <v>2330</v>
      </c>
      <c r="AR248" s="12" t="s">
        <v>2909</v>
      </c>
      <c r="BB248" s="53">
        <v>58.5</v>
      </c>
      <c r="BC248" s="17">
        <v>126.6</v>
      </c>
      <c r="BE248" s="12">
        <v>1</v>
      </c>
      <c r="BF248" s="12">
        <v>1123</v>
      </c>
    </row>
    <row r="249" spans="1:59" s="12" customFormat="1" x14ac:dyDescent="0.25">
      <c r="A249" s="12" t="s">
        <v>2326</v>
      </c>
      <c r="B249" s="12">
        <v>2003</v>
      </c>
      <c r="C249" t="str">
        <f t="shared" si="3"/>
        <v>Sturdee et al. 2003</v>
      </c>
      <c r="D249" s="12" t="s">
        <v>35</v>
      </c>
      <c r="E249" s="12" t="s">
        <v>25</v>
      </c>
      <c r="F249" s="12" t="s">
        <v>2327</v>
      </c>
      <c r="G249" s="12" t="s">
        <v>2901</v>
      </c>
      <c r="H249" s="12" t="s">
        <v>3504</v>
      </c>
      <c r="I249" s="12" t="s">
        <v>2328</v>
      </c>
      <c r="J249" s="12" t="s">
        <v>2117</v>
      </c>
      <c r="K249" s="12">
        <v>800</v>
      </c>
      <c r="L249" s="12" t="s">
        <v>28</v>
      </c>
      <c r="M249" s="12" t="s">
        <v>3859</v>
      </c>
      <c r="N249" s="12" t="s">
        <v>722</v>
      </c>
      <c r="O249" t="s">
        <v>744</v>
      </c>
      <c r="P249" s="12" t="s">
        <v>96</v>
      </c>
      <c r="Q249" t="s">
        <v>3912</v>
      </c>
      <c r="R249" t="s">
        <v>4138</v>
      </c>
      <c r="S249"/>
      <c r="T249"/>
      <c r="V249" s="12" t="s">
        <v>2642</v>
      </c>
      <c r="W249" s="12" t="s">
        <v>40</v>
      </c>
      <c r="X249" s="12" t="s">
        <v>2239</v>
      </c>
      <c r="Y249" s="12" t="s">
        <v>2239</v>
      </c>
      <c r="Z249" s="12" t="s">
        <v>80</v>
      </c>
      <c r="AA249" s="12" t="s">
        <v>35</v>
      </c>
      <c r="AB249" s="12" t="s">
        <v>35</v>
      </c>
      <c r="AC249" s="12" t="s">
        <v>3861</v>
      </c>
      <c r="AD249" s="12" t="s">
        <v>2901</v>
      </c>
      <c r="AE249" s="12">
        <v>159</v>
      </c>
      <c r="AF249" s="12">
        <v>485</v>
      </c>
      <c r="AG249" s="18"/>
      <c r="AH249" s="18"/>
      <c r="AI249" s="16">
        <v>43781</v>
      </c>
      <c r="AJ249" s="16"/>
      <c r="AK249" s="16">
        <v>116400</v>
      </c>
      <c r="AL249" s="16"/>
      <c r="AM249" s="16">
        <v>800</v>
      </c>
      <c r="AN249" s="16">
        <v>716000</v>
      </c>
      <c r="AQ249" s="12" t="s">
        <v>2330</v>
      </c>
      <c r="AR249" s="12" t="s">
        <v>2909</v>
      </c>
      <c r="BB249" s="53">
        <v>54.7</v>
      </c>
      <c r="BC249" s="17">
        <v>145.5</v>
      </c>
      <c r="BE249" s="12">
        <v>1</v>
      </c>
      <c r="BF249" s="12">
        <v>895</v>
      </c>
    </row>
    <row r="250" spans="1:59" s="12" customFormat="1" x14ac:dyDescent="0.25">
      <c r="A250" t="s">
        <v>2334</v>
      </c>
      <c r="B250">
        <v>2015</v>
      </c>
      <c r="C250" t="str">
        <f t="shared" si="3"/>
        <v>Villeneuve et al. 2015</v>
      </c>
      <c r="D250" t="s">
        <v>35</v>
      </c>
      <c r="E250" t="s">
        <v>226</v>
      </c>
      <c r="F250" t="s">
        <v>2335</v>
      </c>
      <c r="G250" t="s">
        <v>2901</v>
      </c>
      <c r="H250" t="s">
        <v>3503</v>
      </c>
      <c r="I250" t="s">
        <v>2336</v>
      </c>
      <c r="J250" t="s">
        <v>2117</v>
      </c>
      <c r="K250" t="s">
        <v>28</v>
      </c>
      <c r="L250" t="s">
        <v>28</v>
      </c>
      <c r="M250"/>
      <c r="N250" t="s">
        <v>28</v>
      </c>
      <c r="O250" t="s">
        <v>744</v>
      </c>
      <c r="P250" t="s">
        <v>96</v>
      </c>
      <c r="Q250" t="s">
        <v>3978</v>
      </c>
      <c r="R250" t="s">
        <v>3935</v>
      </c>
      <c r="S250" t="s">
        <v>3979</v>
      </c>
      <c r="T250" t="s">
        <v>165</v>
      </c>
      <c r="U250"/>
      <c r="V250"/>
      <c r="W250" t="s">
        <v>2337</v>
      </c>
      <c r="X250" t="s">
        <v>2239</v>
      </c>
      <c r="Y250" t="s">
        <v>2239</v>
      </c>
      <c r="Z250" t="s">
        <v>80</v>
      </c>
      <c r="AA250" t="s">
        <v>35</v>
      </c>
      <c r="AB250" t="s">
        <v>2901</v>
      </c>
      <c r="AC250"/>
      <c r="AD250"/>
      <c r="AE250">
        <v>8</v>
      </c>
      <c r="AF250">
        <v>636</v>
      </c>
      <c r="AG250" s="7">
        <v>1.2999999999999999E-2</v>
      </c>
      <c r="AH250" s="7"/>
      <c r="AI250"/>
      <c r="AJ250"/>
      <c r="AK250"/>
      <c r="AL250"/>
      <c r="AM250"/>
      <c r="AN250"/>
      <c r="AO250" s="7"/>
      <c r="AP250" s="7"/>
      <c r="AQ250"/>
      <c r="AR250" t="s">
        <v>2338</v>
      </c>
      <c r="AS250"/>
      <c r="AT250"/>
      <c r="AU250"/>
      <c r="AV250"/>
      <c r="AW250"/>
      <c r="AX250"/>
      <c r="AY250"/>
      <c r="AZ250"/>
      <c r="BA250"/>
      <c r="BB250"/>
      <c r="BC250"/>
      <c r="BD250"/>
      <c r="BE250"/>
      <c r="BF250"/>
      <c r="BG250"/>
    </row>
    <row r="251" spans="1:59" s="12" customFormat="1" x14ac:dyDescent="0.25">
      <c r="A251" t="s">
        <v>2487</v>
      </c>
      <c r="B251">
        <v>2019</v>
      </c>
      <c r="C251" t="str">
        <f t="shared" si="3"/>
        <v>Waters et al.  2019</v>
      </c>
      <c r="D251" t="s">
        <v>35</v>
      </c>
      <c r="E251" t="s">
        <v>158</v>
      </c>
      <c r="F251" t="s">
        <v>2488</v>
      </c>
      <c r="G251" t="s">
        <v>2901</v>
      </c>
      <c r="H251" t="s">
        <v>3501</v>
      </c>
      <c r="I251" t="s">
        <v>2489</v>
      </c>
      <c r="J251" t="s">
        <v>3625</v>
      </c>
      <c r="K251" t="s">
        <v>28</v>
      </c>
      <c r="L251" t="s">
        <v>28</v>
      </c>
      <c r="M251"/>
      <c r="N251" t="s">
        <v>28</v>
      </c>
      <c r="O251" t="s">
        <v>744</v>
      </c>
      <c r="P251" t="s">
        <v>96</v>
      </c>
      <c r="Q251" s="13" t="s">
        <v>3910</v>
      </c>
      <c r="R251" s="13"/>
      <c r="S251" s="13"/>
      <c r="T251"/>
      <c r="U251"/>
      <c r="V251" t="s">
        <v>2876</v>
      </c>
      <c r="W251" t="s">
        <v>40</v>
      </c>
      <c r="X251" t="s">
        <v>2449</v>
      </c>
      <c r="Y251" t="s">
        <v>2239</v>
      </c>
      <c r="Z251" t="s">
        <v>80</v>
      </c>
      <c r="AA251" t="s">
        <v>35</v>
      </c>
      <c r="AB251" t="s">
        <v>2901</v>
      </c>
      <c r="AC251"/>
      <c r="AD251"/>
      <c r="AE251">
        <v>2</v>
      </c>
      <c r="AF251">
        <v>20</v>
      </c>
      <c r="AG251"/>
      <c r="AH251"/>
      <c r="AI251"/>
      <c r="AJ251"/>
      <c r="AK251"/>
      <c r="AL251"/>
      <c r="AM251"/>
      <c r="AN251"/>
      <c r="AO251"/>
      <c r="AP251"/>
      <c r="AQ251"/>
      <c r="AR251" t="s">
        <v>2490</v>
      </c>
      <c r="AS251"/>
      <c r="AT251"/>
      <c r="AU251"/>
      <c r="AV251"/>
      <c r="AW251"/>
      <c r="AX251"/>
      <c r="AY251"/>
      <c r="AZ251"/>
      <c r="BA251"/>
      <c r="BB251"/>
      <c r="BC251"/>
      <c r="BD251"/>
      <c r="BE251"/>
      <c r="BF251"/>
      <c r="BG251"/>
    </row>
    <row r="252" spans="1:59" s="12" customFormat="1" x14ac:dyDescent="0.25">
      <c r="A252" t="s">
        <v>2418</v>
      </c>
      <c r="B252">
        <v>1995</v>
      </c>
      <c r="C252" t="str">
        <f t="shared" si="3"/>
        <v>Webster and MacDonald 1995</v>
      </c>
      <c r="D252" t="s">
        <v>35</v>
      </c>
      <c r="E252" t="s">
        <v>25</v>
      </c>
      <c r="F252" t="s">
        <v>2419</v>
      </c>
      <c r="G252" t="s">
        <v>2901</v>
      </c>
      <c r="H252" t="s">
        <v>3504</v>
      </c>
      <c r="I252" t="s">
        <v>2420</v>
      </c>
      <c r="J252" t="s">
        <v>2117</v>
      </c>
      <c r="K252" t="s">
        <v>28</v>
      </c>
      <c r="L252" t="s">
        <v>28</v>
      </c>
      <c r="M252"/>
      <c r="N252" t="s">
        <v>2421</v>
      </c>
      <c r="O252" t="s">
        <v>744</v>
      </c>
      <c r="P252" t="s">
        <v>96</v>
      </c>
      <c r="Q252" t="s">
        <v>3912</v>
      </c>
      <c r="R252" s="13"/>
      <c r="S252" s="13"/>
      <c r="U252"/>
      <c r="V252" t="s">
        <v>2878</v>
      </c>
      <c r="W252" t="s">
        <v>40</v>
      </c>
      <c r="X252" t="s">
        <v>2384</v>
      </c>
      <c r="Y252" t="s">
        <v>2384</v>
      </c>
      <c r="Z252" t="s">
        <v>80</v>
      </c>
      <c r="AA252" t="s">
        <v>35</v>
      </c>
      <c r="AB252" t="s">
        <v>2901</v>
      </c>
      <c r="AC252"/>
      <c r="AD252"/>
      <c r="AE252">
        <v>46</v>
      </c>
      <c r="AF252">
        <v>73</v>
      </c>
      <c r="AG252"/>
      <c r="AH252"/>
      <c r="AI252"/>
      <c r="AJ252"/>
      <c r="AK252"/>
      <c r="AL252"/>
      <c r="AM252"/>
      <c r="AN252"/>
      <c r="AO252"/>
      <c r="AP252"/>
      <c r="AQ252"/>
      <c r="AR252"/>
      <c r="AS252"/>
      <c r="AT252"/>
      <c r="AU252"/>
      <c r="AV252"/>
      <c r="AW252"/>
      <c r="AX252"/>
      <c r="AY252"/>
      <c r="AZ252"/>
      <c r="BA252"/>
      <c r="BB252"/>
      <c r="BC252"/>
      <c r="BD252"/>
      <c r="BE252"/>
      <c r="BF252"/>
      <c r="BG252"/>
    </row>
    <row r="253" spans="1:59" s="12" customFormat="1" x14ac:dyDescent="0.25">
      <c r="A253" t="s">
        <v>2423</v>
      </c>
      <c r="B253">
        <v>2004</v>
      </c>
      <c r="C253" t="str">
        <f t="shared" si="3"/>
        <v>Zhou et al.  2004</v>
      </c>
      <c r="D253" t="s">
        <v>35</v>
      </c>
      <c r="E253" t="s">
        <v>25</v>
      </c>
      <c r="F253" t="s">
        <v>178</v>
      </c>
      <c r="G253" t="s">
        <v>35</v>
      </c>
      <c r="H253" t="s">
        <v>3503</v>
      </c>
      <c r="I253" t="s">
        <v>2424</v>
      </c>
      <c r="J253" t="s">
        <v>3625</v>
      </c>
      <c r="K253" t="s">
        <v>28</v>
      </c>
      <c r="L253" t="s">
        <v>28</v>
      </c>
      <c r="M253"/>
      <c r="N253" t="s">
        <v>2425</v>
      </c>
      <c r="O253" t="s">
        <v>744</v>
      </c>
      <c r="P253" t="s">
        <v>96</v>
      </c>
      <c r="Q253" t="s">
        <v>3978</v>
      </c>
      <c r="R253" t="s">
        <v>4150</v>
      </c>
      <c r="S253" t="s">
        <v>4149</v>
      </c>
      <c r="T253" t="s">
        <v>758</v>
      </c>
      <c r="U253"/>
      <c r="V253"/>
      <c r="W253" t="s">
        <v>40</v>
      </c>
      <c r="X253" t="s">
        <v>2991</v>
      </c>
      <c r="Y253" t="s">
        <v>3609</v>
      </c>
      <c r="Z253" t="s">
        <v>2426</v>
      </c>
      <c r="AA253" t="s">
        <v>35</v>
      </c>
      <c r="AB253" t="s">
        <v>2901</v>
      </c>
      <c r="AC253"/>
      <c r="AD253"/>
      <c r="AE253">
        <f>ROUND((AF253*AG253),0)</f>
        <v>2</v>
      </c>
      <c r="AF253">
        <v>51</v>
      </c>
      <c r="AG253" s="7">
        <v>3.9E-2</v>
      </c>
      <c r="AH253" s="7"/>
      <c r="AI253"/>
      <c r="AJ253"/>
      <c r="AK253"/>
      <c r="AL253"/>
      <c r="AM253"/>
      <c r="AN253"/>
      <c r="AO253"/>
      <c r="AP253"/>
      <c r="AQ253"/>
      <c r="AR253" t="s">
        <v>2412</v>
      </c>
      <c r="AS253"/>
      <c r="AT253"/>
      <c r="AU253"/>
      <c r="AV253"/>
      <c r="AW253"/>
      <c r="AX253"/>
      <c r="AY253"/>
      <c r="AZ253"/>
      <c r="BA253"/>
      <c r="BB253"/>
      <c r="BC253"/>
      <c r="BD253"/>
      <c r="BE253"/>
    </row>
    <row r="258" spans="6:9" x14ac:dyDescent="0.25">
      <c r="F258" t="s">
        <v>2388</v>
      </c>
      <c r="G258" t="s">
        <v>3867</v>
      </c>
      <c r="H258" t="s">
        <v>3868</v>
      </c>
      <c r="I258" t="s">
        <v>3869</v>
      </c>
    </row>
    <row r="259" spans="6:9" x14ac:dyDescent="0.25">
      <c r="F259">
        <v>0.5</v>
      </c>
      <c r="G259">
        <v>2</v>
      </c>
      <c r="H259">
        <v>20</v>
      </c>
      <c r="I259">
        <v>1000</v>
      </c>
    </row>
    <row r="261" spans="6:9" x14ac:dyDescent="0.25">
      <c r="G261">
        <f>(G259*I259)/H259</f>
        <v>100</v>
      </c>
    </row>
    <row r="298" spans="1:44" s="13" customFormat="1" x14ac:dyDescent="0.25">
      <c r="A298" s="13" t="s">
        <v>2234</v>
      </c>
      <c r="B298" s="13">
        <v>2001</v>
      </c>
      <c r="D298" s="13" t="s">
        <v>35</v>
      </c>
      <c r="E298" s="13" t="s">
        <v>25</v>
      </c>
      <c r="F298" s="13" t="s">
        <v>2381</v>
      </c>
      <c r="I298" s="13" t="s">
        <v>2387</v>
      </c>
      <c r="K298" s="13" t="s">
        <v>28</v>
      </c>
      <c r="L298" s="13" t="s">
        <v>28</v>
      </c>
      <c r="N298" s="13" t="s">
        <v>28</v>
      </c>
      <c r="O298"/>
      <c r="P298"/>
      <c r="Q298"/>
      <c r="R298"/>
      <c r="S298"/>
      <c r="T298" s="13" t="s">
        <v>2383</v>
      </c>
      <c r="U298" s="13" t="s">
        <v>806</v>
      </c>
      <c r="W298" s="13" t="s">
        <v>40</v>
      </c>
      <c r="X298" s="13" t="s">
        <v>2384</v>
      </c>
      <c r="Z298" s="13" t="s">
        <v>2385</v>
      </c>
      <c r="AI298" s="13">
        <v>7624.8</v>
      </c>
      <c r="AM298" s="13">
        <v>550</v>
      </c>
      <c r="AN298" s="13">
        <v>915</v>
      </c>
      <c r="AQ298" s="13" t="s">
        <v>2388</v>
      </c>
      <c r="AR298" s="13" t="s">
        <v>2389</v>
      </c>
    </row>
    <row r="299" spans="1:44" s="13" customFormat="1" x14ac:dyDescent="0.25">
      <c r="A299" s="13" t="s">
        <v>2234</v>
      </c>
      <c r="B299" s="13">
        <v>2001</v>
      </c>
      <c r="D299" s="13" t="s">
        <v>35</v>
      </c>
      <c r="E299" s="13" t="s">
        <v>25</v>
      </c>
      <c r="F299" s="13" t="s">
        <v>2381</v>
      </c>
      <c r="I299" s="13" t="s">
        <v>2387</v>
      </c>
      <c r="K299" s="13" t="s">
        <v>28</v>
      </c>
      <c r="L299" s="13" t="s">
        <v>28</v>
      </c>
      <c r="N299" s="13" t="s">
        <v>28</v>
      </c>
      <c r="O299"/>
      <c r="P299"/>
      <c r="Q299"/>
      <c r="R299"/>
      <c r="S299"/>
      <c r="T299" s="13" t="s">
        <v>2383</v>
      </c>
      <c r="U299" s="13" t="s">
        <v>806</v>
      </c>
      <c r="W299" s="13" t="s">
        <v>40</v>
      </c>
      <c r="X299" s="13" t="s">
        <v>2384</v>
      </c>
      <c r="Z299" s="13" t="s">
        <v>2385</v>
      </c>
      <c r="AI299" s="13">
        <v>56.7</v>
      </c>
      <c r="AQ299" s="13" t="s">
        <v>2390</v>
      </c>
    </row>
    <row r="300" spans="1:44" s="13" customFormat="1" x14ac:dyDescent="0.25">
      <c r="A300" s="13" t="s">
        <v>2234</v>
      </c>
      <c r="B300" s="13">
        <v>2001</v>
      </c>
      <c r="D300" s="13" t="s">
        <v>35</v>
      </c>
      <c r="E300" s="13" t="s">
        <v>25</v>
      </c>
      <c r="F300" s="13" t="s">
        <v>2381</v>
      </c>
      <c r="I300" s="13" t="s">
        <v>2387</v>
      </c>
      <c r="K300" s="13" t="s">
        <v>28</v>
      </c>
      <c r="L300" s="13" t="s">
        <v>28</v>
      </c>
      <c r="N300" s="13" t="s">
        <v>28</v>
      </c>
      <c r="O300"/>
      <c r="P300"/>
      <c r="Q300"/>
      <c r="R300"/>
      <c r="S300"/>
      <c r="T300" s="13" t="s">
        <v>2383</v>
      </c>
      <c r="U300" s="13" t="s">
        <v>806</v>
      </c>
      <c r="W300" s="13" t="s">
        <v>40</v>
      </c>
      <c r="X300" s="13" t="s">
        <v>2384</v>
      </c>
      <c r="Z300" s="13" t="s">
        <v>2385</v>
      </c>
      <c r="AI300" s="13">
        <v>119.4</v>
      </c>
      <c r="AQ300" s="13" t="s">
        <v>2391</v>
      </c>
    </row>
    <row r="301" spans="1:44" s="13" customFormat="1" x14ac:dyDescent="0.25">
      <c r="A301" s="13" t="s">
        <v>2234</v>
      </c>
      <c r="B301" s="13">
        <v>2001</v>
      </c>
      <c r="D301" s="13" t="s">
        <v>35</v>
      </c>
      <c r="E301" s="13" t="s">
        <v>25</v>
      </c>
      <c r="F301" s="13" t="s">
        <v>2381</v>
      </c>
      <c r="I301" s="13" t="s">
        <v>2387</v>
      </c>
      <c r="K301" s="13" t="s">
        <v>28</v>
      </c>
      <c r="L301" s="13" t="s">
        <v>28</v>
      </c>
      <c r="N301" s="13" t="s">
        <v>28</v>
      </c>
      <c r="O301"/>
      <c r="P301"/>
      <c r="Q301"/>
      <c r="R301"/>
      <c r="S301"/>
      <c r="T301" s="13" t="s">
        <v>2383</v>
      </c>
      <c r="U301" s="13" t="s">
        <v>806</v>
      </c>
      <c r="W301" s="13" t="s">
        <v>40</v>
      </c>
      <c r="X301" s="13" t="s">
        <v>2384</v>
      </c>
      <c r="Z301" s="13" t="s">
        <v>2385</v>
      </c>
      <c r="AM301" s="13">
        <v>4620</v>
      </c>
      <c r="AN301" s="13">
        <v>50600</v>
      </c>
      <c r="AQ301" s="13" t="s">
        <v>2392</v>
      </c>
    </row>
    <row r="302" spans="1:44" x14ac:dyDescent="0.25">
      <c r="A302" t="s">
        <v>2234</v>
      </c>
      <c r="B302">
        <v>2001</v>
      </c>
      <c r="D302" t="s">
        <v>35</v>
      </c>
      <c r="E302" t="s">
        <v>25</v>
      </c>
      <c r="F302" t="s">
        <v>2381</v>
      </c>
      <c r="I302" t="s">
        <v>2387</v>
      </c>
      <c r="K302" t="s">
        <v>28</v>
      </c>
      <c r="L302" t="s">
        <v>28</v>
      </c>
      <c r="N302" t="s">
        <v>28</v>
      </c>
      <c r="T302" t="s">
        <v>2383</v>
      </c>
      <c r="U302" t="s">
        <v>806</v>
      </c>
      <c r="W302" t="s">
        <v>40</v>
      </c>
      <c r="X302" t="s">
        <v>2384</v>
      </c>
      <c r="Z302" t="s">
        <v>2385</v>
      </c>
      <c r="AM302" s="2">
        <v>870000</v>
      </c>
      <c r="AN302" s="2">
        <v>9500000</v>
      </c>
      <c r="AQ302" t="s">
        <v>2401</v>
      </c>
    </row>
    <row r="303" spans="1:44" x14ac:dyDescent="0.25">
      <c r="A303" t="s">
        <v>2234</v>
      </c>
      <c r="B303">
        <v>2001</v>
      </c>
      <c r="D303" t="s">
        <v>35</v>
      </c>
      <c r="E303" t="s">
        <v>25</v>
      </c>
      <c r="F303" t="s">
        <v>2381</v>
      </c>
      <c r="I303" t="s">
        <v>2387</v>
      </c>
      <c r="K303" t="s">
        <v>28</v>
      </c>
      <c r="L303" t="s">
        <v>28</v>
      </c>
      <c r="N303" t="s">
        <v>28</v>
      </c>
      <c r="T303" t="s">
        <v>2383</v>
      </c>
      <c r="U303" t="s">
        <v>806</v>
      </c>
      <c r="W303" t="s">
        <v>40</v>
      </c>
      <c r="X303" t="s">
        <v>2384</v>
      </c>
      <c r="Z303" t="s">
        <v>2385</v>
      </c>
      <c r="AI303" s="3">
        <v>0.02</v>
      </c>
      <c r="AJ303" s="3"/>
      <c r="AQ303" t="s">
        <v>2402</v>
      </c>
    </row>
    <row r="304" spans="1:44" x14ac:dyDescent="0.25">
      <c r="A304" t="s">
        <v>2234</v>
      </c>
      <c r="B304">
        <v>2001</v>
      </c>
      <c r="D304" t="s">
        <v>35</v>
      </c>
      <c r="E304" t="s">
        <v>25</v>
      </c>
      <c r="F304" t="s">
        <v>2381</v>
      </c>
      <c r="I304" t="s">
        <v>2382</v>
      </c>
      <c r="J304" t="s">
        <v>325</v>
      </c>
      <c r="K304" t="s">
        <v>28</v>
      </c>
      <c r="L304" t="s">
        <v>28</v>
      </c>
      <c r="N304" t="s">
        <v>28</v>
      </c>
      <c r="T304" t="s">
        <v>2383</v>
      </c>
      <c r="U304" t="s">
        <v>806</v>
      </c>
      <c r="W304" t="s">
        <v>40</v>
      </c>
      <c r="X304" t="s">
        <v>2384</v>
      </c>
      <c r="Z304" t="s">
        <v>2385</v>
      </c>
      <c r="AM304">
        <v>8.4</v>
      </c>
      <c r="AN304">
        <v>92</v>
      </c>
      <c r="AQ304" t="s">
        <v>2386</v>
      </c>
    </row>
    <row r="305" spans="1:44" x14ac:dyDescent="0.25">
      <c r="A305" t="s">
        <v>2487</v>
      </c>
      <c r="B305">
        <v>2019</v>
      </c>
      <c r="D305" t="s">
        <v>35</v>
      </c>
      <c r="E305" t="s">
        <v>158</v>
      </c>
      <c r="F305" t="s">
        <v>2488</v>
      </c>
      <c r="I305" t="s">
        <v>2489</v>
      </c>
      <c r="J305" t="s">
        <v>2127</v>
      </c>
      <c r="K305" t="s">
        <v>28</v>
      </c>
      <c r="L305" t="s">
        <v>28</v>
      </c>
      <c r="N305" t="s">
        <v>28</v>
      </c>
      <c r="W305" t="s">
        <v>28</v>
      </c>
      <c r="X305" t="s">
        <v>2449</v>
      </c>
      <c r="Z305" t="s">
        <v>2491</v>
      </c>
      <c r="AE305">
        <v>0</v>
      </c>
      <c r="AF305">
        <v>134</v>
      </c>
      <c r="AR305" t="s">
        <v>2490</v>
      </c>
    </row>
    <row r="307" spans="1:44" x14ac:dyDescent="0.25">
      <c r="A307" t="s">
        <v>800</v>
      </c>
      <c r="B307">
        <v>2013</v>
      </c>
      <c r="D307" t="s">
        <v>35</v>
      </c>
      <c r="E307" t="s">
        <v>158</v>
      </c>
      <c r="F307" t="s">
        <v>801</v>
      </c>
      <c r="I307" t="s">
        <v>2284</v>
      </c>
      <c r="J307" t="s">
        <v>2141</v>
      </c>
      <c r="K307" t="s">
        <v>28</v>
      </c>
      <c r="L307" t="s">
        <v>28</v>
      </c>
      <c r="N307" t="s">
        <v>802</v>
      </c>
      <c r="T307" t="s">
        <v>812</v>
      </c>
      <c r="W307" t="s">
        <v>40</v>
      </c>
      <c r="X307" t="s">
        <v>2239</v>
      </c>
      <c r="Z307" t="s">
        <v>80</v>
      </c>
      <c r="AE307">
        <v>74</v>
      </c>
      <c r="AF307">
        <v>285</v>
      </c>
    </row>
    <row r="308" spans="1:44" x14ac:dyDescent="0.25">
      <c r="A308" t="s">
        <v>1994</v>
      </c>
      <c r="B308">
        <v>2021</v>
      </c>
      <c r="D308" t="s">
        <v>35</v>
      </c>
      <c r="E308" t="s">
        <v>158</v>
      </c>
      <c r="F308" t="s">
        <v>1995</v>
      </c>
      <c r="I308" t="s">
        <v>2447</v>
      </c>
      <c r="J308" t="s">
        <v>2127</v>
      </c>
      <c r="K308" t="s">
        <v>28</v>
      </c>
      <c r="L308" t="s">
        <v>28</v>
      </c>
      <c r="N308" t="s">
        <v>2448</v>
      </c>
      <c r="T308" t="s">
        <v>2450</v>
      </c>
      <c r="W308" t="s">
        <v>40</v>
      </c>
      <c r="X308" t="s">
        <v>2449</v>
      </c>
      <c r="Z308" t="s">
        <v>80</v>
      </c>
      <c r="AE308">
        <v>0</v>
      </c>
      <c r="AF308">
        <v>121</v>
      </c>
      <c r="AG308">
        <v>0</v>
      </c>
    </row>
    <row r="310" spans="1:44" x14ac:dyDescent="0.25">
      <c r="A310" t="s">
        <v>2234</v>
      </c>
      <c r="B310">
        <v>2001</v>
      </c>
      <c r="D310" t="s">
        <v>35</v>
      </c>
      <c r="E310" t="s">
        <v>25</v>
      </c>
      <c r="F310" t="s">
        <v>2381</v>
      </c>
      <c r="G310" t="s">
        <v>35</v>
      </c>
      <c r="H310" t="s">
        <v>3503</v>
      </c>
      <c r="I310" t="s">
        <v>2393</v>
      </c>
      <c r="J310" t="s">
        <v>2117</v>
      </c>
      <c r="K310" t="s">
        <v>2394</v>
      </c>
      <c r="L310" t="s">
        <v>28</v>
      </c>
      <c r="N310" t="s">
        <v>28</v>
      </c>
      <c r="T310" t="s">
        <v>805</v>
      </c>
      <c r="U310" t="s">
        <v>806</v>
      </c>
      <c r="W310" t="s">
        <v>40</v>
      </c>
      <c r="X310" t="s">
        <v>2384</v>
      </c>
      <c r="Y310" t="s">
        <v>2384</v>
      </c>
      <c r="Z310" t="s">
        <v>2395</v>
      </c>
      <c r="AA310" t="s">
        <v>2901</v>
      </c>
      <c r="AB310" t="s">
        <v>35</v>
      </c>
      <c r="AF310">
        <v>309</v>
      </c>
      <c r="AI310">
        <v>9426</v>
      </c>
      <c r="AQ310" t="s">
        <v>2396</v>
      </c>
      <c r="AR310" t="s">
        <v>2400</v>
      </c>
    </row>
    <row r="311" spans="1:44" x14ac:dyDescent="0.25">
      <c r="A311" t="s">
        <v>2234</v>
      </c>
      <c r="B311">
        <v>2002</v>
      </c>
      <c r="D311" t="s">
        <v>2235</v>
      </c>
      <c r="E311" t="s">
        <v>226</v>
      </c>
      <c r="F311" t="s">
        <v>2236</v>
      </c>
      <c r="G311" t="s">
        <v>35</v>
      </c>
      <c r="H311" t="s">
        <v>3503</v>
      </c>
      <c r="I311" t="s">
        <v>2237</v>
      </c>
      <c r="J311" t="s">
        <v>2117</v>
      </c>
      <c r="K311" t="s">
        <v>28</v>
      </c>
      <c r="L311" t="s">
        <v>28</v>
      </c>
      <c r="N311" t="s">
        <v>2238</v>
      </c>
      <c r="T311" t="s">
        <v>805</v>
      </c>
      <c r="U311" t="s">
        <v>806</v>
      </c>
      <c r="W311" t="s">
        <v>40</v>
      </c>
      <c r="X311" t="s">
        <v>2239</v>
      </c>
      <c r="Y311" t="s">
        <v>2239</v>
      </c>
      <c r="Z311" t="s">
        <v>2240</v>
      </c>
      <c r="AA311" t="s">
        <v>2901</v>
      </c>
      <c r="AB311" t="s">
        <v>35</v>
      </c>
      <c r="AF311">
        <v>309</v>
      </c>
      <c r="AI311">
        <v>1.2E-2</v>
      </c>
      <c r="AM311" s="2"/>
      <c r="AN311" s="2"/>
      <c r="AQ311" t="s">
        <v>2241</v>
      </c>
    </row>
    <row r="312" spans="1:44" x14ac:dyDescent="0.25">
      <c r="A312" t="s">
        <v>2234</v>
      </c>
      <c r="B312">
        <v>2002</v>
      </c>
      <c r="D312" t="s">
        <v>2235</v>
      </c>
      <c r="E312" t="s">
        <v>226</v>
      </c>
      <c r="F312" t="s">
        <v>2236</v>
      </c>
      <c r="G312" t="s">
        <v>35</v>
      </c>
      <c r="H312" t="s">
        <v>3503</v>
      </c>
      <c r="I312" t="s">
        <v>2237</v>
      </c>
      <c r="J312" t="s">
        <v>2117</v>
      </c>
      <c r="K312" t="s">
        <v>28</v>
      </c>
      <c r="L312" t="s">
        <v>28</v>
      </c>
      <c r="N312" t="s">
        <v>2238</v>
      </c>
      <c r="T312" t="s">
        <v>805</v>
      </c>
      <c r="U312" t="s">
        <v>806</v>
      </c>
      <c r="W312" t="s">
        <v>40</v>
      </c>
      <c r="X312" t="s">
        <v>2239</v>
      </c>
      <c r="Y312" t="s">
        <v>2239</v>
      </c>
      <c r="Z312" t="s">
        <v>2240</v>
      </c>
      <c r="AA312" t="s">
        <v>2901</v>
      </c>
      <c r="AB312" t="s">
        <v>35</v>
      </c>
      <c r="AF312">
        <v>309</v>
      </c>
      <c r="AI312">
        <v>6500000</v>
      </c>
      <c r="AM312" s="2"/>
      <c r="AN312" s="2"/>
      <c r="AQ312" t="s">
        <v>2244</v>
      </c>
    </row>
    <row r="313" spans="1:44" x14ac:dyDescent="0.25">
      <c r="A313" t="s">
        <v>2234</v>
      </c>
      <c r="B313">
        <v>2002</v>
      </c>
      <c r="D313" t="s">
        <v>2235</v>
      </c>
      <c r="E313" t="s">
        <v>226</v>
      </c>
      <c r="F313" t="s">
        <v>2236</v>
      </c>
      <c r="G313" t="s">
        <v>35</v>
      </c>
      <c r="H313" t="s">
        <v>3503</v>
      </c>
      <c r="I313" t="s">
        <v>2237</v>
      </c>
      <c r="J313" t="s">
        <v>2117</v>
      </c>
      <c r="K313" t="s">
        <v>28</v>
      </c>
      <c r="L313" t="s">
        <v>28</v>
      </c>
      <c r="N313" t="s">
        <v>2238</v>
      </c>
      <c r="T313" t="s">
        <v>2886</v>
      </c>
      <c r="U313" t="s">
        <v>2242</v>
      </c>
      <c r="W313" t="s">
        <v>40</v>
      </c>
      <c r="X313" t="s">
        <v>2239</v>
      </c>
      <c r="Y313" t="s">
        <v>2239</v>
      </c>
      <c r="Z313" t="s">
        <v>2240</v>
      </c>
      <c r="AA313" t="s">
        <v>2901</v>
      </c>
      <c r="AB313" t="s">
        <v>35</v>
      </c>
      <c r="AI313">
        <v>0.05</v>
      </c>
      <c r="AM313" s="2"/>
      <c r="AN313" s="2"/>
      <c r="AQ313" t="s">
        <v>2241</v>
      </c>
    </row>
    <row r="314" spans="1:44" x14ac:dyDescent="0.25">
      <c r="A314" t="s">
        <v>2234</v>
      </c>
      <c r="B314">
        <v>2002</v>
      </c>
      <c r="D314" t="s">
        <v>2235</v>
      </c>
      <c r="E314" t="s">
        <v>226</v>
      </c>
      <c r="F314" t="s">
        <v>2236</v>
      </c>
      <c r="G314" t="s">
        <v>35</v>
      </c>
      <c r="H314" t="s">
        <v>3503</v>
      </c>
      <c r="I314" t="s">
        <v>2237</v>
      </c>
      <c r="J314" t="s">
        <v>2117</v>
      </c>
      <c r="K314" t="s">
        <v>28</v>
      </c>
      <c r="L314" t="s">
        <v>28</v>
      </c>
      <c r="N314" t="s">
        <v>2238</v>
      </c>
      <c r="T314" t="s">
        <v>2886</v>
      </c>
      <c r="U314" t="s">
        <v>2242</v>
      </c>
      <c r="W314" t="s">
        <v>40</v>
      </c>
      <c r="X314" t="s">
        <v>2239</v>
      </c>
      <c r="Y314" t="s">
        <v>2239</v>
      </c>
      <c r="Z314" t="s">
        <v>2240</v>
      </c>
      <c r="AA314" t="s">
        <v>2901</v>
      </c>
      <c r="AB314" t="s">
        <v>35</v>
      </c>
      <c r="AI314">
        <v>2800000</v>
      </c>
      <c r="AM314" s="2"/>
      <c r="AN314" s="2"/>
      <c r="AQ314" t="s">
        <v>2244</v>
      </c>
    </row>
    <row r="315" spans="1:44" x14ac:dyDescent="0.25">
      <c r="A315" t="s">
        <v>2234</v>
      </c>
      <c r="B315">
        <v>2002</v>
      </c>
      <c r="D315" t="s">
        <v>2235</v>
      </c>
      <c r="E315" t="s">
        <v>226</v>
      </c>
      <c r="F315" t="s">
        <v>2236</v>
      </c>
      <c r="G315" t="s">
        <v>35</v>
      </c>
      <c r="H315" t="s">
        <v>3503</v>
      </c>
      <c r="I315" t="s">
        <v>2237</v>
      </c>
      <c r="J315" t="s">
        <v>2117</v>
      </c>
      <c r="K315" t="s">
        <v>28</v>
      </c>
      <c r="L315" t="s">
        <v>28</v>
      </c>
      <c r="N315" t="s">
        <v>2238</v>
      </c>
      <c r="T315" t="s">
        <v>2893</v>
      </c>
      <c r="U315" t="s">
        <v>2243</v>
      </c>
      <c r="W315" t="s">
        <v>40</v>
      </c>
      <c r="X315" t="s">
        <v>2239</v>
      </c>
      <c r="Y315" t="s">
        <v>2239</v>
      </c>
      <c r="Z315" t="s">
        <v>2240</v>
      </c>
      <c r="AA315" t="s">
        <v>2901</v>
      </c>
      <c r="AB315" t="s">
        <v>35</v>
      </c>
      <c r="AI315">
        <v>0.02</v>
      </c>
      <c r="AM315" s="2"/>
      <c r="AN315" s="2"/>
      <c r="AQ315" t="s">
        <v>2241</v>
      </c>
    </row>
    <row r="316" spans="1:44" x14ac:dyDescent="0.25">
      <c r="A316" t="s">
        <v>2234</v>
      </c>
      <c r="B316">
        <v>2002</v>
      </c>
      <c r="D316" t="s">
        <v>2235</v>
      </c>
      <c r="E316" t="s">
        <v>226</v>
      </c>
      <c r="F316" t="s">
        <v>2236</v>
      </c>
      <c r="G316" t="s">
        <v>35</v>
      </c>
      <c r="H316" t="s">
        <v>3503</v>
      </c>
      <c r="I316" t="s">
        <v>2237</v>
      </c>
      <c r="J316" t="s">
        <v>2117</v>
      </c>
      <c r="K316" t="s">
        <v>28</v>
      </c>
      <c r="L316" t="s">
        <v>28</v>
      </c>
      <c r="N316" t="s">
        <v>2238</v>
      </c>
      <c r="T316" t="s">
        <v>2893</v>
      </c>
      <c r="U316" t="s">
        <v>2243</v>
      </c>
      <c r="W316" t="s">
        <v>40</v>
      </c>
      <c r="X316" t="s">
        <v>2239</v>
      </c>
      <c r="Y316" t="s">
        <v>2239</v>
      </c>
      <c r="Z316" t="s">
        <v>2240</v>
      </c>
      <c r="AA316" t="s">
        <v>2901</v>
      </c>
      <c r="AB316" t="s">
        <v>35</v>
      </c>
      <c r="AI316">
        <v>10400000</v>
      </c>
      <c r="AM316" s="2"/>
      <c r="AN316" s="2"/>
      <c r="AQ316" t="s">
        <v>2244</v>
      </c>
    </row>
    <row r="318" spans="1:44" x14ac:dyDescent="0.25">
      <c r="A318" t="s">
        <v>2326</v>
      </c>
      <c r="B318">
        <v>2003</v>
      </c>
      <c r="D318" t="s">
        <v>35</v>
      </c>
      <c r="E318" t="s">
        <v>25</v>
      </c>
      <c r="F318" t="s">
        <v>2331</v>
      </c>
      <c r="G318" t="s">
        <v>2901</v>
      </c>
      <c r="H318" t="s">
        <v>3504</v>
      </c>
      <c r="I318" t="s">
        <v>2328</v>
      </c>
      <c r="J318" t="s">
        <v>2117</v>
      </c>
      <c r="K318" t="s">
        <v>28</v>
      </c>
      <c r="L318" t="s">
        <v>28</v>
      </c>
      <c r="N318" t="s">
        <v>722</v>
      </c>
      <c r="T318" t="s">
        <v>2883</v>
      </c>
      <c r="V318" t="s">
        <v>2332</v>
      </c>
      <c r="W318" t="s">
        <v>40</v>
      </c>
      <c r="X318" t="s">
        <v>2239</v>
      </c>
      <c r="Y318" t="s">
        <v>2239</v>
      </c>
      <c r="Z318" t="s">
        <v>80</v>
      </c>
      <c r="AA318" t="s">
        <v>2901</v>
      </c>
      <c r="AB318" t="s">
        <v>35</v>
      </c>
      <c r="AG318" s="3"/>
      <c r="AH318" s="3"/>
      <c r="AI318" s="2"/>
      <c r="AJ318" s="2"/>
      <c r="AK318" s="2"/>
      <c r="AL318" s="2"/>
      <c r="AM318" s="2"/>
      <c r="AN318" s="2"/>
      <c r="AQ318" t="s">
        <v>2333</v>
      </c>
      <c r="AR318" t="s">
        <v>154</v>
      </c>
    </row>
    <row r="319" spans="1:44" x14ac:dyDescent="0.25">
      <c r="A319" t="s">
        <v>2326</v>
      </c>
      <c r="B319">
        <v>2003</v>
      </c>
      <c r="D319" t="s">
        <v>35</v>
      </c>
      <c r="E319" t="s">
        <v>25</v>
      </c>
      <c r="F319" t="s">
        <v>2327</v>
      </c>
      <c r="G319" t="s">
        <v>2901</v>
      </c>
      <c r="H319" t="s">
        <v>3504</v>
      </c>
      <c r="I319" t="s">
        <v>2328</v>
      </c>
      <c r="J319" t="s">
        <v>2117</v>
      </c>
      <c r="K319" t="s">
        <v>28</v>
      </c>
      <c r="L319" t="s">
        <v>28</v>
      </c>
      <c r="N319" t="s">
        <v>722</v>
      </c>
      <c r="T319" t="s">
        <v>2642</v>
      </c>
      <c r="V319" t="s">
        <v>2329</v>
      </c>
      <c r="W319" t="s">
        <v>40</v>
      </c>
      <c r="X319" t="s">
        <v>2239</v>
      </c>
      <c r="Y319" t="s">
        <v>2239</v>
      </c>
      <c r="Z319" t="s">
        <v>80</v>
      </c>
      <c r="AA319" t="s">
        <v>2901</v>
      </c>
      <c r="AB319" t="s">
        <v>35</v>
      </c>
      <c r="AG319" s="3"/>
      <c r="AH319" s="3"/>
      <c r="AR319" t="s">
        <v>154</v>
      </c>
    </row>
    <row r="324" spans="1:57" x14ac:dyDescent="0.25">
      <c r="A324" t="s">
        <v>3874</v>
      </c>
    </row>
    <row r="325" spans="1:57" s="50" customFormat="1" x14ac:dyDescent="0.25">
      <c r="A325" s="50" t="s">
        <v>2234</v>
      </c>
      <c r="B325" s="50">
        <v>2001</v>
      </c>
      <c r="D325" s="50" t="s">
        <v>35</v>
      </c>
      <c r="E325" s="50" t="s">
        <v>25</v>
      </c>
      <c r="F325" s="50" t="s">
        <v>2381</v>
      </c>
      <c r="G325" s="50" t="s">
        <v>35</v>
      </c>
      <c r="H325" s="50" t="s">
        <v>3503</v>
      </c>
      <c r="I325" s="50" t="s">
        <v>2393</v>
      </c>
      <c r="J325" s="50" t="s">
        <v>2117</v>
      </c>
      <c r="K325" s="50" t="s">
        <v>2394</v>
      </c>
      <c r="L325" s="50" t="s">
        <v>28</v>
      </c>
      <c r="N325" s="50" t="s">
        <v>28</v>
      </c>
      <c r="O325"/>
      <c r="P325"/>
      <c r="Q325"/>
      <c r="R325"/>
      <c r="S325"/>
      <c r="T325" s="50" t="s">
        <v>805</v>
      </c>
      <c r="U325" s="50" t="s">
        <v>806</v>
      </c>
      <c r="W325" s="50" t="s">
        <v>40</v>
      </c>
      <c r="X325" s="50" t="s">
        <v>2384</v>
      </c>
      <c r="Y325" s="50" t="s">
        <v>2384</v>
      </c>
      <c r="Z325" s="50" t="s">
        <v>2395</v>
      </c>
      <c r="AA325" s="50" t="s">
        <v>2901</v>
      </c>
      <c r="AB325" s="50" t="s">
        <v>35</v>
      </c>
      <c r="AC325" s="50" t="s">
        <v>3861</v>
      </c>
      <c r="AD325" s="50" t="s">
        <v>2901</v>
      </c>
      <c r="AE325" s="50">
        <v>49</v>
      </c>
      <c r="AF325" s="50">
        <v>309</v>
      </c>
      <c r="AI325" s="50">
        <v>53875</v>
      </c>
      <c r="AK325" s="50">
        <v>104988</v>
      </c>
      <c r="AQ325" s="50" t="s">
        <v>2396</v>
      </c>
      <c r="AR325" s="50" t="s">
        <v>2399</v>
      </c>
      <c r="AS325" s="50" t="s">
        <v>2398</v>
      </c>
    </row>
    <row r="329" spans="1:57" x14ac:dyDescent="0.25">
      <c r="A329" t="s">
        <v>2592</v>
      </c>
    </row>
    <row r="330" spans="1:57" x14ac:dyDescent="0.25">
      <c r="A330" s="12" t="s">
        <v>800</v>
      </c>
      <c r="B330" s="12">
        <v>2017</v>
      </c>
      <c r="C330" s="12"/>
      <c r="D330" s="12" t="s">
        <v>35</v>
      </c>
      <c r="E330" s="12" t="s">
        <v>226</v>
      </c>
      <c r="F330" s="12" t="s">
        <v>2440</v>
      </c>
      <c r="G330" s="12" t="s">
        <v>35</v>
      </c>
      <c r="H330" s="12" t="s">
        <v>3503</v>
      </c>
      <c r="I330" s="12" t="s">
        <v>2237</v>
      </c>
      <c r="J330" s="12" t="s">
        <v>2117</v>
      </c>
      <c r="K330" s="12" t="s">
        <v>28</v>
      </c>
      <c r="L330" s="12" t="s">
        <v>28</v>
      </c>
      <c r="M330" s="12" t="s">
        <v>3859</v>
      </c>
      <c r="N330" s="12" t="s">
        <v>2441</v>
      </c>
      <c r="T330" s="12" t="s">
        <v>2297</v>
      </c>
      <c r="U330" s="12" t="s">
        <v>807</v>
      </c>
      <c r="V330" s="12"/>
      <c r="W330" s="12" t="s">
        <v>40</v>
      </c>
      <c r="X330" s="12" t="s">
        <v>2442</v>
      </c>
      <c r="Y330" s="12" t="s">
        <v>2239</v>
      </c>
      <c r="Z330" s="12" t="s">
        <v>80</v>
      </c>
      <c r="AA330" s="12" t="s">
        <v>35</v>
      </c>
      <c r="AB330" s="12" t="s">
        <v>35</v>
      </c>
      <c r="AC330" s="12" t="s">
        <v>3861</v>
      </c>
      <c r="AD330" s="12" t="s">
        <v>2901</v>
      </c>
      <c r="AE330" s="12">
        <v>63</v>
      </c>
      <c r="AF330" s="17">
        <v>208</v>
      </c>
      <c r="AG330" s="17"/>
      <c r="AH330" s="17"/>
      <c r="AI330" s="16">
        <v>417000000</v>
      </c>
      <c r="AJ330" s="16"/>
      <c r="AK330" s="16">
        <v>1230000000</v>
      </c>
      <c r="AL330" s="12"/>
      <c r="AM330" s="12"/>
      <c r="AN330" s="12"/>
      <c r="AO330" s="12"/>
      <c r="AP330" s="12"/>
      <c r="AQ330" s="12" t="s">
        <v>2330</v>
      </c>
      <c r="AR330" s="12" t="s">
        <v>2443</v>
      </c>
      <c r="AS330" s="12" t="s">
        <v>2444</v>
      </c>
      <c r="AT330" s="12"/>
      <c r="AU330" s="12"/>
      <c r="AV330" s="12"/>
      <c r="AW330" s="12"/>
      <c r="AX330" s="12"/>
      <c r="AY330" s="12"/>
      <c r="AZ330" s="12"/>
      <c r="BA330" s="12"/>
      <c r="BB330" s="12"/>
      <c r="BC330" s="12"/>
      <c r="BD330" s="12"/>
      <c r="BE330" s="12"/>
    </row>
  </sheetData>
  <sortState xmlns:xlrd2="http://schemas.microsoft.com/office/spreadsheetml/2017/richdata2" ref="A2:BG253">
    <sortCondition ref="P2:P253"/>
  </sortState>
  <phoneticPr fontId="1"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2E8F3-A150-49A6-919B-0EBB6B50623B}">
  <dimension ref="A1:BD211"/>
  <sheetViews>
    <sheetView workbookViewId="0">
      <pane ySplit="1" topLeftCell="A80" activePane="bottomLeft" state="frozen"/>
      <selection activeCell="N1" sqref="N1"/>
      <selection pane="bottomLeft" activeCell="P133" sqref="P133"/>
    </sheetView>
  </sheetViews>
  <sheetFormatPr defaultRowHeight="15" x14ac:dyDescent="0.25"/>
  <cols>
    <col min="6" max="6" width="43.140625" customWidth="1"/>
    <col min="9" max="9" width="56" customWidth="1"/>
    <col min="10" max="10" width="20.28515625" customWidth="1"/>
    <col min="15" max="15" width="10.42578125" customWidth="1"/>
    <col min="16" max="19" width="8.7109375" customWidth="1"/>
    <col min="20" max="20" width="37.5703125" customWidth="1"/>
    <col min="24" max="25" width="28.5703125" customWidth="1"/>
    <col min="29" max="30" width="13.42578125" customWidth="1"/>
    <col min="32" max="32" width="17.28515625" customWidth="1"/>
    <col min="43" max="43" width="22.28515625" customWidth="1"/>
  </cols>
  <sheetData>
    <row r="1" spans="1:53" x14ac:dyDescent="0.25">
      <c r="A1" t="s">
        <v>0</v>
      </c>
      <c r="B1" t="s">
        <v>1</v>
      </c>
      <c r="C1" t="s">
        <v>4530</v>
      </c>
      <c r="D1" t="s">
        <v>2</v>
      </c>
      <c r="E1" t="s">
        <v>3</v>
      </c>
      <c r="F1" t="s">
        <v>4</v>
      </c>
      <c r="G1" t="s">
        <v>26</v>
      </c>
      <c r="H1" t="s">
        <v>3389</v>
      </c>
      <c r="I1" t="s">
        <v>5</v>
      </c>
      <c r="J1" t="s">
        <v>2135</v>
      </c>
      <c r="K1" t="s">
        <v>3831</v>
      </c>
      <c r="L1" t="s">
        <v>6</v>
      </c>
      <c r="M1" t="s">
        <v>3832</v>
      </c>
      <c r="N1" t="s">
        <v>7</v>
      </c>
      <c r="O1" t="s">
        <v>3908</v>
      </c>
      <c r="P1" t="s">
        <v>3895</v>
      </c>
      <c r="Q1" t="s">
        <v>3896</v>
      </c>
      <c r="R1" t="s">
        <v>3897</v>
      </c>
      <c r="S1" t="s">
        <v>3898</v>
      </c>
      <c r="T1" t="s">
        <v>8</v>
      </c>
      <c r="U1" t="s">
        <v>9</v>
      </c>
      <c r="W1" t="s">
        <v>10</v>
      </c>
      <c r="X1" t="s">
        <v>3876</v>
      </c>
      <c r="Y1" t="s">
        <v>11</v>
      </c>
      <c r="Z1" t="s">
        <v>12</v>
      </c>
      <c r="AA1" t="s">
        <v>2899</v>
      </c>
      <c r="AB1" t="s">
        <v>2900</v>
      </c>
      <c r="AC1" t="s">
        <v>3830</v>
      </c>
      <c r="AD1" t="s">
        <v>3863</v>
      </c>
      <c r="AE1" s="38" t="s">
        <v>13</v>
      </c>
      <c r="AF1" s="38" t="s">
        <v>3624</v>
      </c>
      <c r="AG1" s="21" t="s">
        <v>14</v>
      </c>
      <c r="AH1" s="21" t="s">
        <v>3871</v>
      </c>
      <c r="AI1" t="s">
        <v>3877</v>
      </c>
      <c r="AJ1" t="s">
        <v>3815</v>
      </c>
      <c r="AK1" t="s">
        <v>15</v>
      </c>
      <c r="AL1" t="s">
        <v>16</v>
      </c>
      <c r="AM1" t="s">
        <v>17</v>
      </c>
      <c r="AN1" t="s">
        <v>18</v>
      </c>
      <c r="AO1" t="s">
        <v>19</v>
      </c>
      <c r="AP1" t="s">
        <v>20</v>
      </c>
      <c r="AQ1" t="s">
        <v>21</v>
      </c>
      <c r="AR1" t="s">
        <v>22</v>
      </c>
      <c r="AS1" t="s">
        <v>22</v>
      </c>
      <c r="AT1" t="s">
        <v>3881</v>
      </c>
      <c r="AU1" t="s">
        <v>3882</v>
      </c>
      <c r="AV1" t="s">
        <v>3884</v>
      </c>
      <c r="AW1" t="s">
        <v>3883</v>
      </c>
      <c r="AX1" t="s">
        <v>3886</v>
      </c>
      <c r="AY1" t="s">
        <v>3887</v>
      </c>
      <c r="AZ1" t="s">
        <v>3890</v>
      </c>
      <c r="BA1" t="s">
        <v>3891</v>
      </c>
    </row>
    <row r="2" spans="1:53" ht="14.25" customHeight="1" x14ac:dyDescent="0.25">
      <c r="A2" t="s">
        <v>245</v>
      </c>
      <c r="B2">
        <v>2015</v>
      </c>
      <c r="C2" t="str">
        <f t="shared" ref="C2:C33" si="0">A2&amp;" "&amp;B2</f>
        <v>Binkley, L. E. 2015</v>
      </c>
      <c r="D2" t="s">
        <v>246</v>
      </c>
      <c r="E2" t="s">
        <v>226</v>
      </c>
      <c r="F2" t="s">
        <v>247</v>
      </c>
      <c r="G2" t="s">
        <v>35</v>
      </c>
      <c r="H2" t="s">
        <v>3503</v>
      </c>
      <c r="I2" t="s">
        <v>2245</v>
      </c>
      <c r="J2" t="s">
        <v>3626</v>
      </c>
      <c r="K2" t="s">
        <v>28</v>
      </c>
      <c r="L2" t="s">
        <v>28</v>
      </c>
      <c r="N2" t="s">
        <v>2246</v>
      </c>
      <c r="O2" t="s">
        <v>744</v>
      </c>
      <c r="P2" t="s">
        <v>3901</v>
      </c>
      <c r="Q2" t="s">
        <v>3919</v>
      </c>
      <c r="R2" t="s">
        <v>2600</v>
      </c>
      <c r="S2" t="s">
        <v>3977</v>
      </c>
      <c r="T2" t="s">
        <v>631</v>
      </c>
      <c r="W2" t="s">
        <v>40</v>
      </c>
      <c r="X2" t="s">
        <v>2526</v>
      </c>
      <c r="Y2" t="s">
        <v>2526</v>
      </c>
      <c r="Z2" t="s">
        <v>80</v>
      </c>
      <c r="AA2" t="s">
        <v>35</v>
      </c>
      <c r="AB2" t="s">
        <v>2901</v>
      </c>
      <c r="AE2">
        <v>7</v>
      </c>
      <c r="AF2">
        <v>199</v>
      </c>
    </row>
    <row r="3" spans="1:53" ht="14.25" customHeight="1" x14ac:dyDescent="0.25">
      <c r="A3" t="s">
        <v>157</v>
      </c>
      <c r="B3">
        <v>2005</v>
      </c>
      <c r="C3" t="str">
        <f t="shared" si="0"/>
        <v>Cox et al. 2005</v>
      </c>
      <c r="D3" t="s">
        <v>35</v>
      </c>
      <c r="E3" t="s">
        <v>158</v>
      </c>
      <c r="F3" t="s">
        <v>159</v>
      </c>
      <c r="G3" t="s">
        <v>2901</v>
      </c>
      <c r="H3" t="s">
        <v>3501</v>
      </c>
      <c r="I3" t="s">
        <v>2549</v>
      </c>
      <c r="J3" t="s">
        <v>2117</v>
      </c>
      <c r="K3">
        <v>3</v>
      </c>
      <c r="L3" t="s">
        <v>28</v>
      </c>
      <c r="N3" t="s">
        <v>311</v>
      </c>
      <c r="O3" t="s">
        <v>744</v>
      </c>
      <c r="P3" t="s">
        <v>3901</v>
      </c>
      <c r="Q3" t="s">
        <v>3919</v>
      </c>
      <c r="R3" t="s">
        <v>2600</v>
      </c>
      <c r="S3" t="s">
        <v>3996</v>
      </c>
      <c r="T3" t="s">
        <v>2890</v>
      </c>
      <c r="U3" t="s">
        <v>161</v>
      </c>
      <c r="W3" t="s">
        <v>40</v>
      </c>
      <c r="X3" t="s">
        <v>2526</v>
      </c>
      <c r="Y3" t="s">
        <v>2526</v>
      </c>
      <c r="Z3" t="s">
        <v>80</v>
      </c>
      <c r="AA3" t="s">
        <v>35</v>
      </c>
      <c r="AB3" t="s">
        <v>35</v>
      </c>
      <c r="AC3" s="12" t="s">
        <v>3860</v>
      </c>
      <c r="AD3" s="12" t="s">
        <v>35</v>
      </c>
      <c r="AE3">
        <v>4</v>
      </c>
      <c r="AF3">
        <v>9</v>
      </c>
      <c r="AQ3" t="s">
        <v>2248</v>
      </c>
      <c r="AR3" t="s">
        <v>2527</v>
      </c>
      <c r="AS3" t="s">
        <v>3880</v>
      </c>
      <c r="AT3">
        <v>0</v>
      </c>
      <c r="AU3">
        <v>3</v>
      </c>
      <c r="AV3">
        <v>0</v>
      </c>
      <c r="AW3">
        <v>3</v>
      </c>
      <c r="AX3">
        <v>339</v>
      </c>
      <c r="AY3" t="s">
        <v>28</v>
      </c>
    </row>
    <row r="4" spans="1:53" x14ac:dyDescent="0.25">
      <c r="A4" t="s">
        <v>1994</v>
      </c>
      <c r="B4">
        <v>2021</v>
      </c>
      <c r="C4" t="str">
        <f t="shared" si="0"/>
        <v>Ebani et al. 2021</v>
      </c>
      <c r="D4" t="s">
        <v>35</v>
      </c>
      <c r="E4" t="s">
        <v>158</v>
      </c>
      <c r="F4" t="s">
        <v>1995</v>
      </c>
      <c r="G4" t="s">
        <v>2901</v>
      </c>
      <c r="H4" t="s">
        <v>3504</v>
      </c>
      <c r="I4" t="s">
        <v>2546</v>
      </c>
      <c r="J4" t="s">
        <v>3625</v>
      </c>
      <c r="K4" t="s">
        <v>28</v>
      </c>
      <c r="L4" t="s">
        <v>28</v>
      </c>
      <c r="N4" t="s">
        <v>2448</v>
      </c>
      <c r="O4" t="s">
        <v>744</v>
      </c>
      <c r="P4" t="s">
        <v>3901</v>
      </c>
      <c r="V4" t="s">
        <v>2450</v>
      </c>
      <c r="W4" t="s">
        <v>40</v>
      </c>
      <c r="X4" t="s">
        <v>2547</v>
      </c>
      <c r="Y4" t="s">
        <v>2526</v>
      </c>
      <c r="Z4" t="s">
        <v>80</v>
      </c>
      <c r="AA4" t="s">
        <v>35</v>
      </c>
      <c r="AB4" t="s">
        <v>2901</v>
      </c>
      <c r="AE4">
        <v>0</v>
      </c>
      <c r="AF4">
        <v>121</v>
      </c>
    </row>
    <row r="5" spans="1:53" x14ac:dyDescent="0.25">
      <c r="A5" t="s">
        <v>1994</v>
      </c>
      <c r="B5">
        <v>2021</v>
      </c>
      <c r="C5" t="str">
        <f t="shared" si="0"/>
        <v>Ebani et al. 2021</v>
      </c>
      <c r="D5" t="s">
        <v>35</v>
      </c>
      <c r="E5" t="s">
        <v>158</v>
      </c>
      <c r="F5" t="s">
        <v>1995</v>
      </c>
      <c r="G5" t="s">
        <v>2901</v>
      </c>
      <c r="H5" t="s">
        <v>3504</v>
      </c>
      <c r="I5" t="s">
        <v>2546</v>
      </c>
      <c r="J5" t="s">
        <v>3625</v>
      </c>
      <c r="K5" t="s">
        <v>28</v>
      </c>
      <c r="L5" t="s">
        <v>28</v>
      </c>
      <c r="N5" t="s">
        <v>2448</v>
      </c>
      <c r="O5" t="s">
        <v>744</v>
      </c>
      <c r="P5" t="s">
        <v>3901</v>
      </c>
      <c r="Q5" t="s">
        <v>4013</v>
      </c>
      <c r="R5" t="s">
        <v>4012</v>
      </c>
      <c r="S5" t="s">
        <v>3953</v>
      </c>
      <c r="T5" t="s">
        <v>2785</v>
      </c>
      <c r="U5" t="s">
        <v>1997</v>
      </c>
      <c r="W5" t="s">
        <v>40</v>
      </c>
      <c r="X5" t="s">
        <v>2547</v>
      </c>
      <c r="Y5" t="s">
        <v>2526</v>
      </c>
      <c r="Z5" t="s">
        <v>80</v>
      </c>
      <c r="AA5" t="s">
        <v>35</v>
      </c>
      <c r="AB5" t="s">
        <v>2901</v>
      </c>
      <c r="AE5">
        <v>0</v>
      </c>
      <c r="AF5">
        <v>3</v>
      </c>
    </row>
    <row r="6" spans="1:53" x14ac:dyDescent="0.25">
      <c r="A6" t="s">
        <v>1994</v>
      </c>
      <c r="B6">
        <v>2021</v>
      </c>
      <c r="C6" t="str">
        <f t="shared" si="0"/>
        <v>Ebani et al. 2021</v>
      </c>
      <c r="D6" t="s">
        <v>35</v>
      </c>
      <c r="E6" t="s">
        <v>158</v>
      </c>
      <c r="F6" t="s">
        <v>1995</v>
      </c>
      <c r="G6" t="s">
        <v>2901</v>
      </c>
      <c r="H6" t="s">
        <v>3504</v>
      </c>
      <c r="I6" t="s">
        <v>2546</v>
      </c>
      <c r="J6" t="s">
        <v>3625</v>
      </c>
      <c r="K6" t="s">
        <v>28</v>
      </c>
      <c r="L6" t="s">
        <v>28</v>
      </c>
      <c r="N6" t="s">
        <v>2448</v>
      </c>
      <c r="O6" t="s">
        <v>744</v>
      </c>
      <c r="P6" t="s">
        <v>3901</v>
      </c>
      <c r="Q6" t="s">
        <v>3919</v>
      </c>
      <c r="R6" t="s">
        <v>2600</v>
      </c>
      <c r="S6" t="s">
        <v>3998</v>
      </c>
      <c r="T6" t="s">
        <v>2470</v>
      </c>
      <c r="U6" t="s">
        <v>1998</v>
      </c>
      <c r="W6" t="s">
        <v>40</v>
      </c>
      <c r="X6" t="s">
        <v>2547</v>
      </c>
      <c r="Y6" t="s">
        <v>2526</v>
      </c>
      <c r="Z6" t="s">
        <v>80</v>
      </c>
      <c r="AA6" t="s">
        <v>35</v>
      </c>
      <c r="AB6" t="s">
        <v>2901</v>
      </c>
      <c r="AE6">
        <v>0</v>
      </c>
      <c r="AF6">
        <v>3</v>
      </c>
    </row>
    <row r="7" spans="1:53" x14ac:dyDescent="0.25">
      <c r="A7" t="s">
        <v>1994</v>
      </c>
      <c r="B7">
        <v>2021</v>
      </c>
      <c r="C7" t="str">
        <f t="shared" si="0"/>
        <v>Ebani et al. 2021</v>
      </c>
      <c r="D7" t="s">
        <v>35</v>
      </c>
      <c r="E7" t="s">
        <v>158</v>
      </c>
      <c r="F7" t="s">
        <v>1995</v>
      </c>
      <c r="G7" t="s">
        <v>2901</v>
      </c>
      <c r="H7" t="s">
        <v>3504</v>
      </c>
      <c r="I7" t="s">
        <v>2546</v>
      </c>
      <c r="J7" t="s">
        <v>3625</v>
      </c>
      <c r="K7" t="s">
        <v>28</v>
      </c>
      <c r="L7" t="s">
        <v>28</v>
      </c>
      <c r="N7" t="s">
        <v>2448</v>
      </c>
      <c r="O7" t="s">
        <v>744</v>
      </c>
      <c r="P7" t="s">
        <v>3901</v>
      </c>
      <c r="Q7" t="s">
        <v>3993</v>
      </c>
      <c r="R7" t="s">
        <v>3992</v>
      </c>
      <c r="S7" t="s">
        <v>3983</v>
      </c>
      <c r="T7" t="s">
        <v>2829</v>
      </c>
      <c r="U7" t="s">
        <v>1951</v>
      </c>
      <c r="W7" t="s">
        <v>40</v>
      </c>
      <c r="X7" t="s">
        <v>2547</v>
      </c>
      <c r="Y7" t="s">
        <v>2526</v>
      </c>
      <c r="Z7" t="s">
        <v>80</v>
      </c>
      <c r="AA7" t="s">
        <v>35</v>
      </c>
      <c r="AB7" t="s">
        <v>2901</v>
      </c>
      <c r="AE7">
        <v>0</v>
      </c>
      <c r="AF7">
        <v>1</v>
      </c>
    </row>
    <row r="8" spans="1:53" x14ac:dyDescent="0.25">
      <c r="A8" t="s">
        <v>1994</v>
      </c>
      <c r="B8">
        <v>2021</v>
      </c>
      <c r="C8" t="str">
        <f t="shared" si="0"/>
        <v>Ebani et al. 2021</v>
      </c>
      <c r="D8" t="s">
        <v>35</v>
      </c>
      <c r="E8" t="s">
        <v>158</v>
      </c>
      <c r="F8" t="s">
        <v>1995</v>
      </c>
      <c r="G8" t="s">
        <v>2901</v>
      </c>
      <c r="H8" t="s">
        <v>3504</v>
      </c>
      <c r="I8" t="s">
        <v>2546</v>
      </c>
      <c r="J8" t="s">
        <v>3625</v>
      </c>
      <c r="K8" t="s">
        <v>28</v>
      </c>
      <c r="L8" t="s">
        <v>28</v>
      </c>
      <c r="N8" t="s">
        <v>2448</v>
      </c>
      <c r="O8" t="s">
        <v>744</v>
      </c>
      <c r="P8" t="s">
        <v>3901</v>
      </c>
      <c r="Q8" t="s">
        <v>4007</v>
      </c>
      <c r="R8" t="s">
        <v>4006</v>
      </c>
      <c r="S8" t="s">
        <v>4005</v>
      </c>
      <c r="T8" t="s">
        <v>2858</v>
      </c>
      <c r="U8" t="s">
        <v>2000</v>
      </c>
      <c r="W8" t="s">
        <v>40</v>
      </c>
      <c r="X8" t="s">
        <v>2547</v>
      </c>
      <c r="Y8" t="s">
        <v>2526</v>
      </c>
      <c r="Z8" t="s">
        <v>80</v>
      </c>
      <c r="AA8" t="s">
        <v>35</v>
      </c>
      <c r="AB8" t="s">
        <v>2901</v>
      </c>
      <c r="AE8">
        <v>0</v>
      </c>
      <c r="AF8">
        <v>1</v>
      </c>
    </row>
    <row r="9" spans="1:53" x14ac:dyDescent="0.25">
      <c r="A9" t="s">
        <v>1994</v>
      </c>
      <c r="B9">
        <v>2021</v>
      </c>
      <c r="C9" t="str">
        <f t="shared" si="0"/>
        <v>Ebani et al. 2021</v>
      </c>
      <c r="D9" t="s">
        <v>35</v>
      </c>
      <c r="E9" t="s">
        <v>158</v>
      </c>
      <c r="F9" t="s">
        <v>1995</v>
      </c>
      <c r="G9" t="s">
        <v>2901</v>
      </c>
      <c r="H9" t="s">
        <v>3504</v>
      </c>
      <c r="I9" t="s">
        <v>2546</v>
      </c>
      <c r="J9" t="s">
        <v>3625</v>
      </c>
      <c r="K9" t="s">
        <v>28</v>
      </c>
      <c r="L9" t="s">
        <v>28</v>
      </c>
      <c r="N9" t="s">
        <v>2448</v>
      </c>
      <c r="O9" t="s">
        <v>744</v>
      </c>
      <c r="P9" t="s">
        <v>3901</v>
      </c>
      <c r="Q9" t="s">
        <v>4159</v>
      </c>
      <c r="R9" t="s">
        <v>4158</v>
      </c>
      <c r="S9" t="s">
        <v>4173</v>
      </c>
      <c r="T9" t="s">
        <v>2703</v>
      </c>
      <c r="U9" t="s">
        <v>1420</v>
      </c>
      <c r="W9" t="s">
        <v>40</v>
      </c>
      <c r="X9" t="s">
        <v>2547</v>
      </c>
      <c r="Y9" t="s">
        <v>2526</v>
      </c>
      <c r="Z9" t="s">
        <v>80</v>
      </c>
      <c r="AA9" t="s">
        <v>35</v>
      </c>
      <c r="AB9" t="s">
        <v>2901</v>
      </c>
      <c r="AE9">
        <v>0</v>
      </c>
      <c r="AF9">
        <v>1</v>
      </c>
    </row>
    <row r="10" spans="1:53" x14ac:dyDescent="0.25">
      <c r="A10" t="s">
        <v>1994</v>
      </c>
      <c r="B10">
        <v>2021</v>
      </c>
      <c r="C10" t="str">
        <f t="shared" si="0"/>
        <v>Ebani et al. 2021</v>
      </c>
      <c r="D10" t="s">
        <v>35</v>
      </c>
      <c r="E10" t="s">
        <v>158</v>
      </c>
      <c r="F10" t="s">
        <v>1995</v>
      </c>
      <c r="G10" t="s">
        <v>2901</v>
      </c>
      <c r="H10" t="s">
        <v>3504</v>
      </c>
      <c r="I10" t="s">
        <v>2546</v>
      </c>
      <c r="J10" t="s">
        <v>3625</v>
      </c>
      <c r="K10" t="s">
        <v>28</v>
      </c>
      <c r="L10" t="s">
        <v>28</v>
      </c>
      <c r="N10" t="s">
        <v>2448</v>
      </c>
      <c r="O10" t="s">
        <v>744</v>
      </c>
      <c r="P10" t="s">
        <v>3901</v>
      </c>
      <c r="Q10" t="s">
        <v>3919</v>
      </c>
      <c r="R10" t="s">
        <v>2600</v>
      </c>
      <c r="S10" t="s">
        <v>3982</v>
      </c>
      <c r="T10" t="s">
        <v>2814</v>
      </c>
      <c r="U10" t="s">
        <v>1159</v>
      </c>
      <c r="W10" t="s">
        <v>40</v>
      </c>
      <c r="X10" t="s">
        <v>2547</v>
      </c>
      <c r="Y10" t="s">
        <v>2526</v>
      </c>
      <c r="Z10" t="s">
        <v>80</v>
      </c>
      <c r="AA10" t="s">
        <v>35</v>
      </c>
      <c r="AB10" t="s">
        <v>2901</v>
      </c>
      <c r="AE10">
        <v>0</v>
      </c>
      <c r="AF10">
        <v>22</v>
      </c>
    </row>
    <row r="11" spans="1:53" x14ac:dyDescent="0.25">
      <c r="A11" t="s">
        <v>1994</v>
      </c>
      <c r="B11">
        <v>2021</v>
      </c>
      <c r="C11" t="str">
        <f t="shared" si="0"/>
        <v>Ebani et al. 2021</v>
      </c>
      <c r="D11" t="s">
        <v>35</v>
      </c>
      <c r="E11" t="s">
        <v>158</v>
      </c>
      <c r="F11" t="s">
        <v>1995</v>
      </c>
      <c r="G11" t="s">
        <v>2901</v>
      </c>
      <c r="H11" t="s">
        <v>3504</v>
      </c>
      <c r="I11" t="s">
        <v>2546</v>
      </c>
      <c r="J11" t="s">
        <v>3625</v>
      </c>
      <c r="K11" t="s">
        <v>28</v>
      </c>
      <c r="L11" t="s">
        <v>28</v>
      </c>
      <c r="N11" t="s">
        <v>2448</v>
      </c>
      <c r="O11" t="s">
        <v>744</v>
      </c>
      <c r="P11" t="s">
        <v>3901</v>
      </c>
      <c r="Q11" t="s">
        <v>3919</v>
      </c>
      <c r="R11" t="s">
        <v>2600</v>
      </c>
      <c r="S11" t="s">
        <v>4222</v>
      </c>
      <c r="T11" t="s">
        <v>2472</v>
      </c>
      <c r="U11" t="s">
        <v>2001</v>
      </c>
      <c r="W11" t="s">
        <v>40</v>
      </c>
      <c r="X11" t="s">
        <v>2547</v>
      </c>
      <c r="Y11" t="s">
        <v>2526</v>
      </c>
      <c r="Z11" t="s">
        <v>80</v>
      </c>
      <c r="AA11" t="s">
        <v>35</v>
      </c>
      <c r="AB11" t="s">
        <v>2901</v>
      </c>
      <c r="AE11">
        <v>0</v>
      </c>
      <c r="AF11">
        <v>11</v>
      </c>
    </row>
    <row r="12" spans="1:53" x14ac:dyDescent="0.25">
      <c r="A12" t="s">
        <v>1994</v>
      </c>
      <c r="B12">
        <v>2021</v>
      </c>
      <c r="C12" t="str">
        <f t="shared" si="0"/>
        <v>Ebani et al. 2021</v>
      </c>
      <c r="D12" t="s">
        <v>35</v>
      </c>
      <c r="E12" t="s">
        <v>158</v>
      </c>
      <c r="F12" t="s">
        <v>1995</v>
      </c>
      <c r="G12" t="s">
        <v>2901</v>
      </c>
      <c r="H12" t="s">
        <v>3504</v>
      </c>
      <c r="I12" t="s">
        <v>2546</v>
      </c>
      <c r="J12" t="s">
        <v>3625</v>
      </c>
      <c r="K12" t="s">
        <v>28</v>
      </c>
      <c r="L12" t="s">
        <v>28</v>
      </c>
      <c r="N12" t="s">
        <v>2448</v>
      </c>
      <c r="O12" t="s">
        <v>744</v>
      </c>
      <c r="P12" t="s">
        <v>3901</v>
      </c>
      <c r="Q12" t="s">
        <v>4041</v>
      </c>
      <c r="R12" t="s">
        <v>4066</v>
      </c>
      <c r="S12" t="s">
        <v>4276</v>
      </c>
      <c r="T12" t="s">
        <v>2894</v>
      </c>
      <c r="U12" t="s">
        <v>2002</v>
      </c>
      <c r="W12" t="s">
        <v>40</v>
      </c>
      <c r="X12" t="s">
        <v>2547</v>
      </c>
      <c r="Y12" t="s">
        <v>2526</v>
      </c>
      <c r="Z12" t="s">
        <v>80</v>
      </c>
      <c r="AA12" t="s">
        <v>35</v>
      </c>
      <c r="AB12" t="s">
        <v>2901</v>
      </c>
      <c r="AE12">
        <v>0</v>
      </c>
      <c r="AF12">
        <v>2</v>
      </c>
    </row>
    <row r="13" spans="1:53" x14ac:dyDescent="0.25">
      <c r="A13" t="s">
        <v>1994</v>
      </c>
      <c r="B13">
        <v>2021</v>
      </c>
      <c r="C13" t="str">
        <f t="shared" si="0"/>
        <v>Ebani et al. 2021</v>
      </c>
      <c r="D13" t="s">
        <v>35</v>
      </c>
      <c r="E13" t="s">
        <v>158</v>
      </c>
      <c r="F13" t="s">
        <v>1995</v>
      </c>
      <c r="G13" t="s">
        <v>2901</v>
      </c>
      <c r="H13" t="s">
        <v>3504</v>
      </c>
      <c r="I13" t="s">
        <v>2546</v>
      </c>
      <c r="J13" t="s">
        <v>3625</v>
      </c>
      <c r="K13" t="s">
        <v>28</v>
      </c>
      <c r="L13" t="s">
        <v>28</v>
      </c>
      <c r="N13" t="s">
        <v>2448</v>
      </c>
      <c r="O13" t="s">
        <v>744</v>
      </c>
      <c r="P13" t="s">
        <v>3901</v>
      </c>
      <c r="Q13" t="s">
        <v>4026</v>
      </c>
      <c r="R13" t="s">
        <v>4052</v>
      </c>
      <c r="S13" t="s">
        <v>4051</v>
      </c>
      <c r="T13" t="s">
        <v>4415</v>
      </c>
      <c r="U13" t="s">
        <v>2003</v>
      </c>
      <c r="W13" t="s">
        <v>40</v>
      </c>
      <c r="X13" t="s">
        <v>2547</v>
      </c>
      <c r="Y13" t="s">
        <v>2526</v>
      </c>
      <c r="Z13" t="s">
        <v>80</v>
      </c>
      <c r="AA13" t="s">
        <v>35</v>
      </c>
      <c r="AB13" t="s">
        <v>2901</v>
      </c>
      <c r="AE13">
        <v>0</v>
      </c>
      <c r="AF13">
        <v>1</v>
      </c>
    </row>
    <row r="14" spans="1:53" x14ac:dyDescent="0.25">
      <c r="A14" t="s">
        <v>1994</v>
      </c>
      <c r="B14">
        <v>2021</v>
      </c>
      <c r="C14" t="str">
        <f t="shared" si="0"/>
        <v>Ebani et al. 2021</v>
      </c>
      <c r="D14" t="s">
        <v>35</v>
      </c>
      <c r="E14" t="s">
        <v>158</v>
      </c>
      <c r="F14" t="s">
        <v>1995</v>
      </c>
      <c r="G14" t="s">
        <v>2901</v>
      </c>
      <c r="H14" t="s">
        <v>3504</v>
      </c>
      <c r="I14" t="s">
        <v>2546</v>
      </c>
      <c r="J14" t="s">
        <v>3625</v>
      </c>
      <c r="K14" t="s">
        <v>28</v>
      </c>
      <c r="L14" t="s">
        <v>28</v>
      </c>
      <c r="N14" t="s">
        <v>2448</v>
      </c>
      <c r="O14" t="s">
        <v>744</v>
      </c>
      <c r="P14" t="s">
        <v>3901</v>
      </c>
      <c r="Q14" t="s">
        <v>3919</v>
      </c>
      <c r="R14" t="s">
        <v>2600</v>
      </c>
      <c r="S14" t="s">
        <v>3982</v>
      </c>
      <c r="T14" t="s">
        <v>1793</v>
      </c>
      <c r="U14" t="s">
        <v>1794</v>
      </c>
      <c r="W14" t="s">
        <v>40</v>
      </c>
      <c r="X14" t="s">
        <v>2547</v>
      </c>
      <c r="Y14" t="s">
        <v>2526</v>
      </c>
      <c r="Z14" t="s">
        <v>80</v>
      </c>
      <c r="AA14" t="s">
        <v>35</v>
      </c>
      <c r="AB14" t="s">
        <v>2901</v>
      </c>
      <c r="AE14">
        <v>0</v>
      </c>
      <c r="AF14">
        <v>15</v>
      </c>
    </row>
    <row r="15" spans="1:53" x14ac:dyDescent="0.25">
      <c r="A15" t="s">
        <v>1994</v>
      </c>
      <c r="B15">
        <v>2021</v>
      </c>
      <c r="C15" t="str">
        <f t="shared" si="0"/>
        <v>Ebani et al. 2021</v>
      </c>
      <c r="D15" t="s">
        <v>35</v>
      </c>
      <c r="E15" t="s">
        <v>158</v>
      </c>
      <c r="F15" t="s">
        <v>1995</v>
      </c>
      <c r="G15" t="s">
        <v>2901</v>
      </c>
      <c r="H15" t="s">
        <v>3504</v>
      </c>
      <c r="I15" t="s">
        <v>2546</v>
      </c>
      <c r="J15" t="s">
        <v>3625</v>
      </c>
      <c r="K15" t="s">
        <v>28</v>
      </c>
      <c r="L15" t="s">
        <v>28</v>
      </c>
      <c r="N15" t="s">
        <v>2448</v>
      </c>
      <c r="O15" t="s">
        <v>744</v>
      </c>
      <c r="P15" t="s">
        <v>3901</v>
      </c>
      <c r="Q15" t="s">
        <v>3919</v>
      </c>
      <c r="R15" t="s">
        <v>2600</v>
      </c>
      <c r="S15" t="s">
        <v>3982</v>
      </c>
      <c r="T15" t="s">
        <v>2873</v>
      </c>
      <c r="U15" t="s">
        <v>1161</v>
      </c>
      <c r="W15" t="s">
        <v>40</v>
      </c>
      <c r="X15" t="s">
        <v>2547</v>
      </c>
      <c r="Y15" t="s">
        <v>2526</v>
      </c>
      <c r="Z15" t="s">
        <v>80</v>
      </c>
      <c r="AA15" t="s">
        <v>35</v>
      </c>
      <c r="AB15" t="s">
        <v>2901</v>
      </c>
      <c r="AE15">
        <v>0</v>
      </c>
      <c r="AF15">
        <v>1</v>
      </c>
    </row>
    <row r="16" spans="1:53" x14ac:dyDescent="0.25">
      <c r="A16" t="s">
        <v>1994</v>
      </c>
      <c r="B16">
        <v>2021</v>
      </c>
      <c r="C16" t="str">
        <f t="shared" si="0"/>
        <v>Ebani et al. 2021</v>
      </c>
      <c r="D16" t="s">
        <v>35</v>
      </c>
      <c r="E16" t="s">
        <v>158</v>
      </c>
      <c r="F16" t="s">
        <v>1995</v>
      </c>
      <c r="G16" t="s">
        <v>2901</v>
      </c>
      <c r="H16" t="s">
        <v>3504</v>
      </c>
      <c r="I16" t="s">
        <v>2546</v>
      </c>
      <c r="J16" t="s">
        <v>3625</v>
      </c>
      <c r="K16" t="s">
        <v>28</v>
      </c>
      <c r="L16" t="s">
        <v>28</v>
      </c>
      <c r="N16" t="s">
        <v>2448</v>
      </c>
      <c r="O16" t="s">
        <v>744</v>
      </c>
      <c r="P16" t="s">
        <v>3901</v>
      </c>
      <c r="Q16" t="s">
        <v>3919</v>
      </c>
      <c r="R16" t="s">
        <v>2600</v>
      </c>
      <c r="S16" t="s">
        <v>4250</v>
      </c>
      <c r="T16" t="s">
        <v>2004</v>
      </c>
      <c r="U16" t="s">
        <v>1162</v>
      </c>
      <c r="W16" t="s">
        <v>40</v>
      </c>
      <c r="X16" t="s">
        <v>2547</v>
      </c>
      <c r="Y16" t="s">
        <v>2526</v>
      </c>
      <c r="Z16" t="s">
        <v>80</v>
      </c>
      <c r="AA16" t="s">
        <v>35</v>
      </c>
      <c r="AB16" t="s">
        <v>2901</v>
      </c>
      <c r="AE16">
        <v>0</v>
      </c>
      <c r="AF16">
        <v>3</v>
      </c>
    </row>
    <row r="17" spans="1:56" x14ac:dyDescent="0.25">
      <c r="A17" t="s">
        <v>1994</v>
      </c>
      <c r="B17">
        <v>2021</v>
      </c>
      <c r="C17" t="str">
        <f t="shared" si="0"/>
        <v>Ebani et al. 2021</v>
      </c>
      <c r="D17" t="s">
        <v>35</v>
      </c>
      <c r="E17" t="s">
        <v>158</v>
      </c>
      <c r="F17" t="s">
        <v>1995</v>
      </c>
      <c r="G17" t="s">
        <v>2901</v>
      </c>
      <c r="H17" t="s">
        <v>3504</v>
      </c>
      <c r="I17" t="s">
        <v>2546</v>
      </c>
      <c r="J17" t="s">
        <v>3625</v>
      </c>
      <c r="K17" t="s">
        <v>28</v>
      </c>
      <c r="L17" t="s">
        <v>28</v>
      </c>
      <c r="N17" t="s">
        <v>2448</v>
      </c>
      <c r="O17" t="s">
        <v>744</v>
      </c>
      <c r="P17" t="s">
        <v>3901</v>
      </c>
      <c r="Q17" t="s">
        <v>4013</v>
      </c>
      <c r="R17" t="s">
        <v>4012</v>
      </c>
      <c r="S17" t="s">
        <v>3953</v>
      </c>
      <c r="T17" t="s">
        <v>2872</v>
      </c>
      <c r="U17" t="s">
        <v>2005</v>
      </c>
      <c r="W17" t="s">
        <v>40</v>
      </c>
      <c r="X17" t="s">
        <v>2547</v>
      </c>
      <c r="Y17" t="s">
        <v>2526</v>
      </c>
      <c r="Z17" t="s">
        <v>80</v>
      </c>
      <c r="AA17" t="s">
        <v>35</v>
      </c>
      <c r="AB17" t="s">
        <v>2901</v>
      </c>
      <c r="AE17">
        <v>0</v>
      </c>
      <c r="AF17">
        <v>1</v>
      </c>
    </row>
    <row r="18" spans="1:56" x14ac:dyDescent="0.25">
      <c r="A18" t="s">
        <v>1994</v>
      </c>
      <c r="B18">
        <v>2021</v>
      </c>
      <c r="C18" t="str">
        <f t="shared" si="0"/>
        <v>Ebani et al. 2021</v>
      </c>
      <c r="D18" t="s">
        <v>35</v>
      </c>
      <c r="E18" t="s">
        <v>158</v>
      </c>
      <c r="F18" t="s">
        <v>1995</v>
      </c>
      <c r="G18" t="s">
        <v>2901</v>
      </c>
      <c r="H18" t="s">
        <v>3504</v>
      </c>
      <c r="I18" t="s">
        <v>2546</v>
      </c>
      <c r="J18" t="s">
        <v>3625</v>
      </c>
      <c r="K18" t="s">
        <v>28</v>
      </c>
      <c r="L18" t="s">
        <v>28</v>
      </c>
      <c r="N18" t="s">
        <v>2448</v>
      </c>
      <c r="O18" t="s">
        <v>744</v>
      </c>
      <c r="P18" t="s">
        <v>3901</v>
      </c>
      <c r="Q18" t="s">
        <v>3993</v>
      </c>
      <c r="R18" t="s">
        <v>4023</v>
      </c>
      <c r="S18" t="s">
        <v>3983</v>
      </c>
      <c r="T18" t="s">
        <v>625</v>
      </c>
      <c r="U18" t="s">
        <v>195</v>
      </c>
      <c r="W18" t="s">
        <v>40</v>
      </c>
      <c r="X18" t="s">
        <v>2547</v>
      </c>
      <c r="Y18" t="s">
        <v>2526</v>
      </c>
      <c r="Z18" t="s">
        <v>80</v>
      </c>
      <c r="AA18" t="s">
        <v>35</v>
      </c>
      <c r="AB18" t="s">
        <v>2901</v>
      </c>
      <c r="AE18">
        <v>0</v>
      </c>
      <c r="AF18">
        <v>21</v>
      </c>
    </row>
    <row r="19" spans="1:56" x14ac:dyDescent="0.25">
      <c r="A19" t="s">
        <v>1994</v>
      </c>
      <c r="B19">
        <v>2021</v>
      </c>
      <c r="C19" t="str">
        <f t="shared" si="0"/>
        <v>Ebani et al. 2021</v>
      </c>
      <c r="D19" t="s">
        <v>35</v>
      </c>
      <c r="E19" t="s">
        <v>158</v>
      </c>
      <c r="F19" t="s">
        <v>1995</v>
      </c>
      <c r="G19" t="s">
        <v>2901</v>
      </c>
      <c r="H19" t="s">
        <v>3504</v>
      </c>
      <c r="I19" t="s">
        <v>2546</v>
      </c>
      <c r="J19" t="s">
        <v>3625</v>
      </c>
      <c r="K19" t="s">
        <v>28</v>
      </c>
      <c r="L19" t="s">
        <v>28</v>
      </c>
      <c r="N19" t="s">
        <v>2448</v>
      </c>
      <c r="O19" t="s">
        <v>744</v>
      </c>
      <c r="P19" t="s">
        <v>3901</v>
      </c>
      <c r="Q19" t="s">
        <v>2614</v>
      </c>
      <c r="R19" t="s">
        <v>118</v>
      </c>
      <c r="S19" t="s">
        <v>3980</v>
      </c>
      <c r="T19" t="s">
        <v>3462</v>
      </c>
      <c r="U19" t="s">
        <v>1291</v>
      </c>
      <c r="W19" t="s">
        <v>40</v>
      </c>
      <c r="X19" t="s">
        <v>2547</v>
      </c>
      <c r="Y19" t="s">
        <v>2526</v>
      </c>
      <c r="Z19" t="s">
        <v>80</v>
      </c>
      <c r="AA19" t="s">
        <v>35</v>
      </c>
      <c r="AB19" t="s">
        <v>2901</v>
      </c>
      <c r="AE19">
        <v>0</v>
      </c>
      <c r="AF19">
        <v>35</v>
      </c>
    </row>
    <row r="20" spans="1:56" x14ac:dyDescent="0.25">
      <c r="A20" t="s">
        <v>2451</v>
      </c>
      <c r="B20">
        <v>2002</v>
      </c>
      <c r="C20" t="str">
        <f t="shared" si="0"/>
        <v>Heitman et al. 2002</v>
      </c>
      <c r="D20" t="s">
        <v>35</v>
      </c>
      <c r="E20" t="s">
        <v>25</v>
      </c>
      <c r="F20" t="s">
        <v>2452</v>
      </c>
      <c r="G20" t="s">
        <v>2901</v>
      </c>
      <c r="H20" t="s">
        <v>3503</v>
      </c>
      <c r="I20" t="s">
        <v>2550</v>
      </c>
      <c r="J20" t="s">
        <v>2117</v>
      </c>
      <c r="K20" t="s">
        <v>28</v>
      </c>
      <c r="L20" t="s">
        <v>28</v>
      </c>
      <c r="N20" t="s">
        <v>28</v>
      </c>
      <c r="O20" t="s">
        <v>744</v>
      </c>
      <c r="P20" t="s">
        <v>3901</v>
      </c>
      <c r="Q20" t="s">
        <v>3919</v>
      </c>
      <c r="R20" t="s">
        <v>2600</v>
      </c>
      <c r="S20" t="s">
        <v>3977</v>
      </c>
      <c r="T20" t="s">
        <v>631</v>
      </c>
      <c r="W20" t="s">
        <v>40</v>
      </c>
      <c r="X20" t="s">
        <v>2547</v>
      </c>
      <c r="Y20" t="s">
        <v>2526</v>
      </c>
      <c r="Z20" t="s">
        <v>80</v>
      </c>
      <c r="AA20" t="s">
        <v>35</v>
      </c>
      <c r="AB20" t="s">
        <v>2901</v>
      </c>
      <c r="AE20">
        <v>0</v>
      </c>
      <c r="AF20">
        <v>57</v>
      </c>
      <c r="AR20" t="s">
        <v>2454</v>
      </c>
    </row>
    <row r="21" spans="1:56" x14ac:dyDescent="0.25">
      <c r="A21" t="s">
        <v>2451</v>
      </c>
      <c r="B21">
        <v>2002</v>
      </c>
      <c r="C21" t="str">
        <f t="shared" si="0"/>
        <v>Heitman et al. 2002</v>
      </c>
      <c r="D21" t="s">
        <v>35</v>
      </c>
      <c r="E21" t="s">
        <v>25</v>
      </c>
      <c r="F21" t="s">
        <v>2452</v>
      </c>
      <c r="G21" t="s">
        <v>2901</v>
      </c>
      <c r="H21" t="s">
        <v>3503</v>
      </c>
      <c r="I21" t="s">
        <v>2550</v>
      </c>
      <c r="J21" t="s">
        <v>2117</v>
      </c>
      <c r="K21" t="s">
        <v>28</v>
      </c>
      <c r="L21" t="s">
        <v>28</v>
      </c>
      <c r="N21" t="s">
        <v>28</v>
      </c>
      <c r="O21" t="s">
        <v>744</v>
      </c>
      <c r="P21" t="s">
        <v>3901</v>
      </c>
      <c r="Q21" t="s">
        <v>4059</v>
      </c>
      <c r="R21" t="s">
        <v>4167</v>
      </c>
      <c r="S21" s="12"/>
      <c r="V21" t="s">
        <v>2864</v>
      </c>
      <c r="W21" t="s">
        <v>40</v>
      </c>
      <c r="X21" t="s">
        <v>2547</v>
      </c>
      <c r="Y21" t="s">
        <v>2526</v>
      </c>
      <c r="Z21" t="s">
        <v>80</v>
      </c>
      <c r="AA21" t="s">
        <v>35</v>
      </c>
      <c r="AB21" t="s">
        <v>2901</v>
      </c>
      <c r="AE21">
        <v>0</v>
      </c>
      <c r="AF21">
        <v>50</v>
      </c>
      <c r="AG21" s="7"/>
      <c r="AH21" s="7"/>
    </row>
    <row r="22" spans="1:56" x14ac:dyDescent="0.25">
      <c r="A22" t="s">
        <v>2451</v>
      </c>
      <c r="B22">
        <v>2002</v>
      </c>
      <c r="C22" t="str">
        <f t="shared" si="0"/>
        <v>Heitman et al. 2002</v>
      </c>
      <c r="D22" t="s">
        <v>35</v>
      </c>
      <c r="E22" t="s">
        <v>25</v>
      </c>
      <c r="F22" t="s">
        <v>2452</v>
      </c>
      <c r="G22" t="s">
        <v>2901</v>
      </c>
      <c r="H22" t="s">
        <v>3503</v>
      </c>
      <c r="I22" t="s">
        <v>2550</v>
      </c>
      <c r="J22" t="s">
        <v>2117</v>
      </c>
      <c r="K22" t="s">
        <v>28</v>
      </c>
      <c r="L22" t="s">
        <v>28</v>
      </c>
      <c r="N22" t="s">
        <v>28</v>
      </c>
      <c r="O22" t="s">
        <v>744</v>
      </c>
      <c r="P22" t="s">
        <v>3901</v>
      </c>
      <c r="Q22" t="s">
        <v>3919</v>
      </c>
      <c r="R22" t="s">
        <v>2600</v>
      </c>
      <c r="S22" t="s">
        <v>4110</v>
      </c>
      <c r="T22" t="s">
        <v>2863</v>
      </c>
      <c r="W22" t="s">
        <v>40</v>
      </c>
      <c r="X22" t="s">
        <v>2547</v>
      </c>
      <c r="Y22" t="s">
        <v>2526</v>
      </c>
      <c r="Z22" t="s">
        <v>80</v>
      </c>
      <c r="AA22" t="s">
        <v>35</v>
      </c>
      <c r="AB22" t="s">
        <v>2901</v>
      </c>
      <c r="AE22">
        <v>0</v>
      </c>
      <c r="AF22">
        <v>20</v>
      </c>
      <c r="AG22" s="7"/>
      <c r="AH22" s="7"/>
      <c r="AR22" t="s">
        <v>2454</v>
      </c>
    </row>
    <row r="23" spans="1:56" x14ac:dyDescent="0.25">
      <c r="A23" s="12" t="s">
        <v>2463</v>
      </c>
      <c r="B23" s="12">
        <v>1999</v>
      </c>
      <c r="C23" t="str">
        <f t="shared" si="0"/>
        <v>Medema 1999</v>
      </c>
      <c r="D23" s="12" t="s">
        <v>1455</v>
      </c>
      <c r="E23" s="12" t="s">
        <v>25</v>
      </c>
      <c r="F23" s="12" t="s">
        <v>1235</v>
      </c>
      <c r="G23" s="12" t="s">
        <v>2901</v>
      </c>
      <c r="H23" s="12" t="s">
        <v>3504</v>
      </c>
      <c r="I23" s="12" t="s">
        <v>2319</v>
      </c>
      <c r="J23" s="12" t="s">
        <v>2117</v>
      </c>
      <c r="K23" s="12">
        <v>1</v>
      </c>
      <c r="L23" s="12" t="s">
        <v>28</v>
      </c>
      <c r="M23" s="12" t="s">
        <v>3859</v>
      </c>
      <c r="N23" s="12" t="s">
        <v>248</v>
      </c>
      <c r="O23" t="s">
        <v>744</v>
      </c>
      <c r="P23" s="12" t="s">
        <v>3901</v>
      </c>
      <c r="Q23" t="s">
        <v>2614</v>
      </c>
      <c r="R23" t="s">
        <v>118</v>
      </c>
      <c r="S23" t="s">
        <v>3974</v>
      </c>
      <c r="T23" s="12" t="s">
        <v>1069</v>
      </c>
      <c r="U23" s="12" t="s">
        <v>265</v>
      </c>
      <c r="V23" s="12"/>
      <c r="W23" s="12" t="s">
        <v>40</v>
      </c>
      <c r="X23" s="12" t="s">
        <v>2548</v>
      </c>
      <c r="Y23" s="12" t="s">
        <v>2526</v>
      </c>
      <c r="Z23" s="12" t="s">
        <v>552</v>
      </c>
      <c r="AA23" s="12" t="s">
        <v>35</v>
      </c>
      <c r="AB23" s="12" t="s">
        <v>2901</v>
      </c>
      <c r="AC23" s="12" t="s">
        <v>3860</v>
      </c>
      <c r="AD23" s="12" t="s">
        <v>35</v>
      </c>
      <c r="AE23" s="12">
        <v>0</v>
      </c>
      <c r="AF23" s="12">
        <v>1</v>
      </c>
      <c r="AG23" s="12">
        <v>0</v>
      </c>
      <c r="AH23" s="12"/>
      <c r="AI23" s="12">
        <v>0</v>
      </c>
      <c r="AJ23" s="12"/>
      <c r="AK23" s="12"/>
      <c r="AL23" s="12"/>
      <c r="AM23" s="12"/>
      <c r="AN23" s="12"/>
      <c r="AO23" s="12"/>
      <c r="AP23" s="12"/>
      <c r="AQ23" s="12" t="s">
        <v>2464</v>
      </c>
      <c r="AR23" s="12" t="s">
        <v>2465</v>
      </c>
      <c r="AS23" s="12"/>
      <c r="AT23" s="12"/>
      <c r="AU23" s="12"/>
      <c r="AV23" s="12"/>
      <c r="AW23" s="12"/>
      <c r="AX23" s="12"/>
      <c r="AY23" s="12"/>
      <c r="AZ23" s="12"/>
      <c r="BA23" s="12"/>
      <c r="BB23" s="12"/>
      <c r="BC23" s="12"/>
      <c r="BD23" s="12"/>
    </row>
    <row r="24" spans="1:56" x14ac:dyDescent="0.25">
      <c r="A24" s="12" t="s">
        <v>2463</v>
      </c>
      <c r="B24" s="12">
        <v>1999</v>
      </c>
      <c r="C24" t="str">
        <f t="shared" si="0"/>
        <v>Medema 1999</v>
      </c>
      <c r="D24" s="12" t="s">
        <v>1455</v>
      </c>
      <c r="E24" s="12" t="s">
        <v>25</v>
      </c>
      <c r="F24" s="12" t="s">
        <v>1235</v>
      </c>
      <c r="G24" s="12" t="s">
        <v>2901</v>
      </c>
      <c r="H24" s="12" t="s">
        <v>3504</v>
      </c>
      <c r="I24" s="12" t="s">
        <v>2319</v>
      </c>
      <c r="J24" s="12" t="s">
        <v>2117</v>
      </c>
      <c r="K24" s="12">
        <v>1</v>
      </c>
      <c r="L24" s="12" t="s">
        <v>28</v>
      </c>
      <c r="M24" s="12" t="s">
        <v>3859</v>
      </c>
      <c r="N24" s="12" t="s">
        <v>248</v>
      </c>
      <c r="O24" t="s">
        <v>744</v>
      </c>
      <c r="P24" s="12" t="s">
        <v>3901</v>
      </c>
      <c r="Q24" t="s">
        <v>4159</v>
      </c>
      <c r="R24" t="s">
        <v>4158</v>
      </c>
      <c r="S24" t="s">
        <v>4157</v>
      </c>
      <c r="T24" s="12" t="s">
        <v>2466</v>
      </c>
      <c r="U24" s="12" t="s">
        <v>1392</v>
      </c>
      <c r="V24" s="12"/>
      <c r="W24" s="12" t="s">
        <v>40</v>
      </c>
      <c r="X24" s="12" t="s">
        <v>2548</v>
      </c>
      <c r="Y24" s="12" t="s">
        <v>2526</v>
      </c>
      <c r="Z24" s="12" t="s">
        <v>552</v>
      </c>
      <c r="AA24" s="12" t="s">
        <v>35</v>
      </c>
      <c r="AB24" s="12" t="s">
        <v>2901</v>
      </c>
      <c r="AC24" s="12" t="s">
        <v>3860</v>
      </c>
      <c r="AD24" s="12" t="s">
        <v>35</v>
      </c>
      <c r="AE24" s="12">
        <v>0</v>
      </c>
      <c r="AF24" s="12">
        <v>1</v>
      </c>
      <c r="AG24" s="12">
        <v>0</v>
      </c>
      <c r="AH24" s="12"/>
      <c r="AI24" s="12">
        <v>0</v>
      </c>
      <c r="AJ24" s="12"/>
      <c r="AK24" s="12"/>
      <c r="AL24" s="12"/>
      <c r="AM24" s="12"/>
      <c r="AN24" s="12"/>
      <c r="AO24" s="12"/>
      <c r="AP24" s="12"/>
      <c r="AQ24" s="12" t="s">
        <v>2464</v>
      </c>
      <c r="AR24" s="12" t="s">
        <v>2465</v>
      </c>
      <c r="AS24" s="12"/>
      <c r="AT24" s="12"/>
      <c r="AU24" s="12"/>
      <c r="AV24" s="12"/>
      <c r="AW24" s="12"/>
      <c r="AX24" s="12"/>
      <c r="AY24" s="12"/>
      <c r="AZ24" s="12"/>
      <c r="BA24" s="12"/>
      <c r="BB24" s="12"/>
      <c r="BC24" s="12"/>
      <c r="BD24" s="12"/>
    </row>
    <row r="25" spans="1:56" ht="13.5" customHeight="1" x14ac:dyDescent="0.25">
      <c r="A25" s="12" t="s">
        <v>2463</v>
      </c>
      <c r="B25" s="12">
        <v>1999</v>
      </c>
      <c r="C25" t="str">
        <f t="shared" si="0"/>
        <v>Medema 1999</v>
      </c>
      <c r="D25" s="12" t="s">
        <v>1455</v>
      </c>
      <c r="E25" s="12" t="s">
        <v>25</v>
      </c>
      <c r="F25" s="12" t="s">
        <v>1235</v>
      </c>
      <c r="G25" s="12" t="s">
        <v>2901</v>
      </c>
      <c r="H25" s="12" t="s">
        <v>3504</v>
      </c>
      <c r="I25" s="12" t="s">
        <v>2319</v>
      </c>
      <c r="J25" s="12" t="s">
        <v>2117</v>
      </c>
      <c r="K25" s="12">
        <v>1</v>
      </c>
      <c r="L25" s="12" t="s">
        <v>28</v>
      </c>
      <c r="M25" s="12" t="s">
        <v>3859</v>
      </c>
      <c r="N25" s="12" t="s">
        <v>248</v>
      </c>
      <c r="O25" t="s">
        <v>744</v>
      </c>
      <c r="P25" s="12" t="s">
        <v>3901</v>
      </c>
      <c r="Q25" t="s">
        <v>4007</v>
      </c>
      <c r="R25" t="s">
        <v>4006</v>
      </c>
      <c r="S25" t="s">
        <v>4005</v>
      </c>
      <c r="T25" s="12" t="s">
        <v>2858</v>
      </c>
      <c r="U25" s="12" t="s">
        <v>2000</v>
      </c>
      <c r="V25" s="12"/>
      <c r="W25" s="12" t="s">
        <v>40</v>
      </c>
      <c r="X25" s="12" t="s">
        <v>2548</v>
      </c>
      <c r="Y25" s="12" t="s">
        <v>2526</v>
      </c>
      <c r="Z25" s="12" t="s">
        <v>552</v>
      </c>
      <c r="AA25" s="12" t="s">
        <v>35</v>
      </c>
      <c r="AB25" s="12" t="s">
        <v>2901</v>
      </c>
      <c r="AC25" s="12" t="s">
        <v>3860</v>
      </c>
      <c r="AD25" s="12" t="s">
        <v>35</v>
      </c>
      <c r="AE25" s="12">
        <v>0</v>
      </c>
      <c r="AF25" s="12">
        <v>5</v>
      </c>
      <c r="AG25" s="12"/>
      <c r="AH25" s="12"/>
      <c r="AI25" s="12">
        <v>0</v>
      </c>
      <c r="AJ25" s="12"/>
      <c r="AK25" s="12"/>
      <c r="AL25" s="12"/>
      <c r="AM25" s="12"/>
      <c r="AN25" s="12"/>
      <c r="AO25" s="12"/>
      <c r="AP25" s="12"/>
      <c r="AQ25" s="12" t="s">
        <v>2464</v>
      </c>
      <c r="AR25" s="12" t="s">
        <v>2465</v>
      </c>
      <c r="AS25" s="12">
        <v>0</v>
      </c>
      <c r="AT25" s="12"/>
      <c r="AU25" s="12"/>
      <c r="AV25" s="12"/>
      <c r="AW25" s="12"/>
      <c r="AX25" s="12"/>
      <c r="AY25" s="12"/>
      <c r="AZ25" s="12"/>
      <c r="BA25" s="12"/>
      <c r="BB25" s="12" t="s">
        <v>2467</v>
      </c>
      <c r="BC25" s="12">
        <v>0</v>
      </c>
      <c r="BD25" s="12"/>
    </row>
    <row r="26" spans="1:56" x14ac:dyDescent="0.25">
      <c r="A26" s="12" t="s">
        <v>2463</v>
      </c>
      <c r="B26" s="12">
        <v>1999</v>
      </c>
      <c r="C26" t="str">
        <f t="shared" si="0"/>
        <v>Medema 1999</v>
      </c>
      <c r="D26" s="12" t="s">
        <v>1455</v>
      </c>
      <c r="E26" s="12" t="s">
        <v>25</v>
      </c>
      <c r="F26" s="12" t="s">
        <v>1235</v>
      </c>
      <c r="G26" s="12" t="s">
        <v>2901</v>
      </c>
      <c r="H26" s="12" t="s">
        <v>3504</v>
      </c>
      <c r="I26" s="12" t="s">
        <v>2319</v>
      </c>
      <c r="J26" s="12" t="s">
        <v>2117</v>
      </c>
      <c r="K26" s="12">
        <v>1</v>
      </c>
      <c r="L26" s="12" t="s">
        <v>28</v>
      </c>
      <c r="M26" s="12" t="s">
        <v>3859</v>
      </c>
      <c r="N26" s="12" t="s">
        <v>248</v>
      </c>
      <c r="O26" t="s">
        <v>744</v>
      </c>
      <c r="P26" s="12" t="s">
        <v>3901</v>
      </c>
      <c r="Q26" t="s">
        <v>4059</v>
      </c>
      <c r="R26" t="s">
        <v>4167</v>
      </c>
      <c r="S26" t="s">
        <v>4291</v>
      </c>
      <c r="T26" s="12" t="s">
        <v>2468</v>
      </c>
      <c r="U26" s="12" t="s">
        <v>1868</v>
      </c>
      <c r="V26" s="12"/>
      <c r="W26" s="12" t="s">
        <v>40</v>
      </c>
      <c r="X26" s="12" t="s">
        <v>2548</v>
      </c>
      <c r="Y26" s="12" t="s">
        <v>2526</v>
      </c>
      <c r="Z26" s="12" t="s">
        <v>552</v>
      </c>
      <c r="AA26" s="12" t="s">
        <v>35</v>
      </c>
      <c r="AB26" s="12" t="s">
        <v>2901</v>
      </c>
      <c r="AC26" s="12" t="s">
        <v>3860</v>
      </c>
      <c r="AD26" s="12" t="s">
        <v>35</v>
      </c>
      <c r="AE26" s="12">
        <v>0</v>
      </c>
      <c r="AF26" s="12">
        <v>2</v>
      </c>
      <c r="AG26" s="12"/>
      <c r="AH26" s="12"/>
      <c r="AI26" s="12">
        <v>0</v>
      </c>
      <c r="AJ26" s="12"/>
      <c r="AK26" s="12"/>
      <c r="AL26" s="12"/>
      <c r="AM26" s="12"/>
      <c r="AN26" s="12"/>
      <c r="AO26" s="12"/>
      <c r="AP26" s="12"/>
      <c r="AQ26" s="12" t="s">
        <v>2464</v>
      </c>
      <c r="AR26" s="12" t="s">
        <v>2465</v>
      </c>
      <c r="AS26" s="12">
        <v>0</v>
      </c>
      <c r="AT26" s="12"/>
      <c r="AU26" s="12"/>
      <c r="AV26" s="12"/>
      <c r="AW26" s="12"/>
      <c r="AX26" s="12"/>
      <c r="AY26" s="12"/>
      <c r="AZ26" s="12"/>
      <c r="BA26" s="12"/>
      <c r="BB26" s="12" t="s">
        <v>2469</v>
      </c>
      <c r="BC26" s="12">
        <v>0</v>
      </c>
      <c r="BD26" s="12"/>
    </row>
    <row r="27" spans="1:56" x14ac:dyDescent="0.25">
      <c r="A27" s="12" t="s">
        <v>2463</v>
      </c>
      <c r="B27" s="12">
        <v>1999</v>
      </c>
      <c r="C27" t="str">
        <f t="shared" si="0"/>
        <v>Medema 1999</v>
      </c>
      <c r="D27" s="12" t="s">
        <v>1455</v>
      </c>
      <c r="E27" s="12" t="s">
        <v>25</v>
      </c>
      <c r="F27" s="12" t="s">
        <v>1235</v>
      </c>
      <c r="G27" s="12" t="s">
        <v>2901</v>
      </c>
      <c r="H27" s="12" t="s">
        <v>3504</v>
      </c>
      <c r="I27" s="12" t="s">
        <v>2319</v>
      </c>
      <c r="J27" s="12" t="s">
        <v>2117</v>
      </c>
      <c r="K27" s="12">
        <v>1</v>
      </c>
      <c r="L27" s="12" t="s">
        <v>28</v>
      </c>
      <c r="M27" s="12" t="s">
        <v>3859</v>
      </c>
      <c r="N27" s="12" t="s">
        <v>248</v>
      </c>
      <c r="O27" t="s">
        <v>744</v>
      </c>
      <c r="P27" s="12" t="s">
        <v>3901</v>
      </c>
      <c r="Q27" t="s">
        <v>3919</v>
      </c>
      <c r="R27" t="s">
        <v>2600</v>
      </c>
      <c r="S27" t="s">
        <v>3998</v>
      </c>
      <c r="T27" s="12" t="s">
        <v>2470</v>
      </c>
      <c r="U27" s="12" t="s">
        <v>1998</v>
      </c>
      <c r="V27" s="12"/>
      <c r="W27" s="12" t="s">
        <v>40</v>
      </c>
      <c r="X27" s="12" t="s">
        <v>2548</v>
      </c>
      <c r="Y27" s="12" t="s">
        <v>2526</v>
      </c>
      <c r="Z27" s="12" t="s">
        <v>552</v>
      </c>
      <c r="AA27" s="12" t="s">
        <v>35</v>
      </c>
      <c r="AB27" s="12" t="s">
        <v>2901</v>
      </c>
      <c r="AC27" s="12" t="s">
        <v>3860</v>
      </c>
      <c r="AD27" s="12" t="s">
        <v>35</v>
      </c>
      <c r="AE27" s="12">
        <v>0</v>
      </c>
      <c r="AF27" s="12">
        <v>44</v>
      </c>
      <c r="AG27" s="12"/>
      <c r="AH27" s="12"/>
      <c r="AI27" s="12">
        <v>0</v>
      </c>
      <c r="AJ27" s="12"/>
      <c r="AK27" s="12"/>
      <c r="AL27" s="12"/>
      <c r="AM27" s="12"/>
      <c r="AN27" s="12"/>
      <c r="AO27" s="12"/>
      <c r="AP27" s="12"/>
      <c r="AQ27" s="12" t="s">
        <v>2464</v>
      </c>
      <c r="AR27" s="12" t="s">
        <v>2465</v>
      </c>
      <c r="AS27" s="12">
        <v>0</v>
      </c>
      <c r="AT27" s="12"/>
      <c r="AU27" s="12"/>
      <c r="AV27" s="12"/>
      <c r="AW27" s="12"/>
      <c r="AX27" s="12"/>
      <c r="AY27" s="12"/>
      <c r="AZ27" s="12"/>
      <c r="BA27" s="12"/>
      <c r="BB27" s="12" t="s">
        <v>2471</v>
      </c>
      <c r="BC27" s="12">
        <v>0</v>
      </c>
      <c r="BD27" s="12"/>
    </row>
    <row r="28" spans="1:56" x14ac:dyDescent="0.25">
      <c r="A28" s="12" t="s">
        <v>2463</v>
      </c>
      <c r="B28" s="12">
        <v>1999</v>
      </c>
      <c r="C28" t="str">
        <f t="shared" si="0"/>
        <v>Medema 1999</v>
      </c>
      <c r="D28" s="12" t="s">
        <v>1455</v>
      </c>
      <c r="E28" s="12" t="s">
        <v>25</v>
      </c>
      <c r="F28" s="12" t="s">
        <v>1235</v>
      </c>
      <c r="G28" s="12" t="s">
        <v>2901</v>
      </c>
      <c r="H28" s="12" t="s">
        <v>3504</v>
      </c>
      <c r="I28" s="12" t="s">
        <v>2319</v>
      </c>
      <c r="J28" s="12" t="s">
        <v>2117</v>
      </c>
      <c r="K28" s="12">
        <v>1</v>
      </c>
      <c r="L28" s="12" t="s">
        <v>28</v>
      </c>
      <c r="M28" s="12" t="s">
        <v>3859</v>
      </c>
      <c r="N28" s="12" t="s">
        <v>248</v>
      </c>
      <c r="O28" t="s">
        <v>744</v>
      </c>
      <c r="P28" s="12" t="s">
        <v>3901</v>
      </c>
      <c r="Q28" t="s">
        <v>2614</v>
      </c>
      <c r="R28" t="s">
        <v>3991</v>
      </c>
      <c r="S28" t="s">
        <v>3921</v>
      </c>
      <c r="T28" s="12" t="s">
        <v>2870</v>
      </c>
      <c r="U28" s="12" t="s">
        <v>2484</v>
      </c>
      <c r="V28" s="12"/>
      <c r="W28" s="12" t="s">
        <v>40</v>
      </c>
      <c r="X28" s="12" t="s">
        <v>2548</v>
      </c>
      <c r="Y28" s="12" t="s">
        <v>2526</v>
      </c>
      <c r="Z28" s="12" t="s">
        <v>552</v>
      </c>
      <c r="AA28" s="12" t="s">
        <v>35</v>
      </c>
      <c r="AB28" s="12" t="s">
        <v>2901</v>
      </c>
      <c r="AC28" s="12" t="s">
        <v>3860</v>
      </c>
      <c r="AD28" s="12" t="s">
        <v>35</v>
      </c>
      <c r="AE28" s="12">
        <v>0</v>
      </c>
      <c r="AF28" s="12">
        <v>2</v>
      </c>
      <c r="AG28" s="12"/>
      <c r="AH28" s="12"/>
      <c r="AI28" s="12">
        <v>0</v>
      </c>
      <c r="AJ28" s="12"/>
      <c r="AK28" s="12"/>
      <c r="AL28" s="12"/>
      <c r="AM28" s="12"/>
      <c r="AN28" s="12"/>
      <c r="AO28" s="12"/>
      <c r="AP28" s="12"/>
      <c r="AQ28" s="12" t="s">
        <v>2464</v>
      </c>
      <c r="AR28" s="12" t="s">
        <v>2465</v>
      </c>
      <c r="AS28" s="12">
        <v>0</v>
      </c>
      <c r="AT28" s="12"/>
      <c r="AU28" s="12"/>
      <c r="AV28" s="12"/>
      <c r="AW28" s="12"/>
      <c r="AX28" s="12"/>
      <c r="AY28" s="12"/>
      <c r="AZ28" s="12"/>
      <c r="BA28" s="12"/>
      <c r="BB28" s="12" t="s">
        <v>2469</v>
      </c>
      <c r="BC28" s="12">
        <v>0</v>
      </c>
      <c r="BD28" s="12"/>
    </row>
    <row r="29" spans="1:56" x14ac:dyDescent="0.25">
      <c r="A29" s="12" t="s">
        <v>2463</v>
      </c>
      <c r="B29" s="12">
        <v>1999</v>
      </c>
      <c r="C29" t="str">
        <f t="shared" si="0"/>
        <v>Medema 1999</v>
      </c>
      <c r="D29" s="12" t="s">
        <v>1455</v>
      </c>
      <c r="E29" s="12" t="s">
        <v>25</v>
      </c>
      <c r="F29" s="12" t="s">
        <v>1235</v>
      </c>
      <c r="G29" s="12" t="s">
        <v>2901</v>
      </c>
      <c r="H29" s="12" t="s">
        <v>3504</v>
      </c>
      <c r="I29" s="12" t="s">
        <v>2319</v>
      </c>
      <c r="J29" s="12" t="s">
        <v>2117</v>
      </c>
      <c r="K29" s="12">
        <v>1</v>
      </c>
      <c r="L29" s="12" t="s">
        <v>28</v>
      </c>
      <c r="M29" s="12" t="s">
        <v>3859</v>
      </c>
      <c r="N29" s="12" t="s">
        <v>248</v>
      </c>
      <c r="O29" t="s">
        <v>744</v>
      </c>
      <c r="P29" s="12" t="s">
        <v>3901</v>
      </c>
      <c r="Q29" t="s">
        <v>3919</v>
      </c>
      <c r="R29" t="s">
        <v>2600</v>
      </c>
      <c r="S29" t="s">
        <v>4222</v>
      </c>
      <c r="T29" s="12" t="s">
        <v>2472</v>
      </c>
      <c r="U29" s="12" t="s">
        <v>2001</v>
      </c>
      <c r="V29" s="12"/>
      <c r="W29" s="12" t="s">
        <v>40</v>
      </c>
      <c r="X29" s="12" t="s">
        <v>2548</v>
      </c>
      <c r="Y29" s="12" t="s">
        <v>2526</v>
      </c>
      <c r="Z29" s="12" t="s">
        <v>552</v>
      </c>
      <c r="AA29" s="12" t="s">
        <v>35</v>
      </c>
      <c r="AB29" s="12" t="s">
        <v>35</v>
      </c>
      <c r="AC29" s="12" t="s">
        <v>3860</v>
      </c>
      <c r="AD29" s="12" t="s">
        <v>2901</v>
      </c>
      <c r="AE29" s="12">
        <v>3</v>
      </c>
      <c r="AF29" s="12">
        <v>66</v>
      </c>
      <c r="AG29" s="15">
        <v>4.1138772540351365E-2</v>
      </c>
      <c r="AH29" s="15"/>
      <c r="AI29" s="12">
        <v>184</v>
      </c>
      <c r="AJ29" s="12"/>
      <c r="AK29" s="12"/>
      <c r="AL29" s="12"/>
      <c r="AM29" s="12"/>
      <c r="AN29" s="12"/>
      <c r="AO29" s="18"/>
      <c r="AP29" s="18"/>
      <c r="AQ29" s="12" t="s">
        <v>2464</v>
      </c>
      <c r="AR29" s="12" t="s">
        <v>2465</v>
      </c>
      <c r="AS29" s="12">
        <v>55</v>
      </c>
      <c r="AT29" s="12"/>
      <c r="AU29" s="12"/>
      <c r="AV29" s="12"/>
      <c r="AW29" s="12"/>
      <c r="AX29" s="12"/>
      <c r="AY29" s="12"/>
      <c r="AZ29" s="12"/>
      <c r="BA29" s="12"/>
      <c r="BB29" s="12" t="s">
        <v>2473</v>
      </c>
      <c r="BC29" s="18">
        <v>0.83</v>
      </c>
      <c r="BD29" s="12"/>
    </row>
    <row r="30" spans="1:56" x14ac:dyDescent="0.25">
      <c r="A30" s="12" t="s">
        <v>2463</v>
      </c>
      <c r="B30" s="12">
        <v>1999</v>
      </c>
      <c r="C30" t="str">
        <f t="shared" si="0"/>
        <v>Medema 1999</v>
      </c>
      <c r="D30" s="12" t="s">
        <v>1455</v>
      </c>
      <c r="E30" s="12" t="s">
        <v>25</v>
      </c>
      <c r="F30" s="12" t="s">
        <v>1235</v>
      </c>
      <c r="G30" s="12" t="s">
        <v>2901</v>
      </c>
      <c r="H30" s="12" t="s">
        <v>3504</v>
      </c>
      <c r="I30" s="12" t="s">
        <v>2319</v>
      </c>
      <c r="J30" s="12" t="s">
        <v>2117</v>
      </c>
      <c r="K30" s="12">
        <v>1</v>
      </c>
      <c r="L30" s="12" t="s">
        <v>28</v>
      </c>
      <c r="M30" s="12" t="s">
        <v>3859</v>
      </c>
      <c r="N30" s="12" t="s">
        <v>248</v>
      </c>
      <c r="O30" t="s">
        <v>744</v>
      </c>
      <c r="P30" s="12" t="s">
        <v>3901</v>
      </c>
      <c r="Q30" t="s">
        <v>3919</v>
      </c>
      <c r="R30" t="s">
        <v>2600</v>
      </c>
      <c r="S30" t="s">
        <v>4222</v>
      </c>
      <c r="T30" s="12" t="s">
        <v>1157</v>
      </c>
      <c r="U30" s="12" t="s">
        <v>1158</v>
      </c>
      <c r="V30" s="12"/>
      <c r="W30" s="12" t="s">
        <v>40</v>
      </c>
      <c r="X30" s="12" t="s">
        <v>2548</v>
      </c>
      <c r="Y30" s="12" t="s">
        <v>2526</v>
      </c>
      <c r="Z30" s="12" t="s">
        <v>552</v>
      </c>
      <c r="AA30" s="12" t="s">
        <v>35</v>
      </c>
      <c r="AB30" s="12" t="s">
        <v>35</v>
      </c>
      <c r="AC30" s="12" t="s">
        <v>3860</v>
      </c>
      <c r="AD30" s="12" t="s">
        <v>2901</v>
      </c>
      <c r="AE30" s="12">
        <v>1</v>
      </c>
      <c r="AF30" s="12">
        <v>43</v>
      </c>
      <c r="AG30" s="15">
        <v>2.4537000863540603E-2</v>
      </c>
      <c r="AH30" s="15"/>
      <c r="AI30" s="12">
        <v>19</v>
      </c>
      <c r="AJ30" s="12"/>
      <c r="AK30" s="12"/>
      <c r="AL30" s="12"/>
      <c r="AM30" s="12"/>
      <c r="AN30" s="12"/>
      <c r="AO30" s="15"/>
      <c r="AP30" s="15"/>
      <c r="AQ30" s="12" t="s">
        <v>2464</v>
      </c>
      <c r="AR30" s="12" t="s">
        <v>2465</v>
      </c>
      <c r="AS30" s="12">
        <v>2</v>
      </c>
      <c r="AT30" s="12"/>
      <c r="AU30" s="12"/>
      <c r="AV30" s="12"/>
      <c r="AW30" s="12"/>
      <c r="AX30" s="12"/>
      <c r="AY30" s="12"/>
      <c r="AZ30" s="12"/>
      <c r="BA30" s="12"/>
      <c r="BB30" s="12" t="s">
        <v>2474</v>
      </c>
      <c r="BC30" s="15">
        <v>4.7E-2</v>
      </c>
      <c r="BD30" s="12"/>
    </row>
    <row r="31" spans="1:56" x14ac:dyDescent="0.25">
      <c r="A31" s="12" t="s">
        <v>2463</v>
      </c>
      <c r="B31" s="12">
        <v>1999</v>
      </c>
      <c r="C31" t="str">
        <f t="shared" si="0"/>
        <v>Medema 1999</v>
      </c>
      <c r="D31" s="12" t="s">
        <v>1455</v>
      </c>
      <c r="E31" s="12" t="s">
        <v>25</v>
      </c>
      <c r="F31" s="12" t="s">
        <v>1235</v>
      </c>
      <c r="G31" s="12" t="s">
        <v>2901</v>
      </c>
      <c r="H31" s="12" t="s">
        <v>3504</v>
      </c>
      <c r="I31" s="12" t="s">
        <v>2319</v>
      </c>
      <c r="J31" s="12" t="s">
        <v>2117</v>
      </c>
      <c r="K31" s="12">
        <v>1</v>
      </c>
      <c r="L31" s="12" t="s">
        <v>28</v>
      </c>
      <c r="M31" s="12" t="s">
        <v>3859</v>
      </c>
      <c r="N31" s="12" t="s">
        <v>248</v>
      </c>
      <c r="O31" t="s">
        <v>744</v>
      </c>
      <c r="P31" s="12" t="s">
        <v>3901</v>
      </c>
      <c r="Q31" t="s">
        <v>4080</v>
      </c>
      <c r="R31" t="s">
        <v>4079</v>
      </c>
      <c r="S31" t="s">
        <v>4078</v>
      </c>
      <c r="T31" s="12" t="s">
        <v>2475</v>
      </c>
      <c r="U31" s="12" t="s">
        <v>406</v>
      </c>
      <c r="V31" s="12"/>
      <c r="W31" s="12" t="s">
        <v>40</v>
      </c>
      <c r="X31" s="12" t="s">
        <v>2548</v>
      </c>
      <c r="Y31" s="12" t="s">
        <v>2526</v>
      </c>
      <c r="Z31" s="12" t="s">
        <v>552</v>
      </c>
      <c r="AA31" s="12" t="s">
        <v>35</v>
      </c>
      <c r="AB31" s="12" t="s">
        <v>2901</v>
      </c>
      <c r="AC31" s="12" t="s">
        <v>3860</v>
      </c>
      <c r="AD31" s="12" t="s">
        <v>35</v>
      </c>
      <c r="AE31" s="12">
        <v>0</v>
      </c>
      <c r="AF31" s="12">
        <v>10</v>
      </c>
      <c r="AG31" s="12"/>
      <c r="AH31" s="12"/>
      <c r="AI31" s="12">
        <v>0</v>
      </c>
      <c r="AJ31" s="12"/>
      <c r="AK31" s="12"/>
      <c r="AL31" s="12"/>
      <c r="AM31" s="12"/>
      <c r="AN31" s="12"/>
      <c r="AO31" s="12"/>
      <c r="AP31" s="12"/>
      <c r="AQ31" s="12" t="s">
        <v>2464</v>
      </c>
      <c r="AR31" s="12" t="s">
        <v>2465</v>
      </c>
      <c r="AS31" s="12">
        <v>0</v>
      </c>
      <c r="AT31" s="12"/>
      <c r="AU31" s="12"/>
      <c r="AV31" s="12"/>
      <c r="AW31" s="12"/>
      <c r="AX31" s="12"/>
      <c r="AY31" s="12"/>
      <c r="AZ31" s="12"/>
      <c r="BA31" s="12"/>
      <c r="BB31" s="12" t="s">
        <v>2476</v>
      </c>
      <c r="BC31" s="12">
        <v>0</v>
      </c>
      <c r="BD31" s="12"/>
    </row>
    <row r="32" spans="1:56" x14ac:dyDescent="0.25">
      <c r="A32" s="12" t="s">
        <v>2463</v>
      </c>
      <c r="B32" s="12">
        <v>1999</v>
      </c>
      <c r="C32" t="str">
        <f t="shared" si="0"/>
        <v>Medema 1999</v>
      </c>
      <c r="D32" s="12" t="s">
        <v>1455</v>
      </c>
      <c r="E32" s="12" t="s">
        <v>25</v>
      </c>
      <c r="F32" s="12" t="s">
        <v>1235</v>
      </c>
      <c r="G32" s="12" t="s">
        <v>2901</v>
      </c>
      <c r="H32" s="12" t="s">
        <v>3504</v>
      </c>
      <c r="I32" s="12" t="s">
        <v>2319</v>
      </c>
      <c r="J32" s="12" t="s">
        <v>2117</v>
      </c>
      <c r="K32" s="12">
        <v>1</v>
      </c>
      <c r="L32" s="12" t="s">
        <v>28</v>
      </c>
      <c r="M32" s="12" t="s">
        <v>3859</v>
      </c>
      <c r="N32" s="12" t="s">
        <v>248</v>
      </c>
      <c r="O32" t="s">
        <v>744</v>
      </c>
      <c r="P32" s="12" t="s">
        <v>3901</v>
      </c>
      <c r="Q32" t="s">
        <v>4041</v>
      </c>
      <c r="R32" t="s">
        <v>4066</v>
      </c>
      <c r="S32" t="s">
        <v>4276</v>
      </c>
      <c r="T32" s="12" t="s">
        <v>2894</v>
      </c>
      <c r="U32" s="12" t="s">
        <v>2002</v>
      </c>
      <c r="V32" s="12"/>
      <c r="W32" s="12" t="s">
        <v>40</v>
      </c>
      <c r="X32" s="12" t="s">
        <v>2548</v>
      </c>
      <c r="Y32" s="12" t="s">
        <v>2526</v>
      </c>
      <c r="Z32" s="12" t="s">
        <v>552</v>
      </c>
      <c r="AA32" s="12" t="s">
        <v>35</v>
      </c>
      <c r="AB32" s="12" t="s">
        <v>2901</v>
      </c>
      <c r="AC32" s="12" t="s">
        <v>3860</v>
      </c>
      <c r="AD32" s="12" t="s">
        <v>35</v>
      </c>
      <c r="AE32" s="12">
        <v>0</v>
      </c>
      <c r="AF32" s="12">
        <v>1</v>
      </c>
      <c r="AG32" s="12">
        <v>0</v>
      </c>
      <c r="AH32" s="12"/>
      <c r="AI32" s="12">
        <v>0</v>
      </c>
      <c r="AJ32" s="12"/>
      <c r="AK32" s="12"/>
      <c r="AL32" s="12"/>
      <c r="AM32" s="12"/>
      <c r="AN32" s="12"/>
      <c r="AO32" s="12"/>
      <c r="AP32" s="12"/>
      <c r="AQ32" s="12" t="s">
        <v>2464</v>
      </c>
      <c r="AR32" s="12" t="s">
        <v>2465</v>
      </c>
      <c r="AS32" s="12"/>
      <c r="AT32" s="12"/>
      <c r="AU32" s="12"/>
      <c r="AV32" s="12"/>
      <c r="AW32" s="12"/>
      <c r="AX32" s="12"/>
      <c r="AY32" s="12"/>
      <c r="AZ32" s="12"/>
      <c r="BA32" s="12"/>
      <c r="BB32" s="12"/>
      <c r="BC32" s="12"/>
      <c r="BD32" s="12"/>
    </row>
    <row r="33" spans="1:56" x14ac:dyDescent="0.25">
      <c r="A33" s="12" t="s">
        <v>2463</v>
      </c>
      <c r="B33" s="12">
        <v>1999</v>
      </c>
      <c r="C33" t="str">
        <f t="shared" si="0"/>
        <v>Medema 1999</v>
      </c>
      <c r="D33" s="12" t="s">
        <v>1455</v>
      </c>
      <c r="E33" s="12" t="s">
        <v>25</v>
      </c>
      <c r="F33" s="12" t="s">
        <v>1235</v>
      </c>
      <c r="G33" s="12" t="s">
        <v>2901</v>
      </c>
      <c r="H33" s="12" t="s">
        <v>3504</v>
      </c>
      <c r="I33" s="12" t="s">
        <v>2319</v>
      </c>
      <c r="J33" s="12" t="s">
        <v>2117</v>
      </c>
      <c r="K33" s="12">
        <v>1</v>
      </c>
      <c r="L33" s="12" t="s">
        <v>28</v>
      </c>
      <c r="M33" s="12" t="s">
        <v>3859</v>
      </c>
      <c r="N33" s="12" t="s">
        <v>248</v>
      </c>
      <c r="O33" t="s">
        <v>744</v>
      </c>
      <c r="P33" s="12" t="s">
        <v>3901</v>
      </c>
      <c r="Q33" t="s">
        <v>3919</v>
      </c>
      <c r="R33" t="s">
        <v>2600</v>
      </c>
      <c r="S33" t="s">
        <v>4110</v>
      </c>
      <c r="T33" s="12" t="s">
        <v>2477</v>
      </c>
      <c r="U33" s="12" t="s">
        <v>2478</v>
      </c>
      <c r="V33" s="12"/>
      <c r="W33" s="12" t="s">
        <v>40</v>
      </c>
      <c r="X33" s="12" t="s">
        <v>2548</v>
      </c>
      <c r="Y33" s="12" t="s">
        <v>2526</v>
      </c>
      <c r="Z33" s="12" t="s">
        <v>552</v>
      </c>
      <c r="AA33" s="12" t="s">
        <v>35</v>
      </c>
      <c r="AB33" s="12" t="s">
        <v>2901</v>
      </c>
      <c r="AC33" s="12" t="s">
        <v>3860</v>
      </c>
      <c r="AD33" s="12" t="s">
        <v>35</v>
      </c>
      <c r="AE33" s="12">
        <v>0</v>
      </c>
      <c r="AF33" s="12">
        <v>133</v>
      </c>
      <c r="AG33" s="12"/>
      <c r="AH33" s="12"/>
      <c r="AI33" s="12">
        <v>0</v>
      </c>
      <c r="AJ33" s="12"/>
      <c r="AK33" s="12"/>
      <c r="AL33" s="12"/>
      <c r="AM33" s="12"/>
      <c r="AN33" s="12"/>
      <c r="AO33" s="12"/>
      <c r="AP33" s="12"/>
      <c r="AQ33" s="12" t="s">
        <v>2464</v>
      </c>
      <c r="AR33" s="12" t="s">
        <v>2465</v>
      </c>
      <c r="AS33" s="12">
        <v>0</v>
      </c>
      <c r="AT33" s="12"/>
      <c r="AU33" s="12"/>
      <c r="AV33" s="12"/>
      <c r="AW33" s="12"/>
      <c r="AX33" s="12"/>
      <c r="AY33" s="12"/>
      <c r="AZ33" s="12"/>
      <c r="BA33" s="12"/>
      <c r="BB33" s="12" t="s">
        <v>2479</v>
      </c>
      <c r="BC33" s="12">
        <v>0</v>
      </c>
      <c r="BD33" s="12"/>
    </row>
    <row r="34" spans="1:56" x14ac:dyDescent="0.25">
      <c r="A34" s="12" t="s">
        <v>2463</v>
      </c>
      <c r="B34" s="12">
        <v>1999</v>
      </c>
      <c r="C34" t="str">
        <f t="shared" ref="C34:C65" si="1">A34&amp;" "&amp;B34</f>
        <v>Medema 1999</v>
      </c>
      <c r="D34" s="12" t="s">
        <v>1455</v>
      </c>
      <c r="E34" s="12" t="s">
        <v>25</v>
      </c>
      <c r="F34" s="12" t="s">
        <v>1235</v>
      </c>
      <c r="G34" s="12" t="s">
        <v>2901</v>
      </c>
      <c r="H34" s="12" t="s">
        <v>3504</v>
      </c>
      <c r="I34" s="12" t="s">
        <v>2319</v>
      </c>
      <c r="J34" s="12" t="s">
        <v>2117</v>
      </c>
      <c r="K34" s="12">
        <v>1</v>
      </c>
      <c r="L34" s="12" t="s">
        <v>28</v>
      </c>
      <c r="M34" s="12" t="s">
        <v>3859</v>
      </c>
      <c r="N34" s="12" t="s">
        <v>248</v>
      </c>
      <c r="O34" t="s">
        <v>744</v>
      </c>
      <c r="P34" s="12" t="s">
        <v>3901</v>
      </c>
      <c r="Q34" t="s">
        <v>3919</v>
      </c>
      <c r="R34" t="s">
        <v>2600</v>
      </c>
      <c r="S34" t="s">
        <v>3982</v>
      </c>
      <c r="T34" s="12" t="s">
        <v>1793</v>
      </c>
      <c r="U34" s="12" t="s">
        <v>1794</v>
      </c>
      <c r="V34" s="12"/>
      <c r="W34" s="12" t="s">
        <v>40</v>
      </c>
      <c r="X34" s="12" t="s">
        <v>2548</v>
      </c>
      <c r="Y34" s="12" t="s">
        <v>2526</v>
      </c>
      <c r="Z34" s="12" t="s">
        <v>552</v>
      </c>
      <c r="AA34" s="12" t="s">
        <v>35</v>
      </c>
      <c r="AB34" s="12" t="s">
        <v>35</v>
      </c>
      <c r="AC34" s="12" t="s">
        <v>3860</v>
      </c>
      <c r="AD34" s="12" t="s">
        <v>2901</v>
      </c>
      <c r="AE34" s="12">
        <v>1</v>
      </c>
      <c r="AF34" s="12">
        <v>168</v>
      </c>
      <c r="AG34" s="15">
        <v>6.1158559004297341E-3</v>
      </c>
      <c r="AH34" s="15"/>
      <c r="AI34" s="12">
        <v>444</v>
      </c>
      <c r="AJ34" s="12"/>
      <c r="AK34" s="12"/>
      <c r="AL34" s="12"/>
      <c r="AM34" s="12"/>
      <c r="AN34" s="12"/>
      <c r="AO34" s="15"/>
      <c r="AP34" s="15"/>
      <c r="AQ34" s="12" t="s">
        <v>2464</v>
      </c>
      <c r="AR34" s="12" t="s">
        <v>2465</v>
      </c>
      <c r="AS34" s="12">
        <v>40</v>
      </c>
      <c r="AT34" s="12"/>
      <c r="AU34" s="12"/>
      <c r="AV34" s="12"/>
      <c r="AW34" s="12"/>
      <c r="AX34" s="12"/>
      <c r="AY34" s="12"/>
      <c r="AZ34" s="12"/>
      <c r="BA34" s="12"/>
      <c r="BB34" s="12" t="s">
        <v>2480</v>
      </c>
      <c r="BC34" s="18">
        <v>0.24</v>
      </c>
      <c r="BD34" s="12"/>
    </row>
    <row r="35" spans="1:56" x14ac:dyDescent="0.25">
      <c r="A35" s="12" t="s">
        <v>2463</v>
      </c>
      <c r="B35" s="12">
        <v>1999</v>
      </c>
      <c r="C35" t="str">
        <f t="shared" si="1"/>
        <v>Medema 1999</v>
      </c>
      <c r="D35" s="12" t="s">
        <v>1455</v>
      </c>
      <c r="E35" s="12" t="s">
        <v>25</v>
      </c>
      <c r="F35" s="12" t="s">
        <v>1235</v>
      </c>
      <c r="G35" s="12" t="s">
        <v>2901</v>
      </c>
      <c r="H35" s="12" t="s">
        <v>3504</v>
      </c>
      <c r="I35" s="12" t="s">
        <v>2319</v>
      </c>
      <c r="J35" s="12" t="s">
        <v>2117</v>
      </c>
      <c r="K35" s="12">
        <v>1</v>
      </c>
      <c r="L35" s="12" t="s">
        <v>28</v>
      </c>
      <c r="M35" s="12" t="s">
        <v>3859</v>
      </c>
      <c r="N35" s="12" t="s">
        <v>248</v>
      </c>
      <c r="O35" t="s">
        <v>744</v>
      </c>
      <c r="P35" s="12" t="s">
        <v>3901</v>
      </c>
      <c r="Q35" t="s">
        <v>3919</v>
      </c>
      <c r="R35" t="s">
        <v>2600</v>
      </c>
      <c r="S35" t="s">
        <v>4004</v>
      </c>
      <c r="T35" s="12" t="s">
        <v>2481</v>
      </c>
      <c r="U35" s="12" t="s">
        <v>412</v>
      </c>
      <c r="V35" s="12"/>
      <c r="W35" s="12" t="s">
        <v>40</v>
      </c>
      <c r="X35" s="12" t="s">
        <v>2548</v>
      </c>
      <c r="Y35" s="12" t="s">
        <v>2526</v>
      </c>
      <c r="Z35" s="12" t="s">
        <v>552</v>
      </c>
      <c r="AA35" s="12" t="s">
        <v>35</v>
      </c>
      <c r="AB35" s="12" t="s">
        <v>35</v>
      </c>
      <c r="AC35" s="12" t="s">
        <v>3860</v>
      </c>
      <c r="AD35" s="12" t="s">
        <v>2901</v>
      </c>
      <c r="AE35" s="12">
        <v>1</v>
      </c>
      <c r="AF35" s="12">
        <v>5</v>
      </c>
      <c r="AG35" s="15">
        <v>0.20558211921339076</v>
      </c>
      <c r="AH35" s="15"/>
      <c r="AI35" s="12">
        <v>26</v>
      </c>
      <c r="AJ35" s="12"/>
      <c r="AK35" s="12"/>
      <c r="AL35" s="12"/>
      <c r="AM35" s="12"/>
      <c r="AN35" s="12"/>
      <c r="AO35" s="15"/>
      <c r="AP35" s="15"/>
      <c r="AQ35" s="12" t="s">
        <v>2464</v>
      </c>
      <c r="AR35" s="12" t="s">
        <v>2465</v>
      </c>
      <c r="AS35" s="12">
        <f>5*BC35</f>
        <v>1</v>
      </c>
      <c r="AT35" s="12"/>
      <c r="AU35" s="12"/>
      <c r="AV35" s="12"/>
      <c r="AW35" s="12"/>
      <c r="AX35" s="12"/>
      <c r="AY35" s="12"/>
      <c r="AZ35" s="12"/>
      <c r="BA35" s="12"/>
      <c r="BB35" s="12" t="s">
        <v>2482</v>
      </c>
      <c r="BC35" s="18">
        <v>0.2</v>
      </c>
      <c r="BD35" s="12"/>
    </row>
    <row r="36" spans="1:56" x14ac:dyDescent="0.25">
      <c r="A36" s="12" t="s">
        <v>2463</v>
      </c>
      <c r="B36" s="12">
        <v>1999</v>
      </c>
      <c r="C36" t="str">
        <f t="shared" si="1"/>
        <v>Medema 1999</v>
      </c>
      <c r="D36" s="12" t="s">
        <v>1455</v>
      </c>
      <c r="E36" s="12" t="s">
        <v>25</v>
      </c>
      <c r="F36" s="12" t="s">
        <v>1235</v>
      </c>
      <c r="G36" s="12" t="s">
        <v>2901</v>
      </c>
      <c r="H36" s="12" t="s">
        <v>3504</v>
      </c>
      <c r="I36" s="12" t="s">
        <v>2319</v>
      </c>
      <c r="J36" s="12" t="s">
        <v>2117</v>
      </c>
      <c r="K36" s="12">
        <v>1</v>
      </c>
      <c r="L36" s="12" t="s">
        <v>28</v>
      </c>
      <c r="M36" s="12" t="s">
        <v>3859</v>
      </c>
      <c r="N36" s="12" t="s">
        <v>248</v>
      </c>
      <c r="O36" t="s">
        <v>744</v>
      </c>
      <c r="P36" s="12" t="s">
        <v>3901</v>
      </c>
      <c r="Q36" t="s">
        <v>3919</v>
      </c>
      <c r="R36" t="s">
        <v>2600</v>
      </c>
      <c r="S36" t="s">
        <v>4250</v>
      </c>
      <c r="T36" s="12" t="s">
        <v>2483</v>
      </c>
      <c r="U36" s="12" t="s">
        <v>1162</v>
      </c>
      <c r="V36" s="12"/>
      <c r="W36" s="12" t="s">
        <v>40</v>
      </c>
      <c r="X36" s="12" t="s">
        <v>2548</v>
      </c>
      <c r="Y36" s="12" t="s">
        <v>2526</v>
      </c>
      <c r="Z36" s="12" t="s">
        <v>552</v>
      </c>
      <c r="AA36" s="12" t="s">
        <v>35</v>
      </c>
      <c r="AB36" s="12" t="s">
        <v>2901</v>
      </c>
      <c r="AC36" s="12" t="s">
        <v>3860</v>
      </c>
      <c r="AD36" s="12" t="s">
        <v>35</v>
      </c>
      <c r="AE36" s="12">
        <v>0</v>
      </c>
      <c r="AF36" s="12">
        <v>2</v>
      </c>
      <c r="AG36" s="12"/>
      <c r="AH36" s="12"/>
      <c r="AI36" s="12">
        <v>0</v>
      </c>
      <c r="AJ36" s="12"/>
      <c r="AK36" s="12"/>
      <c r="AL36" s="12"/>
      <c r="AM36" s="12"/>
      <c r="AN36" s="12"/>
      <c r="AO36" s="12"/>
      <c r="AP36" s="12"/>
      <c r="AQ36" s="12" t="s">
        <v>2464</v>
      </c>
      <c r="AR36" s="12" t="s">
        <v>2465</v>
      </c>
      <c r="AS36" s="12">
        <v>0</v>
      </c>
      <c r="AT36" s="12"/>
      <c r="AU36" s="12"/>
      <c r="AV36" s="12"/>
      <c r="AW36" s="12"/>
      <c r="AX36" s="12"/>
      <c r="AY36" s="12"/>
      <c r="AZ36" s="12"/>
      <c r="BA36" s="12"/>
      <c r="BB36" s="12" t="s">
        <v>2469</v>
      </c>
      <c r="BC36" s="12">
        <v>0</v>
      </c>
      <c r="BD36" s="12"/>
    </row>
    <row r="37" spans="1:56" x14ac:dyDescent="0.25">
      <c r="A37" s="12" t="s">
        <v>2463</v>
      </c>
      <c r="B37" s="12">
        <v>1999</v>
      </c>
      <c r="C37" t="str">
        <f t="shared" si="1"/>
        <v>Medema 1999</v>
      </c>
      <c r="D37" s="12" t="s">
        <v>1455</v>
      </c>
      <c r="E37" s="12" t="s">
        <v>25</v>
      </c>
      <c r="F37" s="12" t="s">
        <v>1235</v>
      </c>
      <c r="G37" s="12" t="s">
        <v>2901</v>
      </c>
      <c r="H37" s="12" t="s">
        <v>3504</v>
      </c>
      <c r="I37" s="12" t="s">
        <v>2319</v>
      </c>
      <c r="J37" s="12" t="s">
        <v>2117</v>
      </c>
      <c r="K37" s="12">
        <v>1</v>
      </c>
      <c r="L37" s="12" t="s">
        <v>28</v>
      </c>
      <c r="M37" s="12" t="s">
        <v>3859</v>
      </c>
      <c r="N37" s="12" t="s">
        <v>248</v>
      </c>
      <c r="O37" t="s">
        <v>744</v>
      </c>
      <c r="P37" s="12" t="s">
        <v>3901</v>
      </c>
      <c r="Q37" t="s">
        <v>3919</v>
      </c>
      <c r="R37" t="s">
        <v>2600</v>
      </c>
      <c r="S37" t="s">
        <v>4377</v>
      </c>
      <c r="T37" s="12" t="s">
        <v>2023</v>
      </c>
      <c r="U37" s="12" t="s">
        <v>2485</v>
      </c>
      <c r="V37" s="12"/>
      <c r="W37" s="12" t="s">
        <v>40</v>
      </c>
      <c r="X37" s="12" t="s">
        <v>2548</v>
      </c>
      <c r="Y37" s="12" t="s">
        <v>2526</v>
      </c>
      <c r="Z37" s="12" t="s">
        <v>552</v>
      </c>
      <c r="AA37" s="12" t="s">
        <v>35</v>
      </c>
      <c r="AB37" s="12" t="s">
        <v>2901</v>
      </c>
      <c r="AC37" s="12" t="s">
        <v>3860</v>
      </c>
      <c r="AD37" s="12" t="s">
        <v>35</v>
      </c>
      <c r="AE37" s="12">
        <v>0</v>
      </c>
      <c r="AF37" s="12">
        <v>18</v>
      </c>
      <c r="AG37" s="12"/>
      <c r="AH37" s="12"/>
      <c r="AI37" s="12">
        <v>0</v>
      </c>
      <c r="AJ37" s="12"/>
      <c r="AK37" s="12"/>
      <c r="AL37" s="12"/>
      <c r="AM37" s="12"/>
      <c r="AN37" s="12"/>
      <c r="AO37" s="12"/>
      <c r="AP37" s="12"/>
      <c r="AQ37" s="12" t="s">
        <v>2464</v>
      </c>
      <c r="AR37" s="12" t="s">
        <v>2465</v>
      </c>
      <c r="AS37" s="12">
        <v>0</v>
      </c>
      <c r="AT37" s="12"/>
      <c r="AU37" s="12"/>
      <c r="AV37" s="12"/>
      <c r="AW37" s="12"/>
      <c r="AX37" s="12"/>
      <c r="AY37" s="12"/>
      <c r="AZ37" s="12"/>
      <c r="BA37" s="12"/>
      <c r="BB37" s="12" t="s">
        <v>2486</v>
      </c>
      <c r="BC37" s="12">
        <v>0</v>
      </c>
      <c r="BD37" s="12"/>
    </row>
    <row r="38" spans="1:56" x14ac:dyDescent="0.25">
      <c r="A38" s="12" t="s">
        <v>2313</v>
      </c>
      <c r="B38" s="12">
        <v>2012</v>
      </c>
      <c r="C38" t="str">
        <f t="shared" si="1"/>
        <v>Oates et al.  2012</v>
      </c>
      <c r="D38" s="12" t="s">
        <v>35</v>
      </c>
      <c r="E38" s="12" t="s">
        <v>158</v>
      </c>
      <c r="F38" s="12" t="s">
        <v>1293</v>
      </c>
      <c r="G38" s="12" t="s">
        <v>35</v>
      </c>
      <c r="H38" s="12" t="s">
        <v>3503</v>
      </c>
      <c r="I38" s="12" t="s">
        <v>2534</v>
      </c>
      <c r="J38" s="12" t="s">
        <v>2117</v>
      </c>
      <c r="K38" s="12">
        <v>0.2</v>
      </c>
      <c r="L38" s="12" t="s">
        <v>28</v>
      </c>
      <c r="M38" s="12" t="s">
        <v>3859</v>
      </c>
      <c r="N38" s="12" t="s">
        <v>630</v>
      </c>
      <c r="O38" t="s">
        <v>744</v>
      </c>
      <c r="P38" s="12" t="s">
        <v>3901</v>
      </c>
      <c r="Q38" t="s">
        <v>2614</v>
      </c>
      <c r="R38" t="s">
        <v>118</v>
      </c>
      <c r="S38" t="s">
        <v>3980</v>
      </c>
      <c r="U38" s="12" t="s">
        <v>1089</v>
      </c>
      <c r="V38" s="12" t="s">
        <v>2611</v>
      </c>
      <c r="W38" s="12" t="s">
        <v>40</v>
      </c>
      <c r="X38" s="12" t="s">
        <v>2526</v>
      </c>
      <c r="Y38" s="12" t="s">
        <v>2526</v>
      </c>
      <c r="Z38" s="12" t="s">
        <v>80</v>
      </c>
      <c r="AA38" s="12" t="s">
        <v>35</v>
      </c>
      <c r="AB38" s="12" t="s">
        <v>35</v>
      </c>
      <c r="AC38" s="12" t="s">
        <v>3860</v>
      </c>
      <c r="AD38" s="12" t="s">
        <v>2901</v>
      </c>
      <c r="AE38" s="12">
        <v>3</v>
      </c>
      <c r="AF38" s="12">
        <v>145</v>
      </c>
      <c r="AG38" s="15">
        <v>2.1000000000000001E-2</v>
      </c>
      <c r="AH38" s="15"/>
      <c r="AI38" s="12">
        <v>1.1000000000000001</v>
      </c>
      <c r="AJ38" s="12"/>
      <c r="AK38" s="12"/>
      <c r="AL38" s="12"/>
      <c r="AM38" s="12"/>
      <c r="AN38" s="12"/>
      <c r="AO38" s="15"/>
      <c r="AP38" s="15"/>
      <c r="AQ38" s="15" t="s">
        <v>2315</v>
      </c>
      <c r="AR38" s="12"/>
      <c r="AS38" s="12"/>
      <c r="AT38" s="12"/>
      <c r="AU38" s="12"/>
      <c r="AV38" s="12"/>
      <c r="AW38" s="12"/>
      <c r="AX38" s="12"/>
      <c r="AY38" s="12"/>
      <c r="AZ38" s="12"/>
      <c r="BA38" s="12"/>
      <c r="BB38" s="12"/>
      <c r="BC38" s="12"/>
      <c r="BD38" s="12"/>
    </row>
    <row r="39" spans="1:56" x14ac:dyDescent="0.25">
      <c r="A39" t="s">
        <v>2317</v>
      </c>
      <c r="B39">
        <v>2017</v>
      </c>
      <c r="C39" t="str">
        <f t="shared" si="1"/>
        <v>Rzymski et al. 2017</v>
      </c>
      <c r="D39" t="s">
        <v>35</v>
      </c>
      <c r="E39" t="s">
        <v>226</v>
      </c>
      <c r="F39" t="s">
        <v>2318</v>
      </c>
      <c r="G39" t="s">
        <v>2901</v>
      </c>
      <c r="H39" t="s">
        <v>3504</v>
      </c>
      <c r="I39" t="s">
        <v>2319</v>
      </c>
      <c r="J39" t="s">
        <v>2117</v>
      </c>
      <c r="K39" t="s">
        <v>28</v>
      </c>
      <c r="L39" t="s">
        <v>28</v>
      </c>
      <c r="N39" t="s">
        <v>28</v>
      </c>
      <c r="O39" t="s">
        <v>744</v>
      </c>
      <c r="P39" t="s">
        <v>3901</v>
      </c>
      <c r="Q39" t="s">
        <v>4080</v>
      </c>
      <c r="R39" t="s">
        <v>4079</v>
      </c>
      <c r="S39" t="s">
        <v>4078</v>
      </c>
      <c r="T39" t="s">
        <v>2475</v>
      </c>
      <c r="U39" t="s">
        <v>406</v>
      </c>
      <c r="W39" t="s">
        <v>40</v>
      </c>
      <c r="X39" t="s">
        <v>2526</v>
      </c>
      <c r="Y39" t="s">
        <v>2526</v>
      </c>
      <c r="Z39" t="s">
        <v>2320</v>
      </c>
      <c r="AA39" t="s">
        <v>35</v>
      </c>
      <c r="AB39" t="s">
        <v>2901</v>
      </c>
      <c r="AE39" t="s">
        <v>119</v>
      </c>
      <c r="AF39">
        <v>25</v>
      </c>
    </row>
    <row r="40" spans="1:56" x14ac:dyDescent="0.25">
      <c r="A40" t="s">
        <v>859</v>
      </c>
      <c r="B40">
        <v>2011</v>
      </c>
      <c r="C40" t="str">
        <f t="shared" si="1"/>
        <v>Siembieda et al. 2011</v>
      </c>
      <c r="D40" t="s">
        <v>35</v>
      </c>
      <c r="E40" t="s">
        <v>226</v>
      </c>
      <c r="F40" t="s">
        <v>860</v>
      </c>
      <c r="G40" t="s">
        <v>35</v>
      </c>
      <c r="H40" t="s">
        <v>3503</v>
      </c>
      <c r="I40" t="s">
        <v>2439</v>
      </c>
      <c r="J40" t="s">
        <v>3626</v>
      </c>
      <c r="K40" t="s">
        <v>28</v>
      </c>
      <c r="L40" t="s">
        <v>28</v>
      </c>
      <c r="N40" t="s">
        <v>862</v>
      </c>
      <c r="O40" t="s">
        <v>744</v>
      </c>
      <c r="P40" t="s">
        <v>3901</v>
      </c>
      <c r="Q40" t="s">
        <v>4007</v>
      </c>
      <c r="R40" t="s">
        <v>4006</v>
      </c>
      <c r="S40" t="s">
        <v>4005</v>
      </c>
      <c r="T40" t="s">
        <v>4219</v>
      </c>
      <c r="W40" t="s">
        <v>40</v>
      </c>
      <c r="X40" t="s">
        <v>2544</v>
      </c>
      <c r="Y40" t="s">
        <v>2526</v>
      </c>
      <c r="Z40" t="s">
        <v>80</v>
      </c>
      <c r="AA40" t="s">
        <v>35</v>
      </c>
      <c r="AB40" t="s">
        <v>2901</v>
      </c>
      <c r="AE40" t="s">
        <v>119</v>
      </c>
      <c r="AF40">
        <v>2</v>
      </c>
      <c r="AR40" t="s">
        <v>864</v>
      </c>
      <c r="AS40" t="s">
        <v>865</v>
      </c>
    </row>
    <row r="41" spans="1:56" x14ac:dyDescent="0.25">
      <c r="A41" t="s">
        <v>859</v>
      </c>
      <c r="B41">
        <v>2011</v>
      </c>
      <c r="C41" t="str">
        <f t="shared" si="1"/>
        <v>Siembieda et al. 2011</v>
      </c>
      <c r="D41" t="s">
        <v>35</v>
      </c>
      <c r="E41" t="s">
        <v>226</v>
      </c>
      <c r="F41" t="s">
        <v>860</v>
      </c>
      <c r="G41" t="s">
        <v>35</v>
      </c>
      <c r="H41" t="s">
        <v>3503</v>
      </c>
      <c r="I41" t="s">
        <v>2439</v>
      </c>
      <c r="J41" t="s">
        <v>3626</v>
      </c>
      <c r="K41" t="s">
        <v>28</v>
      </c>
      <c r="L41" t="s">
        <v>28</v>
      </c>
      <c r="N41" t="s">
        <v>862</v>
      </c>
      <c r="O41" t="s">
        <v>744</v>
      </c>
      <c r="P41" t="s">
        <v>3901</v>
      </c>
      <c r="Q41" t="s">
        <v>4009</v>
      </c>
      <c r="R41" t="s">
        <v>4008</v>
      </c>
      <c r="S41" t="s">
        <v>3931</v>
      </c>
      <c r="T41" t="s">
        <v>3156</v>
      </c>
      <c r="W41" t="s">
        <v>40</v>
      </c>
      <c r="X41" t="s">
        <v>2544</v>
      </c>
      <c r="Y41" t="s">
        <v>2526</v>
      </c>
      <c r="Z41" t="s">
        <v>80</v>
      </c>
      <c r="AA41" t="s">
        <v>35</v>
      </c>
      <c r="AB41" t="s">
        <v>2901</v>
      </c>
      <c r="AE41" t="s">
        <v>119</v>
      </c>
      <c r="AF41">
        <v>12</v>
      </c>
      <c r="AR41" t="s">
        <v>864</v>
      </c>
      <c r="AS41" t="s">
        <v>865</v>
      </c>
    </row>
    <row r="42" spans="1:56" x14ac:dyDescent="0.25">
      <c r="A42" t="s">
        <v>859</v>
      </c>
      <c r="B42">
        <v>2011</v>
      </c>
      <c r="C42" t="str">
        <f t="shared" si="1"/>
        <v>Siembieda et al. 2011</v>
      </c>
      <c r="D42" t="s">
        <v>35</v>
      </c>
      <c r="E42" t="s">
        <v>226</v>
      </c>
      <c r="F42" t="s">
        <v>860</v>
      </c>
      <c r="G42" t="s">
        <v>35</v>
      </c>
      <c r="H42" t="s">
        <v>3503</v>
      </c>
      <c r="I42" t="s">
        <v>2439</v>
      </c>
      <c r="J42" t="s">
        <v>3626</v>
      </c>
      <c r="K42" t="s">
        <v>28</v>
      </c>
      <c r="L42" t="s">
        <v>28</v>
      </c>
      <c r="N42" t="s">
        <v>862</v>
      </c>
      <c r="O42" t="s">
        <v>744</v>
      </c>
      <c r="P42" t="s">
        <v>3901</v>
      </c>
      <c r="Q42" t="s">
        <v>4013</v>
      </c>
      <c r="R42" t="s">
        <v>4012</v>
      </c>
      <c r="S42" t="s">
        <v>3953</v>
      </c>
      <c r="T42" t="s">
        <v>4413</v>
      </c>
      <c r="W42" t="s">
        <v>40</v>
      </c>
      <c r="X42" t="s">
        <v>2544</v>
      </c>
      <c r="Y42" t="s">
        <v>2526</v>
      </c>
      <c r="Z42" t="s">
        <v>80</v>
      </c>
      <c r="AA42" t="s">
        <v>35</v>
      </c>
      <c r="AB42" t="s">
        <v>2901</v>
      </c>
      <c r="AE42" t="s">
        <v>119</v>
      </c>
      <c r="AF42">
        <v>6</v>
      </c>
      <c r="AR42" t="s">
        <v>864</v>
      </c>
      <c r="AS42" t="s">
        <v>865</v>
      </c>
    </row>
    <row r="43" spans="1:56" x14ac:dyDescent="0.25">
      <c r="A43" t="s">
        <v>859</v>
      </c>
      <c r="B43">
        <v>2011</v>
      </c>
      <c r="C43" t="str">
        <f t="shared" si="1"/>
        <v>Siembieda et al. 2011</v>
      </c>
      <c r="D43" t="s">
        <v>35</v>
      </c>
      <c r="E43" t="s">
        <v>226</v>
      </c>
      <c r="F43" t="s">
        <v>860</v>
      </c>
      <c r="G43" t="s">
        <v>35</v>
      </c>
      <c r="H43" t="s">
        <v>3503</v>
      </c>
      <c r="I43" t="s">
        <v>2439</v>
      </c>
      <c r="J43" t="s">
        <v>3626</v>
      </c>
      <c r="K43" t="s">
        <v>28</v>
      </c>
      <c r="L43" t="s">
        <v>28</v>
      </c>
      <c r="N43" t="s">
        <v>862</v>
      </c>
      <c r="O43" t="s">
        <v>744</v>
      </c>
      <c r="P43" t="s">
        <v>3901</v>
      </c>
      <c r="Q43" t="s">
        <v>4009</v>
      </c>
      <c r="R43" t="s">
        <v>4017</v>
      </c>
      <c r="S43" t="s">
        <v>4016</v>
      </c>
      <c r="T43" t="s">
        <v>341</v>
      </c>
      <c r="W43" t="s">
        <v>40</v>
      </c>
      <c r="X43" t="s">
        <v>2544</v>
      </c>
      <c r="Y43" t="s">
        <v>2526</v>
      </c>
      <c r="Z43" t="s">
        <v>80</v>
      </c>
      <c r="AA43" t="s">
        <v>35</v>
      </c>
      <c r="AB43" t="s">
        <v>2901</v>
      </c>
      <c r="AE43" t="s">
        <v>119</v>
      </c>
      <c r="AF43">
        <v>13</v>
      </c>
      <c r="AR43" t="s">
        <v>864</v>
      </c>
      <c r="AS43" t="s">
        <v>865</v>
      </c>
    </row>
    <row r="44" spans="1:56" x14ac:dyDescent="0.25">
      <c r="A44" t="s">
        <v>859</v>
      </c>
      <c r="B44">
        <v>2011</v>
      </c>
      <c r="C44" t="str">
        <f t="shared" si="1"/>
        <v>Siembieda et al. 2011</v>
      </c>
      <c r="D44" t="s">
        <v>35</v>
      </c>
      <c r="E44" t="s">
        <v>226</v>
      </c>
      <c r="F44" t="s">
        <v>860</v>
      </c>
      <c r="G44" t="s">
        <v>35</v>
      </c>
      <c r="H44" t="s">
        <v>3503</v>
      </c>
      <c r="I44" t="s">
        <v>2439</v>
      </c>
      <c r="J44" t="s">
        <v>3626</v>
      </c>
      <c r="K44" t="s">
        <v>28</v>
      </c>
      <c r="L44" t="s">
        <v>28</v>
      </c>
      <c r="N44" t="s">
        <v>862</v>
      </c>
      <c r="O44" t="s">
        <v>744</v>
      </c>
      <c r="P44" t="s">
        <v>3901</v>
      </c>
      <c r="Q44" t="s">
        <v>3993</v>
      </c>
      <c r="R44" t="s">
        <v>4023</v>
      </c>
      <c r="S44" t="s">
        <v>4022</v>
      </c>
      <c r="T44" t="s">
        <v>2561</v>
      </c>
      <c r="W44" t="s">
        <v>40</v>
      </c>
      <c r="X44" t="s">
        <v>2544</v>
      </c>
      <c r="Y44" t="s">
        <v>2526</v>
      </c>
      <c r="Z44" t="s">
        <v>80</v>
      </c>
      <c r="AA44" t="s">
        <v>35</v>
      </c>
      <c r="AB44" t="s">
        <v>2901</v>
      </c>
      <c r="AE44" t="s">
        <v>119</v>
      </c>
      <c r="AF44">
        <v>2</v>
      </c>
      <c r="AR44" t="s">
        <v>864</v>
      </c>
      <c r="AS44" t="s">
        <v>865</v>
      </c>
    </row>
    <row r="45" spans="1:56" x14ac:dyDescent="0.25">
      <c r="A45" t="s">
        <v>859</v>
      </c>
      <c r="B45">
        <v>2011</v>
      </c>
      <c r="C45" t="str">
        <f t="shared" si="1"/>
        <v>Siembieda et al. 2011</v>
      </c>
      <c r="D45" t="s">
        <v>35</v>
      </c>
      <c r="E45" t="s">
        <v>226</v>
      </c>
      <c r="F45" t="s">
        <v>860</v>
      </c>
      <c r="G45" t="s">
        <v>35</v>
      </c>
      <c r="H45" t="s">
        <v>3503</v>
      </c>
      <c r="I45" t="s">
        <v>2439</v>
      </c>
      <c r="J45" t="s">
        <v>3626</v>
      </c>
      <c r="K45" t="s">
        <v>28</v>
      </c>
      <c r="L45" t="s">
        <v>28</v>
      </c>
      <c r="N45" t="s">
        <v>862</v>
      </c>
      <c r="O45" t="s">
        <v>744</v>
      </c>
      <c r="P45" t="s">
        <v>3901</v>
      </c>
      <c r="Q45" t="s">
        <v>4026</v>
      </c>
      <c r="R45" t="s">
        <v>4025</v>
      </c>
      <c r="S45" s="12"/>
      <c r="T45" s="12"/>
      <c r="V45" s="12" t="s">
        <v>1381</v>
      </c>
      <c r="W45" t="s">
        <v>40</v>
      </c>
      <c r="X45" t="s">
        <v>2544</v>
      </c>
      <c r="Y45" t="s">
        <v>2526</v>
      </c>
      <c r="Z45" t="s">
        <v>80</v>
      </c>
      <c r="AA45" t="s">
        <v>35</v>
      </c>
      <c r="AB45" t="s">
        <v>2901</v>
      </c>
      <c r="AE45">
        <v>1</v>
      </c>
      <c r="AF45">
        <v>5</v>
      </c>
      <c r="AR45" t="s">
        <v>864</v>
      </c>
      <c r="AS45" t="s">
        <v>865</v>
      </c>
    </row>
    <row r="46" spans="1:56" x14ac:dyDescent="0.25">
      <c r="A46" t="s">
        <v>859</v>
      </c>
      <c r="B46">
        <v>2011</v>
      </c>
      <c r="C46" t="str">
        <f t="shared" si="1"/>
        <v>Siembieda et al. 2011</v>
      </c>
      <c r="D46" t="s">
        <v>35</v>
      </c>
      <c r="E46" t="s">
        <v>226</v>
      </c>
      <c r="F46" t="s">
        <v>860</v>
      </c>
      <c r="G46" t="s">
        <v>35</v>
      </c>
      <c r="H46" t="s">
        <v>3503</v>
      </c>
      <c r="I46" t="s">
        <v>2439</v>
      </c>
      <c r="J46" t="s">
        <v>3626</v>
      </c>
      <c r="K46" t="s">
        <v>28</v>
      </c>
      <c r="L46" t="s">
        <v>28</v>
      </c>
      <c r="N46" t="s">
        <v>862</v>
      </c>
      <c r="O46" t="s">
        <v>744</v>
      </c>
      <c r="P46" t="s">
        <v>3901</v>
      </c>
      <c r="Q46" s="12"/>
      <c r="R46" s="12"/>
      <c r="S46" s="12"/>
      <c r="V46" t="s">
        <v>876</v>
      </c>
      <c r="W46" t="s">
        <v>40</v>
      </c>
      <c r="X46" t="s">
        <v>2544</v>
      </c>
      <c r="Y46" t="s">
        <v>2526</v>
      </c>
      <c r="Z46" t="s">
        <v>80</v>
      </c>
      <c r="AA46" t="s">
        <v>35</v>
      </c>
      <c r="AB46" t="s">
        <v>2901</v>
      </c>
      <c r="AE46" t="s">
        <v>119</v>
      </c>
      <c r="AF46">
        <v>2</v>
      </c>
      <c r="AR46" t="s">
        <v>864</v>
      </c>
      <c r="AS46" t="s">
        <v>865</v>
      </c>
    </row>
    <row r="47" spans="1:56" x14ac:dyDescent="0.25">
      <c r="A47" t="s">
        <v>859</v>
      </c>
      <c r="B47">
        <v>2011</v>
      </c>
      <c r="C47" t="str">
        <f t="shared" si="1"/>
        <v>Siembieda et al. 2011</v>
      </c>
      <c r="D47" t="s">
        <v>35</v>
      </c>
      <c r="E47" t="s">
        <v>226</v>
      </c>
      <c r="F47" t="s">
        <v>860</v>
      </c>
      <c r="G47" t="s">
        <v>35</v>
      </c>
      <c r="H47" t="s">
        <v>3503</v>
      </c>
      <c r="I47" t="s">
        <v>2439</v>
      </c>
      <c r="J47" t="s">
        <v>3626</v>
      </c>
      <c r="K47" t="s">
        <v>28</v>
      </c>
      <c r="L47" t="s">
        <v>28</v>
      </c>
      <c r="N47" t="s">
        <v>862</v>
      </c>
      <c r="O47" t="s">
        <v>744</v>
      </c>
      <c r="P47" t="s">
        <v>3901</v>
      </c>
      <c r="Q47" s="12" t="s">
        <v>4041</v>
      </c>
      <c r="R47" s="12" t="s">
        <v>4042</v>
      </c>
      <c r="S47" s="12" t="s">
        <v>4043</v>
      </c>
      <c r="T47" t="s">
        <v>4414</v>
      </c>
      <c r="W47" t="s">
        <v>40</v>
      </c>
      <c r="X47" t="s">
        <v>2544</v>
      </c>
      <c r="Y47" t="s">
        <v>2526</v>
      </c>
      <c r="Z47" t="s">
        <v>80</v>
      </c>
      <c r="AA47" t="s">
        <v>35</v>
      </c>
      <c r="AB47" t="s">
        <v>2901</v>
      </c>
      <c r="AE47" t="s">
        <v>119</v>
      </c>
      <c r="AF47">
        <v>16</v>
      </c>
      <c r="AR47" t="s">
        <v>864</v>
      </c>
      <c r="AS47" t="s">
        <v>865</v>
      </c>
    </row>
    <row r="48" spans="1:56" x14ac:dyDescent="0.25">
      <c r="A48" t="s">
        <v>859</v>
      </c>
      <c r="B48">
        <v>2011</v>
      </c>
      <c r="C48" t="str">
        <f t="shared" si="1"/>
        <v>Siembieda et al. 2011</v>
      </c>
      <c r="D48" t="s">
        <v>35</v>
      </c>
      <c r="E48" t="s">
        <v>226</v>
      </c>
      <c r="F48" t="s">
        <v>860</v>
      </c>
      <c r="G48" t="s">
        <v>35</v>
      </c>
      <c r="H48" t="s">
        <v>3503</v>
      </c>
      <c r="I48" t="s">
        <v>2439</v>
      </c>
      <c r="J48" t="s">
        <v>3626</v>
      </c>
      <c r="K48" t="s">
        <v>28</v>
      </c>
      <c r="L48" t="s">
        <v>28</v>
      </c>
      <c r="N48" t="s">
        <v>862</v>
      </c>
      <c r="O48" t="s">
        <v>744</v>
      </c>
      <c r="P48" t="s">
        <v>3901</v>
      </c>
      <c r="Q48" s="12" t="s">
        <v>4041</v>
      </c>
      <c r="R48" s="12" t="s">
        <v>4048</v>
      </c>
      <c r="S48" s="12" t="s">
        <v>4047</v>
      </c>
      <c r="T48" t="s">
        <v>3785</v>
      </c>
      <c r="W48" t="s">
        <v>40</v>
      </c>
      <c r="X48" t="s">
        <v>2544</v>
      </c>
      <c r="Y48" t="s">
        <v>2526</v>
      </c>
      <c r="Z48" t="s">
        <v>80</v>
      </c>
      <c r="AA48" t="s">
        <v>35</v>
      </c>
      <c r="AB48" t="s">
        <v>2901</v>
      </c>
      <c r="AE48" t="s">
        <v>119</v>
      </c>
      <c r="AF48">
        <v>6</v>
      </c>
      <c r="AR48" t="s">
        <v>864</v>
      </c>
      <c r="AS48" t="s">
        <v>865</v>
      </c>
    </row>
    <row r="49" spans="1:45" x14ac:dyDescent="0.25">
      <c r="A49" t="s">
        <v>859</v>
      </c>
      <c r="B49">
        <v>2011</v>
      </c>
      <c r="C49" t="str">
        <f t="shared" si="1"/>
        <v>Siembieda et al. 2011</v>
      </c>
      <c r="D49" t="s">
        <v>35</v>
      </c>
      <c r="E49" t="s">
        <v>226</v>
      </c>
      <c r="F49" t="s">
        <v>860</v>
      </c>
      <c r="G49" t="s">
        <v>35</v>
      </c>
      <c r="H49" t="s">
        <v>3503</v>
      </c>
      <c r="I49" t="s">
        <v>2439</v>
      </c>
      <c r="J49" t="s">
        <v>3626</v>
      </c>
      <c r="K49" t="s">
        <v>28</v>
      </c>
      <c r="L49" t="s">
        <v>28</v>
      </c>
      <c r="N49" t="s">
        <v>862</v>
      </c>
      <c r="O49" t="s">
        <v>744</v>
      </c>
      <c r="P49" t="s">
        <v>3901</v>
      </c>
      <c r="Q49" t="s">
        <v>3919</v>
      </c>
      <c r="R49" t="s">
        <v>2600</v>
      </c>
      <c r="S49" t="s">
        <v>3977</v>
      </c>
      <c r="T49" t="s">
        <v>631</v>
      </c>
      <c r="W49" t="s">
        <v>40</v>
      </c>
      <c r="X49" t="s">
        <v>2544</v>
      </c>
      <c r="Y49" t="s">
        <v>2526</v>
      </c>
      <c r="Z49" t="s">
        <v>80</v>
      </c>
      <c r="AA49" t="s">
        <v>35</v>
      </c>
      <c r="AB49" t="s">
        <v>2901</v>
      </c>
      <c r="AE49">
        <v>4</v>
      </c>
      <c r="AF49">
        <v>13</v>
      </c>
      <c r="AR49" t="s">
        <v>864</v>
      </c>
      <c r="AS49" t="s">
        <v>865</v>
      </c>
    </row>
    <row r="50" spans="1:45" x14ac:dyDescent="0.25">
      <c r="A50" t="s">
        <v>859</v>
      </c>
      <c r="B50">
        <v>2011</v>
      </c>
      <c r="C50" t="str">
        <f t="shared" si="1"/>
        <v>Siembieda et al. 2011</v>
      </c>
      <c r="D50" t="s">
        <v>35</v>
      </c>
      <c r="E50" t="s">
        <v>226</v>
      </c>
      <c r="F50" t="s">
        <v>860</v>
      </c>
      <c r="G50" t="s">
        <v>35</v>
      </c>
      <c r="H50" t="s">
        <v>3503</v>
      </c>
      <c r="I50" t="s">
        <v>2439</v>
      </c>
      <c r="J50" t="s">
        <v>3626</v>
      </c>
      <c r="K50" t="s">
        <v>28</v>
      </c>
      <c r="L50" t="s">
        <v>28</v>
      </c>
      <c r="N50" t="s">
        <v>862</v>
      </c>
      <c r="O50" t="s">
        <v>744</v>
      </c>
      <c r="P50" t="s">
        <v>3901</v>
      </c>
      <c r="Q50" t="s">
        <v>2614</v>
      </c>
      <c r="V50" t="s">
        <v>875</v>
      </c>
      <c r="W50" t="s">
        <v>40</v>
      </c>
      <c r="X50" t="s">
        <v>2544</v>
      </c>
      <c r="Y50" t="s">
        <v>2526</v>
      </c>
      <c r="Z50" t="s">
        <v>80</v>
      </c>
      <c r="AA50" t="s">
        <v>35</v>
      </c>
      <c r="AB50" t="s">
        <v>2901</v>
      </c>
      <c r="AE50" t="s">
        <v>119</v>
      </c>
      <c r="AF50">
        <v>2</v>
      </c>
      <c r="AR50" t="s">
        <v>864</v>
      </c>
      <c r="AS50" t="s">
        <v>865</v>
      </c>
    </row>
    <row r="51" spans="1:45" x14ac:dyDescent="0.25">
      <c r="A51" t="s">
        <v>859</v>
      </c>
      <c r="B51">
        <v>2011</v>
      </c>
      <c r="C51" t="str">
        <f t="shared" si="1"/>
        <v>Siembieda et al. 2011</v>
      </c>
      <c r="D51" t="s">
        <v>35</v>
      </c>
      <c r="E51" t="s">
        <v>226</v>
      </c>
      <c r="F51" t="s">
        <v>860</v>
      </c>
      <c r="G51" t="s">
        <v>35</v>
      </c>
      <c r="H51" t="s">
        <v>3503</v>
      </c>
      <c r="I51" t="s">
        <v>2439</v>
      </c>
      <c r="J51" t="s">
        <v>3626</v>
      </c>
      <c r="K51" t="s">
        <v>28</v>
      </c>
      <c r="L51" t="s">
        <v>28</v>
      </c>
      <c r="N51" t="s">
        <v>862</v>
      </c>
      <c r="O51" t="s">
        <v>744</v>
      </c>
      <c r="P51" t="s">
        <v>3901</v>
      </c>
      <c r="Q51" t="s">
        <v>4071</v>
      </c>
      <c r="R51" t="s">
        <v>4070</v>
      </c>
      <c r="S51" t="s">
        <v>4069</v>
      </c>
      <c r="T51" t="s">
        <v>3758</v>
      </c>
      <c r="W51" t="s">
        <v>40</v>
      </c>
      <c r="X51" t="s">
        <v>2544</v>
      </c>
      <c r="Y51" t="s">
        <v>2526</v>
      </c>
      <c r="Z51" t="s">
        <v>80</v>
      </c>
      <c r="AA51" t="s">
        <v>35</v>
      </c>
      <c r="AB51" t="s">
        <v>2901</v>
      </c>
      <c r="AE51" t="s">
        <v>119</v>
      </c>
      <c r="AF51">
        <v>6</v>
      </c>
      <c r="AR51" t="s">
        <v>864</v>
      </c>
      <c r="AS51" t="s">
        <v>865</v>
      </c>
    </row>
    <row r="52" spans="1:45" x14ac:dyDescent="0.25">
      <c r="A52" t="s">
        <v>859</v>
      </c>
      <c r="B52">
        <v>2011</v>
      </c>
      <c r="C52" t="str">
        <f t="shared" si="1"/>
        <v>Siembieda et al. 2011</v>
      </c>
      <c r="D52" t="s">
        <v>35</v>
      </c>
      <c r="E52" t="s">
        <v>226</v>
      </c>
      <c r="F52" t="s">
        <v>860</v>
      </c>
      <c r="G52" t="s">
        <v>35</v>
      </c>
      <c r="H52" t="s">
        <v>3503</v>
      </c>
      <c r="I52" t="s">
        <v>2439</v>
      </c>
      <c r="J52" t="s">
        <v>3626</v>
      </c>
      <c r="K52" t="s">
        <v>28</v>
      </c>
      <c r="L52" t="s">
        <v>28</v>
      </c>
      <c r="N52" t="s">
        <v>862</v>
      </c>
      <c r="O52" t="s">
        <v>744</v>
      </c>
      <c r="P52" t="s">
        <v>3901</v>
      </c>
      <c r="Q52" t="s">
        <v>2614</v>
      </c>
      <c r="R52" t="s">
        <v>2566</v>
      </c>
      <c r="S52" t="s">
        <v>4075</v>
      </c>
      <c r="T52" t="s">
        <v>871</v>
      </c>
      <c r="W52" t="s">
        <v>40</v>
      </c>
      <c r="X52" t="s">
        <v>2544</v>
      </c>
      <c r="Y52" t="s">
        <v>2526</v>
      </c>
      <c r="Z52" t="s">
        <v>80</v>
      </c>
      <c r="AA52" t="s">
        <v>35</v>
      </c>
      <c r="AB52" t="s">
        <v>2901</v>
      </c>
      <c r="AE52" t="s">
        <v>119</v>
      </c>
      <c r="AF52">
        <v>31</v>
      </c>
      <c r="AR52" t="s">
        <v>864</v>
      </c>
      <c r="AS52" t="s">
        <v>865</v>
      </c>
    </row>
    <row r="53" spans="1:45" x14ac:dyDescent="0.25">
      <c r="A53" t="s">
        <v>859</v>
      </c>
      <c r="B53">
        <v>2011</v>
      </c>
      <c r="C53" t="str">
        <f t="shared" si="1"/>
        <v>Siembieda et al. 2011</v>
      </c>
      <c r="D53" t="s">
        <v>35</v>
      </c>
      <c r="E53" t="s">
        <v>226</v>
      </c>
      <c r="F53" t="s">
        <v>860</v>
      </c>
      <c r="G53" t="s">
        <v>35</v>
      </c>
      <c r="H53" t="s">
        <v>3503</v>
      </c>
      <c r="I53" t="s">
        <v>2439</v>
      </c>
      <c r="J53" t="s">
        <v>3626</v>
      </c>
      <c r="K53" t="s">
        <v>28</v>
      </c>
      <c r="L53" t="s">
        <v>28</v>
      </c>
      <c r="N53" t="s">
        <v>862</v>
      </c>
      <c r="O53" t="s">
        <v>744</v>
      </c>
      <c r="P53" t="s">
        <v>3901</v>
      </c>
      <c r="Q53" t="s">
        <v>3919</v>
      </c>
      <c r="R53" t="s">
        <v>2600</v>
      </c>
      <c r="S53" s="12"/>
      <c r="V53" t="s">
        <v>877</v>
      </c>
      <c r="W53" t="s">
        <v>40</v>
      </c>
      <c r="X53" t="s">
        <v>2544</v>
      </c>
      <c r="Y53" t="s">
        <v>2526</v>
      </c>
      <c r="Z53" t="s">
        <v>80</v>
      </c>
      <c r="AA53" t="s">
        <v>35</v>
      </c>
      <c r="AB53" t="s">
        <v>2901</v>
      </c>
      <c r="AE53">
        <v>1</v>
      </c>
      <c r="AF53">
        <v>6</v>
      </c>
      <c r="AR53" t="s">
        <v>864</v>
      </c>
      <c r="AS53" t="s">
        <v>865</v>
      </c>
    </row>
    <row r="54" spans="1:45" x14ac:dyDescent="0.25">
      <c r="A54" t="s">
        <v>859</v>
      </c>
      <c r="B54">
        <v>2011</v>
      </c>
      <c r="C54" t="str">
        <f t="shared" si="1"/>
        <v>Siembieda et al. 2011</v>
      </c>
      <c r="D54" t="s">
        <v>35</v>
      </c>
      <c r="E54" t="s">
        <v>226</v>
      </c>
      <c r="F54" t="s">
        <v>860</v>
      </c>
      <c r="G54" t="s">
        <v>35</v>
      </c>
      <c r="H54" t="s">
        <v>3503</v>
      </c>
      <c r="I54" t="s">
        <v>2439</v>
      </c>
      <c r="J54" t="s">
        <v>3626</v>
      </c>
      <c r="K54" t="s">
        <v>28</v>
      </c>
      <c r="L54" t="s">
        <v>28</v>
      </c>
      <c r="N54" t="s">
        <v>862</v>
      </c>
      <c r="O54" t="s">
        <v>744</v>
      </c>
      <c r="P54" t="s">
        <v>3901</v>
      </c>
      <c r="Q54" t="s">
        <v>2614</v>
      </c>
      <c r="R54" t="s">
        <v>118</v>
      </c>
      <c r="S54" t="s">
        <v>3980</v>
      </c>
      <c r="T54" t="s">
        <v>2551</v>
      </c>
      <c r="W54" t="s">
        <v>40</v>
      </c>
      <c r="X54" t="s">
        <v>2544</v>
      </c>
      <c r="Y54" t="s">
        <v>2526</v>
      </c>
      <c r="Z54" t="s">
        <v>80</v>
      </c>
      <c r="AA54" t="s">
        <v>35</v>
      </c>
      <c r="AB54" t="s">
        <v>2901</v>
      </c>
      <c r="AE54" t="s">
        <v>119</v>
      </c>
      <c r="AF54">
        <v>1</v>
      </c>
      <c r="AR54" t="s">
        <v>864</v>
      </c>
      <c r="AS54" t="s">
        <v>865</v>
      </c>
    </row>
    <row r="55" spans="1:45" x14ac:dyDescent="0.25">
      <c r="A55" t="s">
        <v>859</v>
      </c>
      <c r="B55">
        <v>2011</v>
      </c>
      <c r="C55" t="str">
        <f t="shared" si="1"/>
        <v>Siembieda et al. 2011</v>
      </c>
      <c r="D55" t="s">
        <v>35</v>
      </c>
      <c r="E55" t="s">
        <v>226</v>
      </c>
      <c r="F55" t="s">
        <v>860</v>
      </c>
      <c r="G55" t="s">
        <v>35</v>
      </c>
      <c r="H55" t="s">
        <v>3503</v>
      </c>
      <c r="I55" t="s">
        <v>2439</v>
      </c>
      <c r="J55" t="s">
        <v>3626</v>
      </c>
      <c r="K55" t="s">
        <v>28</v>
      </c>
      <c r="L55" t="s">
        <v>28</v>
      </c>
      <c r="N55" t="s">
        <v>862</v>
      </c>
      <c r="O55" t="s">
        <v>744</v>
      </c>
      <c r="P55" t="s">
        <v>3901</v>
      </c>
      <c r="Q55" t="s">
        <v>4026</v>
      </c>
      <c r="R55" t="s">
        <v>4052</v>
      </c>
      <c r="S55" t="s">
        <v>4108</v>
      </c>
      <c r="T55" t="s">
        <v>2610</v>
      </c>
      <c r="W55" t="s">
        <v>40</v>
      </c>
      <c r="X55" t="s">
        <v>2544</v>
      </c>
      <c r="Y55" t="s">
        <v>2526</v>
      </c>
      <c r="Z55" t="s">
        <v>80</v>
      </c>
      <c r="AA55" t="s">
        <v>35</v>
      </c>
      <c r="AB55" t="s">
        <v>2901</v>
      </c>
      <c r="AE55">
        <v>1</v>
      </c>
      <c r="AF55">
        <v>6</v>
      </c>
      <c r="AR55" t="s">
        <v>864</v>
      </c>
      <c r="AS55" t="s">
        <v>865</v>
      </c>
    </row>
    <row r="56" spans="1:45" x14ac:dyDescent="0.25">
      <c r="A56" t="s">
        <v>859</v>
      </c>
      <c r="B56">
        <v>2011</v>
      </c>
      <c r="C56" t="str">
        <f t="shared" si="1"/>
        <v>Siembieda et al. 2011</v>
      </c>
      <c r="D56" t="s">
        <v>35</v>
      </c>
      <c r="E56" t="s">
        <v>226</v>
      </c>
      <c r="F56" t="s">
        <v>860</v>
      </c>
      <c r="G56" t="s">
        <v>35</v>
      </c>
      <c r="H56" t="s">
        <v>3503</v>
      </c>
      <c r="I56" t="s">
        <v>2439</v>
      </c>
      <c r="J56" t="s">
        <v>3626</v>
      </c>
      <c r="K56" t="s">
        <v>28</v>
      </c>
      <c r="L56" t="s">
        <v>28</v>
      </c>
      <c r="N56" t="s">
        <v>862</v>
      </c>
      <c r="O56" t="s">
        <v>744</v>
      </c>
      <c r="P56" t="s">
        <v>3901</v>
      </c>
      <c r="Q56" t="s">
        <v>4071</v>
      </c>
      <c r="V56" t="s">
        <v>2859</v>
      </c>
      <c r="W56" t="s">
        <v>40</v>
      </c>
      <c r="X56" t="s">
        <v>2544</v>
      </c>
      <c r="Y56" t="s">
        <v>2526</v>
      </c>
      <c r="Z56" t="s">
        <v>80</v>
      </c>
      <c r="AA56" t="s">
        <v>35</v>
      </c>
      <c r="AB56" t="s">
        <v>2901</v>
      </c>
      <c r="AE56" t="s">
        <v>119</v>
      </c>
      <c r="AF56">
        <v>3</v>
      </c>
      <c r="AR56" t="s">
        <v>864</v>
      </c>
      <c r="AS56" t="s">
        <v>865</v>
      </c>
    </row>
    <row r="57" spans="1:45" x14ac:dyDescent="0.25">
      <c r="A57" t="s">
        <v>859</v>
      </c>
      <c r="B57">
        <v>2011</v>
      </c>
      <c r="C57" t="str">
        <f t="shared" si="1"/>
        <v>Siembieda et al. 2011</v>
      </c>
      <c r="D57" t="s">
        <v>35</v>
      </c>
      <c r="E57" t="s">
        <v>226</v>
      </c>
      <c r="F57" t="s">
        <v>860</v>
      </c>
      <c r="G57" t="s">
        <v>35</v>
      </c>
      <c r="H57" t="s">
        <v>3503</v>
      </c>
      <c r="I57" t="s">
        <v>2439</v>
      </c>
      <c r="J57" t="s">
        <v>3626</v>
      </c>
      <c r="K57" t="s">
        <v>28</v>
      </c>
      <c r="L57" t="s">
        <v>28</v>
      </c>
      <c r="N57" t="s">
        <v>862</v>
      </c>
      <c r="O57" t="s">
        <v>744</v>
      </c>
      <c r="P57" t="s">
        <v>3901</v>
      </c>
      <c r="Q57" t="s">
        <v>4041</v>
      </c>
      <c r="R57" t="s">
        <v>4066</v>
      </c>
      <c r="S57" t="s">
        <v>4111</v>
      </c>
      <c r="T57" t="s">
        <v>513</v>
      </c>
      <c r="W57" t="s">
        <v>40</v>
      </c>
      <c r="X57" t="s">
        <v>2544</v>
      </c>
      <c r="Y57" t="s">
        <v>2526</v>
      </c>
      <c r="Z57" t="s">
        <v>80</v>
      </c>
      <c r="AA57" t="s">
        <v>35</v>
      </c>
      <c r="AB57" t="s">
        <v>2901</v>
      </c>
      <c r="AE57" t="s">
        <v>119</v>
      </c>
      <c r="AF57">
        <v>8</v>
      </c>
      <c r="AR57" t="s">
        <v>864</v>
      </c>
      <c r="AS57" t="s">
        <v>865</v>
      </c>
    </row>
    <row r="58" spans="1:45" x14ac:dyDescent="0.25">
      <c r="A58" t="s">
        <v>859</v>
      </c>
      <c r="B58">
        <v>2011</v>
      </c>
      <c r="C58" t="str">
        <f t="shared" si="1"/>
        <v>Siembieda et al. 2011</v>
      </c>
      <c r="D58" t="s">
        <v>35</v>
      </c>
      <c r="E58" t="s">
        <v>226</v>
      </c>
      <c r="F58" t="s">
        <v>860</v>
      </c>
      <c r="G58" t="s">
        <v>35</v>
      </c>
      <c r="H58" t="s">
        <v>3503</v>
      </c>
      <c r="I58" t="s">
        <v>2439</v>
      </c>
      <c r="J58" t="s">
        <v>3626</v>
      </c>
      <c r="K58" t="s">
        <v>28</v>
      </c>
      <c r="L58" t="s">
        <v>28</v>
      </c>
      <c r="N58" t="s">
        <v>862</v>
      </c>
      <c r="O58" t="s">
        <v>744</v>
      </c>
      <c r="P58" t="s">
        <v>3901</v>
      </c>
      <c r="Q58" t="s">
        <v>4133</v>
      </c>
      <c r="R58" t="s">
        <v>4132</v>
      </c>
      <c r="S58" t="s">
        <v>4131</v>
      </c>
      <c r="V58" t="s">
        <v>872</v>
      </c>
      <c r="W58" t="s">
        <v>40</v>
      </c>
      <c r="X58" t="s">
        <v>2544</v>
      </c>
      <c r="Y58" t="s">
        <v>2526</v>
      </c>
      <c r="Z58" t="s">
        <v>80</v>
      </c>
      <c r="AA58" t="s">
        <v>35</v>
      </c>
      <c r="AB58" t="s">
        <v>2901</v>
      </c>
      <c r="AE58" t="s">
        <v>119</v>
      </c>
      <c r="AF58">
        <v>9</v>
      </c>
      <c r="AR58" t="s">
        <v>864</v>
      </c>
      <c r="AS58" t="s">
        <v>865</v>
      </c>
    </row>
    <row r="59" spans="1:45" x14ac:dyDescent="0.25">
      <c r="A59" t="s">
        <v>859</v>
      </c>
      <c r="B59">
        <v>2011</v>
      </c>
      <c r="C59" t="str">
        <f t="shared" si="1"/>
        <v>Siembieda et al. 2011</v>
      </c>
      <c r="D59" t="s">
        <v>35</v>
      </c>
      <c r="E59" t="s">
        <v>226</v>
      </c>
      <c r="F59" t="s">
        <v>860</v>
      </c>
      <c r="G59" t="s">
        <v>35</v>
      </c>
      <c r="H59" t="s">
        <v>3503</v>
      </c>
      <c r="I59" t="s">
        <v>2439</v>
      </c>
      <c r="J59" t="s">
        <v>3626</v>
      </c>
      <c r="K59" t="s">
        <v>28</v>
      </c>
      <c r="L59" t="s">
        <v>28</v>
      </c>
      <c r="N59" t="s">
        <v>862</v>
      </c>
      <c r="O59" t="s">
        <v>744</v>
      </c>
      <c r="P59" t="s">
        <v>3901</v>
      </c>
      <c r="Q59" t="s">
        <v>3919</v>
      </c>
      <c r="R59" t="s">
        <v>2600</v>
      </c>
      <c r="S59" t="s">
        <v>3982</v>
      </c>
      <c r="T59" t="s">
        <v>1793</v>
      </c>
      <c r="W59" t="s">
        <v>40</v>
      </c>
      <c r="X59" t="s">
        <v>2544</v>
      </c>
      <c r="Y59" t="s">
        <v>2526</v>
      </c>
      <c r="Z59" t="s">
        <v>80</v>
      </c>
      <c r="AA59" t="s">
        <v>35</v>
      </c>
      <c r="AB59" t="s">
        <v>2901</v>
      </c>
      <c r="AE59">
        <v>1</v>
      </c>
      <c r="AF59">
        <v>12</v>
      </c>
      <c r="AR59" t="s">
        <v>864</v>
      </c>
      <c r="AS59" t="s">
        <v>865</v>
      </c>
    </row>
    <row r="60" spans="1:45" x14ac:dyDescent="0.25">
      <c r="A60" t="s">
        <v>859</v>
      </c>
      <c r="B60">
        <v>2011</v>
      </c>
      <c r="C60" t="str">
        <f t="shared" si="1"/>
        <v>Siembieda et al. 2011</v>
      </c>
      <c r="D60" t="s">
        <v>35</v>
      </c>
      <c r="E60" t="s">
        <v>226</v>
      </c>
      <c r="F60" t="s">
        <v>860</v>
      </c>
      <c r="G60" t="s">
        <v>35</v>
      </c>
      <c r="H60" t="s">
        <v>3503</v>
      </c>
      <c r="I60" t="s">
        <v>2439</v>
      </c>
      <c r="J60" t="s">
        <v>3626</v>
      </c>
      <c r="K60" t="s">
        <v>28</v>
      </c>
      <c r="L60" t="s">
        <v>28</v>
      </c>
      <c r="N60" t="s">
        <v>862</v>
      </c>
      <c r="O60" t="s">
        <v>744</v>
      </c>
      <c r="P60" t="s">
        <v>3901</v>
      </c>
      <c r="Q60" t="s">
        <v>3993</v>
      </c>
      <c r="R60" t="s">
        <v>4023</v>
      </c>
      <c r="S60" t="s">
        <v>4137</v>
      </c>
      <c r="T60" t="s">
        <v>515</v>
      </c>
      <c r="W60" t="s">
        <v>40</v>
      </c>
      <c r="X60" t="s">
        <v>2544</v>
      </c>
      <c r="Y60" t="s">
        <v>2526</v>
      </c>
      <c r="Z60" t="s">
        <v>80</v>
      </c>
      <c r="AA60" t="s">
        <v>35</v>
      </c>
      <c r="AB60" t="s">
        <v>2901</v>
      </c>
      <c r="AE60" t="s">
        <v>119</v>
      </c>
      <c r="AF60">
        <v>14</v>
      </c>
      <c r="AR60" t="s">
        <v>864</v>
      </c>
      <c r="AS60" t="s">
        <v>865</v>
      </c>
    </row>
    <row r="61" spans="1:45" x14ac:dyDescent="0.25">
      <c r="A61" t="s">
        <v>859</v>
      </c>
      <c r="B61">
        <v>2011</v>
      </c>
      <c r="C61" t="str">
        <f t="shared" si="1"/>
        <v>Siembieda et al. 2011</v>
      </c>
      <c r="D61" t="s">
        <v>35</v>
      </c>
      <c r="E61" t="s">
        <v>226</v>
      </c>
      <c r="F61" t="s">
        <v>860</v>
      </c>
      <c r="G61" t="s">
        <v>35</v>
      </c>
      <c r="H61" t="s">
        <v>3503</v>
      </c>
      <c r="I61" t="s">
        <v>2439</v>
      </c>
      <c r="J61" t="s">
        <v>3626</v>
      </c>
      <c r="K61" t="s">
        <v>28</v>
      </c>
      <c r="L61" t="s">
        <v>28</v>
      </c>
      <c r="N61" t="s">
        <v>862</v>
      </c>
      <c r="O61" t="s">
        <v>744</v>
      </c>
      <c r="P61" t="s">
        <v>3901</v>
      </c>
      <c r="Q61" t="s">
        <v>4159</v>
      </c>
      <c r="R61" t="s">
        <v>4158</v>
      </c>
      <c r="S61" t="s">
        <v>4157</v>
      </c>
      <c r="T61" t="s">
        <v>2800</v>
      </c>
      <c r="W61" t="s">
        <v>40</v>
      </c>
      <c r="X61" t="s">
        <v>2544</v>
      </c>
      <c r="Y61" t="s">
        <v>2526</v>
      </c>
      <c r="Z61" t="s">
        <v>80</v>
      </c>
      <c r="AA61" t="s">
        <v>35</v>
      </c>
      <c r="AB61" t="s">
        <v>2901</v>
      </c>
      <c r="AE61" t="s">
        <v>119</v>
      </c>
      <c r="AF61">
        <v>5</v>
      </c>
      <c r="AR61" t="s">
        <v>864</v>
      </c>
      <c r="AS61" t="s">
        <v>865</v>
      </c>
    </row>
    <row r="62" spans="1:45" x14ac:dyDescent="0.25">
      <c r="A62" t="s">
        <v>859</v>
      </c>
      <c r="B62">
        <v>2011</v>
      </c>
      <c r="C62" t="str">
        <f t="shared" si="1"/>
        <v>Siembieda et al. 2011</v>
      </c>
      <c r="D62" t="s">
        <v>35</v>
      </c>
      <c r="E62" t="s">
        <v>226</v>
      </c>
      <c r="F62" t="s">
        <v>860</v>
      </c>
      <c r="G62" t="s">
        <v>35</v>
      </c>
      <c r="H62" t="s">
        <v>3503</v>
      </c>
      <c r="I62" t="s">
        <v>2439</v>
      </c>
      <c r="J62" t="s">
        <v>3626</v>
      </c>
      <c r="K62" t="s">
        <v>28</v>
      </c>
      <c r="L62" t="s">
        <v>28</v>
      </c>
      <c r="N62" t="s">
        <v>862</v>
      </c>
      <c r="O62" t="s">
        <v>744</v>
      </c>
      <c r="P62" t="s">
        <v>3901</v>
      </c>
      <c r="Q62" t="s">
        <v>3919</v>
      </c>
      <c r="R62" t="s">
        <v>2600</v>
      </c>
      <c r="S62" t="s">
        <v>4165</v>
      </c>
      <c r="T62" t="s">
        <v>4416</v>
      </c>
      <c r="W62" t="s">
        <v>40</v>
      </c>
      <c r="X62" t="s">
        <v>2544</v>
      </c>
      <c r="Y62" t="s">
        <v>2526</v>
      </c>
      <c r="Z62" t="s">
        <v>80</v>
      </c>
      <c r="AA62" t="s">
        <v>35</v>
      </c>
      <c r="AB62" t="s">
        <v>2901</v>
      </c>
      <c r="AE62">
        <v>3</v>
      </c>
      <c r="AF62">
        <v>5</v>
      </c>
      <c r="AR62" t="s">
        <v>864</v>
      </c>
      <c r="AS62" t="s">
        <v>865</v>
      </c>
    </row>
    <row r="63" spans="1:45" x14ac:dyDescent="0.25">
      <c r="A63" t="s">
        <v>859</v>
      </c>
      <c r="B63">
        <v>2011</v>
      </c>
      <c r="C63" t="str">
        <f t="shared" si="1"/>
        <v>Siembieda et al. 2011</v>
      </c>
      <c r="D63" t="s">
        <v>35</v>
      </c>
      <c r="E63" t="s">
        <v>226</v>
      </c>
      <c r="F63" t="s">
        <v>860</v>
      </c>
      <c r="G63" t="s">
        <v>35</v>
      </c>
      <c r="H63" t="s">
        <v>3503</v>
      </c>
      <c r="I63" t="s">
        <v>2439</v>
      </c>
      <c r="J63" t="s">
        <v>3626</v>
      </c>
      <c r="K63" t="s">
        <v>28</v>
      </c>
      <c r="L63" t="s">
        <v>28</v>
      </c>
      <c r="N63" t="s">
        <v>862</v>
      </c>
      <c r="O63" t="s">
        <v>744</v>
      </c>
      <c r="P63" t="s">
        <v>3901</v>
      </c>
      <c r="Q63" t="s">
        <v>4041</v>
      </c>
      <c r="R63" t="s">
        <v>4066</v>
      </c>
      <c r="S63" t="s">
        <v>4179</v>
      </c>
      <c r="T63" t="s">
        <v>2633</v>
      </c>
      <c r="W63" t="s">
        <v>40</v>
      </c>
      <c r="X63" t="s">
        <v>2544</v>
      </c>
      <c r="Y63" t="s">
        <v>2526</v>
      </c>
      <c r="Z63" t="s">
        <v>80</v>
      </c>
      <c r="AA63" t="s">
        <v>35</v>
      </c>
      <c r="AB63" t="s">
        <v>2901</v>
      </c>
      <c r="AE63" t="s">
        <v>119</v>
      </c>
      <c r="AF63">
        <v>7</v>
      </c>
      <c r="AR63" t="s">
        <v>864</v>
      </c>
      <c r="AS63" t="s">
        <v>865</v>
      </c>
    </row>
    <row r="64" spans="1:45" x14ac:dyDescent="0.25">
      <c r="A64" t="s">
        <v>859</v>
      </c>
      <c r="B64">
        <v>2011</v>
      </c>
      <c r="C64" t="str">
        <f t="shared" si="1"/>
        <v>Siembieda et al. 2011</v>
      </c>
      <c r="D64" t="s">
        <v>35</v>
      </c>
      <c r="E64" t="s">
        <v>226</v>
      </c>
      <c r="F64" t="s">
        <v>860</v>
      </c>
      <c r="G64" t="s">
        <v>35</v>
      </c>
      <c r="H64" t="s">
        <v>3503</v>
      </c>
      <c r="I64" t="s">
        <v>2439</v>
      </c>
      <c r="J64" t="s">
        <v>3626</v>
      </c>
      <c r="K64" t="s">
        <v>28</v>
      </c>
      <c r="L64" t="s">
        <v>28</v>
      </c>
      <c r="N64" t="s">
        <v>862</v>
      </c>
      <c r="O64" t="s">
        <v>744</v>
      </c>
      <c r="P64" t="s">
        <v>3901</v>
      </c>
      <c r="Q64" t="s">
        <v>3985</v>
      </c>
      <c r="R64" t="s">
        <v>3986</v>
      </c>
      <c r="S64" t="s">
        <v>4181</v>
      </c>
      <c r="T64" t="s">
        <v>4417</v>
      </c>
      <c r="W64" t="s">
        <v>40</v>
      </c>
      <c r="X64" t="s">
        <v>2544</v>
      </c>
      <c r="Y64" t="s">
        <v>2526</v>
      </c>
      <c r="Z64" t="s">
        <v>80</v>
      </c>
      <c r="AA64" t="s">
        <v>35</v>
      </c>
      <c r="AB64" t="s">
        <v>2901</v>
      </c>
      <c r="AE64" t="s">
        <v>119</v>
      </c>
      <c r="AF64">
        <v>1</v>
      </c>
      <c r="AR64" t="s">
        <v>864</v>
      </c>
      <c r="AS64" t="s">
        <v>865</v>
      </c>
    </row>
    <row r="65" spans="1:56" x14ac:dyDescent="0.25">
      <c r="A65" t="s">
        <v>859</v>
      </c>
      <c r="B65">
        <v>2011</v>
      </c>
      <c r="C65" t="str">
        <f t="shared" si="1"/>
        <v>Siembieda et al. 2011</v>
      </c>
      <c r="D65" t="s">
        <v>35</v>
      </c>
      <c r="E65" t="s">
        <v>226</v>
      </c>
      <c r="F65" t="s">
        <v>860</v>
      </c>
      <c r="G65" t="s">
        <v>35</v>
      </c>
      <c r="H65" t="s">
        <v>3503</v>
      </c>
      <c r="I65" t="s">
        <v>2439</v>
      </c>
      <c r="J65" t="s">
        <v>3626</v>
      </c>
      <c r="K65" t="s">
        <v>28</v>
      </c>
      <c r="L65" t="s">
        <v>28</v>
      </c>
      <c r="N65" t="s">
        <v>862</v>
      </c>
      <c r="O65" t="s">
        <v>744</v>
      </c>
      <c r="P65" t="s">
        <v>3901</v>
      </c>
      <c r="Q65" t="s">
        <v>3919</v>
      </c>
      <c r="R65" t="s">
        <v>2600</v>
      </c>
      <c r="S65" t="s">
        <v>4185</v>
      </c>
      <c r="T65" t="s">
        <v>879</v>
      </c>
      <c r="W65" t="s">
        <v>40</v>
      </c>
      <c r="X65" t="s">
        <v>2544</v>
      </c>
      <c r="Y65" t="s">
        <v>2526</v>
      </c>
      <c r="Z65" t="s">
        <v>80</v>
      </c>
      <c r="AA65" t="s">
        <v>35</v>
      </c>
      <c r="AB65" t="s">
        <v>2901</v>
      </c>
      <c r="AE65" t="s">
        <v>119</v>
      </c>
      <c r="AF65">
        <v>8</v>
      </c>
      <c r="AR65" t="s">
        <v>864</v>
      </c>
      <c r="AS65" t="s">
        <v>865</v>
      </c>
    </row>
    <row r="66" spans="1:56" x14ac:dyDescent="0.25">
      <c r="A66" t="s">
        <v>859</v>
      </c>
      <c r="B66">
        <v>2011</v>
      </c>
      <c r="C66" t="str">
        <f t="shared" ref="C66:C97" si="2">A66&amp;" "&amp;B66</f>
        <v>Siembieda et al. 2011</v>
      </c>
      <c r="D66" t="s">
        <v>35</v>
      </c>
      <c r="E66" t="s">
        <v>226</v>
      </c>
      <c r="F66" t="s">
        <v>860</v>
      </c>
      <c r="G66" t="s">
        <v>35</v>
      </c>
      <c r="H66" t="s">
        <v>3503</v>
      </c>
      <c r="I66" t="s">
        <v>2439</v>
      </c>
      <c r="J66" t="s">
        <v>3626</v>
      </c>
      <c r="K66" t="s">
        <v>28</v>
      </c>
      <c r="L66" t="s">
        <v>28</v>
      </c>
      <c r="N66" t="s">
        <v>862</v>
      </c>
      <c r="O66" t="s">
        <v>744</v>
      </c>
      <c r="P66" t="s">
        <v>3901</v>
      </c>
      <c r="Q66" t="s">
        <v>4159</v>
      </c>
      <c r="R66" t="s">
        <v>4189</v>
      </c>
      <c r="S66" t="s">
        <v>4188</v>
      </c>
      <c r="T66" t="s">
        <v>880</v>
      </c>
      <c r="W66" t="s">
        <v>40</v>
      </c>
      <c r="X66" t="s">
        <v>2544</v>
      </c>
      <c r="Y66" t="s">
        <v>2526</v>
      </c>
      <c r="Z66" t="s">
        <v>80</v>
      </c>
      <c r="AA66" t="s">
        <v>35</v>
      </c>
      <c r="AB66" t="s">
        <v>2901</v>
      </c>
      <c r="AE66" t="s">
        <v>119</v>
      </c>
      <c r="AF66">
        <v>3</v>
      </c>
      <c r="AR66" t="s">
        <v>864</v>
      </c>
      <c r="AS66" t="s">
        <v>865</v>
      </c>
    </row>
    <row r="67" spans="1:56" x14ac:dyDescent="0.25">
      <c r="A67" t="s">
        <v>859</v>
      </c>
      <c r="B67">
        <v>2011</v>
      </c>
      <c r="C67" t="str">
        <f t="shared" si="2"/>
        <v>Siembieda et al. 2011</v>
      </c>
      <c r="D67" t="s">
        <v>35</v>
      </c>
      <c r="E67" t="s">
        <v>226</v>
      </c>
      <c r="F67" t="s">
        <v>860</v>
      </c>
      <c r="G67" t="s">
        <v>35</v>
      </c>
      <c r="H67" t="s">
        <v>3503</v>
      </c>
      <c r="I67" t="s">
        <v>2439</v>
      </c>
      <c r="J67" t="s">
        <v>3626</v>
      </c>
      <c r="K67" t="s">
        <v>28</v>
      </c>
      <c r="L67" t="s">
        <v>28</v>
      </c>
      <c r="N67" t="s">
        <v>862</v>
      </c>
      <c r="O67" t="s">
        <v>744</v>
      </c>
      <c r="P67" t="s">
        <v>3901</v>
      </c>
      <c r="Q67" t="s">
        <v>4007</v>
      </c>
      <c r="R67" t="s">
        <v>4006</v>
      </c>
      <c r="S67" t="s">
        <v>4195</v>
      </c>
      <c r="T67" t="s">
        <v>881</v>
      </c>
      <c r="W67" t="s">
        <v>40</v>
      </c>
      <c r="X67" t="s">
        <v>2544</v>
      </c>
      <c r="Y67" t="s">
        <v>2526</v>
      </c>
      <c r="Z67" t="s">
        <v>80</v>
      </c>
      <c r="AA67" t="s">
        <v>35</v>
      </c>
      <c r="AB67" t="s">
        <v>2901</v>
      </c>
      <c r="AE67" t="s">
        <v>119</v>
      </c>
      <c r="AF67">
        <v>1</v>
      </c>
      <c r="AR67" t="s">
        <v>864</v>
      </c>
      <c r="AS67" t="s">
        <v>865</v>
      </c>
    </row>
    <row r="68" spans="1:56" x14ac:dyDescent="0.25">
      <c r="A68" t="s">
        <v>859</v>
      </c>
      <c r="B68">
        <v>2011</v>
      </c>
      <c r="C68" t="str">
        <f t="shared" si="2"/>
        <v>Siembieda et al. 2011</v>
      </c>
      <c r="D68" t="s">
        <v>35</v>
      </c>
      <c r="E68" t="s">
        <v>226</v>
      </c>
      <c r="F68" t="s">
        <v>860</v>
      </c>
      <c r="G68" t="s">
        <v>35</v>
      </c>
      <c r="H68" t="s">
        <v>3503</v>
      </c>
      <c r="I68" t="s">
        <v>2439</v>
      </c>
      <c r="J68" t="s">
        <v>3626</v>
      </c>
      <c r="K68" t="s">
        <v>28</v>
      </c>
      <c r="L68" t="s">
        <v>28</v>
      </c>
      <c r="N68" t="s">
        <v>862</v>
      </c>
      <c r="O68" t="s">
        <v>744</v>
      </c>
      <c r="P68" t="s">
        <v>3901</v>
      </c>
      <c r="Q68" t="s">
        <v>4070</v>
      </c>
      <c r="R68" t="s">
        <v>4069</v>
      </c>
      <c r="S68" t="s">
        <v>4200</v>
      </c>
      <c r="T68" t="s">
        <v>882</v>
      </c>
      <c r="W68" t="s">
        <v>40</v>
      </c>
      <c r="X68" t="s">
        <v>2544</v>
      </c>
      <c r="Y68" t="s">
        <v>2526</v>
      </c>
      <c r="Z68" t="s">
        <v>80</v>
      </c>
      <c r="AA68" t="s">
        <v>35</v>
      </c>
      <c r="AB68" t="s">
        <v>2901</v>
      </c>
      <c r="AE68" t="s">
        <v>119</v>
      </c>
      <c r="AF68">
        <v>11</v>
      </c>
      <c r="AR68" t="s">
        <v>864</v>
      </c>
      <c r="AS68" t="s">
        <v>865</v>
      </c>
    </row>
    <row r="69" spans="1:56" x14ac:dyDescent="0.25">
      <c r="A69" t="s">
        <v>859</v>
      </c>
      <c r="B69">
        <v>2011</v>
      </c>
      <c r="C69" t="str">
        <f t="shared" si="2"/>
        <v>Siembieda et al. 2011</v>
      </c>
      <c r="D69" t="s">
        <v>35</v>
      </c>
      <c r="E69" t="s">
        <v>226</v>
      </c>
      <c r="F69" t="s">
        <v>860</v>
      </c>
      <c r="G69" t="s">
        <v>35</v>
      </c>
      <c r="H69" t="s">
        <v>3503</v>
      </c>
      <c r="I69" t="s">
        <v>2439</v>
      </c>
      <c r="J69" t="s">
        <v>3626</v>
      </c>
      <c r="K69" t="s">
        <v>28</v>
      </c>
      <c r="L69" t="s">
        <v>28</v>
      </c>
      <c r="N69" t="s">
        <v>862</v>
      </c>
      <c r="O69" t="s">
        <v>744</v>
      </c>
      <c r="P69" t="s">
        <v>3901</v>
      </c>
      <c r="Q69" t="s">
        <v>2614</v>
      </c>
      <c r="R69" t="s">
        <v>118</v>
      </c>
      <c r="S69" t="s">
        <v>3980</v>
      </c>
      <c r="T69" t="s">
        <v>2637</v>
      </c>
      <c r="W69" t="s">
        <v>40</v>
      </c>
      <c r="X69" t="s">
        <v>2544</v>
      </c>
      <c r="Y69" t="s">
        <v>2526</v>
      </c>
      <c r="Z69" t="s">
        <v>80</v>
      </c>
      <c r="AA69" t="s">
        <v>35</v>
      </c>
      <c r="AB69" t="s">
        <v>2901</v>
      </c>
      <c r="AE69">
        <v>2</v>
      </c>
      <c r="AF69">
        <v>7</v>
      </c>
      <c r="AR69" t="s">
        <v>864</v>
      </c>
      <c r="AS69" t="s">
        <v>865</v>
      </c>
    </row>
    <row r="70" spans="1:56" x14ac:dyDescent="0.25">
      <c r="A70" t="s">
        <v>859</v>
      </c>
      <c r="B70">
        <v>2011</v>
      </c>
      <c r="C70" t="str">
        <f t="shared" si="2"/>
        <v>Siembieda et al. 2011</v>
      </c>
      <c r="D70" t="s">
        <v>35</v>
      </c>
      <c r="E70" t="s">
        <v>226</v>
      </c>
      <c r="F70" t="s">
        <v>860</v>
      </c>
      <c r="G70" t="s">
        <v>35</v>
      </c>
      <c r="H70" t="s">
        <v>3503</v>
      </c>
      <c r="I70" t="s">
        <v>2439</v>
      </c>
      <c r="J70" t="s">
        <v>3626</v>
      </c>
      <c r="K70" t="s">
        <v>28</v>
      </c>
      <c r="L70" t="s">
        <v>28</v>
      </c>
      <c r="N70" t="s">
        <v>862</v>
      </c>
      <c r="O70" t="s">
        <v>744</v>
      </c>
      <c r="P70" t="s">
        <v>3901</v>
      </c>
      <c r="Q70" t="s">
        <v>4052</v>
      </c>
      <c r="R70" t="s">
        <v>4204</v>
      </c>
      <c r="S70" t="s">
        <v>4203</v>
      </c>
      <c r="T70" t="s">
        <v>2638</v>
      </c>
      <c r="W70" t="s">
        <v>40</v>
      </c>
      <c r="X70" t="s">
        <v>2544</v>
      </c>
      <c r="Y70" t="s">
        <v>2526</v>
      </c>
      <c r="Z70" t="s">
        <v>80</v>
      </c>
      <c r="AA70" t="s">
        <v>35</v>
      </c>
      <c r="AB70" t="s">
        <v>2901</v>
      </c>
      <c r="AE70" t="s">
        <v>119</v>
      </c>
      <c r="AF70">
        <v>3</v>
      </c>
      <c r="AR70" t="s">
        <v>864</v>
      </c>
      <c r="AS70" t="s">
        <v>865</v>
      </c>
    </row>
    <row r="71" spans="1:56" x14ac:dyDescent="0.25">
      <c r="A71" t="s">
        <v>859</v>
      </c>
      <c r="B71">
        <v>2011</v>
      </c>
      <c r="C71" t="str">
        <f t="shared" si="2"/>
        <v>Siembieda et al. 2011</v>
      </c>
      <c r="D71" t="s">
        <v>35</v>
      </c>
      <c r="E71" t="s">
        <v>226</v>
      </c>
      <c r="F71" t="s">
        <v>860</v>
      </c>
      <c r="G71" t="s">
        <v>35</v>
      </c>
      <c r="H71" t="s">
        <v>3503</v>
      </c>
      <c r="I71" t="s">
        <v>2439</v>
      </c>
      <c r="J71" t="s">
        <v>3626</v>
      </c>
      <c r="K71" t="s">
        <v>28</v>
      </c>
      <c r="L71" t="s">
        <v>28</v>
      </c>
      <c r="N71" t="s">
        <v>862</v>
      </c>
      <c r="O71" t="s">
        <v>744</v>
      </c>
      <c r="P71" t="s">
        <v>3901</v>
      </c>
      <c r="Q71" t="s">
        <v>4009</v>
      </c>
      <c r="R71" t="s">
        <v>4008</v>
      </c>
      <c r="S71" t="s">
        <v>4061</v>
      </c>
      <c r="T71" t="s">
        <v>2639</v>
      </c>
      <c r="W71" t="s">
        <v>40</v>
      </c>
      <c r="X71" t="s">
        <v>2544</v>
      </c>
      <c r="Y71" t="s">
        <v>2526</v>
      </c>
      <c r="Z71" t="s">
        <v>80</v>
      </c>
      <c r="AA71" t="s">
        <v>35</v>
      </c>
      <c r="AB71" t="s">
        <v>2901</v>
      </c>
      <c r="AE71" t="s">
        <v>119</v>
      </c>
      <c r="AF71">
        <v>12</v>
      </c>
      <c r="AR71" t="s">
        <v>864</v>
      </c>
      <c r="AS71" t="s">
        <v>865</v>
      </c>
    </row>
    <row r="72" spans="1:56" x14ac:dyDescent="0.25">
      <c r="A72" s="12" t="s">
        <v>209</v>
      </c>
      <c r="B72" s="12">
        <v>2019</v>
      </c>
      <c r="C72" t="str">
        <f t="shared" si="2"/>
        <v>Ahmed et al.  2019</v>
      </c>
      <c r="D72" s="12" t="s">
        <v>35</v>
      </c>
      <c r="E72" s="12" t="s">
        <v>158</v>
      </c>
      <c r="F72" s="12" t="s">
        <v>218</v>
      </c>
      <c r="G72" s="12" t="s">
        <v>2901</v>
      </c>
      <c r="H72" s="12" t="s">
        <v>3501</v>
      </c>
      <c r="I72" s="12" t="s">
        <v>219</v>
      </c>
      <c r="J72" s="12" t="s">
        <v>3625</v>
      </c>
      <c r="K72" s="12">
        <v>1000</v>
      </c>
      <c r="L72" s="12" t="s">
        <v>221</v>
      </c>
      <c r="M72" s="12" t="s">
        <v>3870</v>
      </c>
      <c r="N72" s="12" t="s">
        <v>222</v>
      </c>
      <c r="O72" t="s">
        <v>744</v>
      </c>
      <c r="P72" s="12" t="s">
        <v>96</v>
      </c>
      <c r="Q72" t="s">
        <v>4101</v>
      </c>
      <c r="R72" t="s">
        <v>4100</v>
      </c>
      <c r="S72" t="s">
        <v>4099</v>
      </c>
      <c r="U72" s="12"/>
      <c r="V72" s="12" t="s">
        <v>2563</v>
      </c>
      <c r="W72" s="12" t="s">
        <v>40</v>
      </c>
      <c r="X72" s="12" t="s">
        <v>3813</v>
      </c>
      <c r="Y72" s="12" t="s">
        <v>3813</v>
      </c>
      <c r="Z72" s="12" t="s">
        <v>80</v>
      </c>
      <c r="AA72" s="12" t="s">
        <v>35</v>
      </c>
      <c r="AB72" s="12" t="s">
        <v>35</v>
      </c>
      <c r="AC72" s="12" t="s">
        <v>3861</v>
      </c>
      <c r="AD72" s="12" t="s">
        <v>2901</v>
      </c>
      <c r="AE72" s="12">
        <v>1</v>
      </c>
      <c r="AF72" s="12">
        <v>14</v>
      </c>
      <c r="AG72" s="12"/>
      <c r="AH72" s="16">
        <v>52480.746024977314</v>
      </c>
      <c r="AI72" s="12"/>
      <c r="AJ72" s="16"/>
      <c r="AK72" s="12"/>
      <c r="AL72" s="12"/>
      <c r="AM72" s="12"/>
      <c r="AN72" s="12"/>
      <c r="AO72" s="12"/>
      <c r="AP72" s="12"/>
      <c r="AQ72" s="12" t="s">
        <v>3812</v>
      </c>
      <c r="AR72" s="12"/>
      <c r="AS72" s="12"/>
      <c r="AT72" s="12"/>
      <c r="AU72" s="12"/>
      <c r="AV72" s="12"/>
      <c r="AW72" s="12"/>
      <c r="AX72" s="12"/>
      <c r="AY72" s="12"/>
      <c r="AZ72" s="12"/>
      <c r="BA72" s="12"/>
      <c r="BB72" s="12"/>
      <c r="BC72" s="12"/>
      <c r="BD72" s="12"/>
    </row>
    <row r="73" spans="1:56" x14ac:dyDescent="0.25">
      <c r="A73" t="s">
        <v>209</v>
      </c>
      <c r="B73">
        <v>2019</v>
      </c>
      <c r="C73" t="str">
        <f t="shared" si="2"/>
        <v>Ahmed et al.  2019</v>
      </c>
      <c r="D73" t="s">
        <v>35</v>
      </c>
      <c r="E73" t="s">
        <v>158</v>
      </c>
      <c r="F73" t="s">
        <v>218</v>
      </c>
      <c r="G73" t="s">
        <v>2901</v>
      </c>
      <c r="H73" t="s">
        <v>3501</v>
      </c>
      <c r="I73" t="s">
        <v>219</v>
      </c>
      <c r="J73" t="s">
        <v>3625</v>
      </c>
      <c r="K73">
        <v>1000</v>
      </c>
      <c r="L73" t="s">
        <v>221</v>
      </c>
      <c r="M73" t="s">
        <v>3870</v>
      </c>
      <c r="N73" t="s">
        <v>222</v>
      </c>
      <c r="O73" t="s">
        <v>744</v>
      </c>
      <c r="P73" t="s">
        <v>96</v>
      </c>
      <c r="Q73" t="s">
        <v>4148</v>
      </c>
      <c r="V73" t="s">
        <v>3022</v>
      </c>
      <c r="W73" t="s">
        <v>40</v>
      </c>
      <c r="X73" t="s">
        <v>3813</v>
      </c>
      <c r="Y73" t="s">
        <v>3813</v>
      </c>
      <c r="Z73" t="s">
        <v>80</v>
      </c>
      <c r="AA73" t="s">
        <v>35</v>
      </c>
      <c r="AB73" t="s">
        <v>2901</v>
      </c>
      <c r="AC73" s="12" t="s">
        <v>3860</v>
      </c>
      <c r="AD73" s="12" t="s">
        <v>2901</v>
      </c>
      <c r="AE73">
        <v>0</v>
      </c>
      <c r="AF73">
        <v>10</v>
      </c>
      <c r="AI73" t="s">
        <v>3820</v>
      </c>
      <c r="AQ73" t="s">
        <v>223</v>
      </c>
    </row>
    <row r="74" spans="1:56" x14ac:dyDescent="0.25">
      <c r="A74" t="s">
        <v>157</v>
      </c>
      <c r="B74">
        <v>2005</v>
      </c>
      <c r="C74" t="str">
        <f t="shared" si="2"/>
        <v>Cox et al. 2005</v>
      </c>
      <c r="D74" t="s">
        <v>35</v>
      </c>
      <c r="E74" t="s">
        <v>158</v>
      </c>
      <c r="F74" t="s">
        <v>159</v>
      </c>
      <c r="G74" t="s">
        <v>2901</v>
      </c>
      <c r="H74" t="s">
        <v>3501</v>
      </c>
      <c r="I74" t="s">
        <v>2549</v>
      </c>
      <c r="J74" t="s">
        <v>2117</v>
      </c>
      <c r="K74">
        <v>3</v>
      </c>
      <c r="L74" t="s">
        <v>28</v>
      </c>
      <c r="N74" t="s">
        <v>311</v>
      </c>
      <c r="O74" t="s">
        <v>744</v>
      </c>
      <c r="P74" t="s">
        <v>96</v>
      </c>
      <c r="Q74" t="s">
        <v>3912</v>
      </c>
      <c r="R74" t="s">
        <v>3914</v>
      </c>
      <c r="S74" t="s">
        <v>3988</v>
      </c>
      <c r="T74" t="s">
        <v>2877</v>
      </c>
      <c r="U74" t="s">
        <v>167</v>
      </c>
      <c r="W74" t="s">
        <v>40</v>
      </c>
      <c r="X74" t="s">
        <v>2526</v>
      </c>
      <c r="Y74" t="s">
        <v>2526</v>
      </c>
      <c r="Z74" t="s">
        <v>80</v>
      </c>
      <c r="AA74" t="s">
        <v>35</v>
      </c>
      <c r="AB74" t="s">
        <v>2901</v>
      </c>
      <c r="AC74" s="12" t="s">
        <v>3860</v>
      </c>
      <c r="AD74" s="12" t="s">
        <v>2901</v>
      </c>
      <c r="AE74">
        <v>0</v>
      </c>
      <c r="AF74">
        <v>4</v>
      </c>
      <c r="AQ74" t="s">
        <v>2248</v>
      </c>
      <c r="AR74" t="s">
        <v>2531</v>
      </c>
      <c r="AS74" t="s">
        <v>3880</v>
      </c>
      <c r="AT74">
        <v>0</v>
      </c>
      <c r="AU74">
        <v>3</v>
      </c>
      <c r="AV74">
        <v>0</v>
      </c>
      <c r="AW74">
        <v>3</v>
      </c>
      <c r="AX74">
        <v>0</v>
      </c>
      <c r="AY74">
        <v>3</v>
      </c>
    </row>
    <row r="75" spans="1:56" x14ac:dyDescent="0.25">
      <c r="A75" t="s">
        <v>157</v>
      </c>
      <c r="B75">
        <v>2005</v>
      </c>
      <c r="C75" t="str">
        <f t="shared" si="2"/>
        <v>Cox et al. 2005</v>
      </c>
      <c r="D75" t="s">
        <v>35</v>
      </c>
      <c r="E75" t="s">
        <v>158</v>
      </c>
      <c r="F75" t="s">
        <v>159</v>
      </c>
      <c r="G75" t="s">
        <v>2901</v>
      </c>
      <c r="H75" t="s">
        <v>3501</v>
      </c>
      <c r="I75" t="s">
        <v>2549</v>
      </c>
      <c r="J75" t="s">
        <v>2117</v>
      </c>
      <c r="K75">
        <v>3</v>
      </c>
      <c r="L75" t="s">
        <v>28</v>
      </c>
      <c r="N75" t="s">
        <v>311</v>
      </c>
      <c r="O75" t="s">
        <v>744</v>
      </c>
      <c r="P75" t="s">
        <v>96</v>
      </c>
      <c r="Q75" t="s">
        <v>3900</v>
      </c>
      <c r="R75" t="s">
        <v>3899</v>
      </c>
      <c r="S75" t="s">
        <v>169</v>
      </c>
      <c r="T75" t="s">
        <v>2850</v>
      </c>
      <c r="U75" t="s">
        <v>170</v>
      </c>
      <c r="W75" t="s">
        <v>40</v>
      </c>
      <c r="X75" t="s">
        <v>2526</v>
      </c>
      <c r="Y75" t="s">
        <v>2526</v>
      </c>
      <c r="Z75" t="s">
        <v>80</v>
      </c>
      <c r="AA75" t="s">
        <v>35</v>
      </c>
      <c r="AB75" t="s">
        <v>2901</v>
      </c>
      <c r="AC75" s="12" t="s">
        <v>3860</v>
      </c>
      <c r="AD75" s="12" t="s">
        <v>2901</v>
      </c>
      <c r="AE75">
        <v>0</v>
      </c>
      <c r="AF75">
        <v>8</v>
      </c>
      <c r="AQ75" t="s">
        <v>2248</v>
      </c>
      <c r="AR75" t="s">
        <v>2533</v>
      </c>
      <c r="AS75" t="s">
        <v>3880</v>
      </c>
      <c r="AT75">
        <v>0</v>
      </c>
      <c r="AU75">
        <v>3</v>
      </c>
      <c r="AV75">
        <v>0</v>
      </c>
      <c r="AW75">
        <v>3</v>
      </c>
      <c r="AX75">
        <v>0</v>
      </c>
      <c r="AY75">
        <v>3</v>
      </c>
    </row>
    <row r="76" spans="1:56" x14ac:dyDescent="0.25">
      <c r="A76" t="s">
        <v>157</v>
      </c>
      <c r="B76">
        <v>2005</v>
      </c>
      <c r="C76" t="str">
        <f t="shared" si="2"/>
        <v>Cox et al. 2005</v>
      </c>
      <c r="D76" t="s">
        <v>35</v>
      </c>
      <c r="E76" t="s">
        <v>158</v>
      </c>
      <c r="F76" t="s">
        <v>159</v>
      </c>
      <c r="G76" t="s">
        <v>2901</v>
      </c>
      <c r="H76" t="s">
        <v>3501</v>
      </c>
      <c r="I76" t="s">
        <v>2549</v>
      </c>
      <c r="J76" t="s">
        <v>2117</v>
      </c>
      <c r="K76">
        <v>3</v>
      </c>
      <c r="L76" t="s">
        <v>28</v>
      </c>
      <c r="N76" t="s">
        <v>311</v>
      </c>
      <c r="O76" t="s">
        <v>744</v>
      </c>
      <c r="P76" t="s">
        <v>96</v>
      </c>
      <c r="Q76" t="s">
        <v>3978</v>
      </c>
      <c r="R76" t="s">
        <v>3935</v>
      </c>
      <c r="S76" t="s">
        <v>3979</v>
      </c>
      <c r="T76" t="s">
        <v>165</v>
      </c>
      <c r="U76" t="s">
        <v>166</v>
      </c>
      <c r="W76" t="s">
        <v>40</v>
      </c>
      <c r="X76" t="s">
        <v>2526</v>
      </c>
      <c r="Y76" t="s">
        <v>2526</v>
      </c>
      <c r="Z76" t="s">
        <v>80</v>
      </c>
      <c r="AA76" t="s">
        <v>35</v>
      </c>
      <c r="AB76" t="s">
        <v>35</v>
      </c>
      <c r="AC76" s="12" t="s">
        <v>3860</v>
      </c>
      <c r="AD76" s="12" t="s">
        <v>35</v>
      </c>
      <c r="AE76">
        <v>1</v>
      </c>
      <c r="AF76">
        <v>7</v>
      </c>
      <c r="AQ76" t="s">
        <v>2248</v>
      </c>
      <c r="AR76" t="s">
        <v>2529</v>
      </c>
      <c r="AS76" t="s">
        <v>3880</v>
      </c>
      <c r="AT76">
        <v>0</v>
      </c>
      <c r="AU76">
        <v>3</v>
      </c>
      <c r="AV76">
        <v>0</v>
      </c>
      <c r="AW76">
        <v>3</v>
      </c>
      <c r="AX76">
        <v>7143</v>
      </c>
      <c r="AY76" t="s">
        <v>28</v>
      </c>
    </row>
    <row r="77" spans="1:56" x14ac:dyDescent="0.25">
      <c r="A77" t="s">
        <v>157</v>
      </c>
      <c r="B77">
        <v>2005</v>
      </c>
      <c r="C77" t="str">
        <f t="shared" si="2"/>
        <v>Cox et al. 2005</v>
      </c>
      <c r="D77" t="s">
        <v>35</v>
      </c>
      <c r="E77" t="s">
        <v>158</v>
      </c>
      <c r="F77" t="s">
        <v>159</v>
      </c>
      <c r="G77" t="s">
        <v>2901</v>
      </c>
      <c r="H77" t="s">
        <v>3501</v>
      </c>
      <c r="I77" t="s">
        <v>2549</v>
      </c>
      <c r="J77" t="s">
        <v>2117</v>
      </c>
      <c r="K77">
        <v>3</v>
      </c>
      <c r="L77" t="s">
        <v>28</v>
      </c>
      <c r="N77" t="s">
        <v>311</v>
      </c>
      <c r="O77" t="s">
        <v>744</v>
      </c>
      <c r="P77" t="s">
        <v>96</v>
      </c>
      <c r="Q77" t="s">
        <v>3978</v>
      </c>
      <c r="R77" t="s">
        <v>3935</v>
      </c>
      <c r="S77" t="s">
        <v>3979</v>
      </c>
      <c r="T77" t="s">
        <v>165</v>
      </c>
      <c r="U77" t="s">
        <v>166</v>
      </c>
      <c r="W77" t="s">
        <v>40</v>
      </c>
      <c r="X77" t="s">
        <v>2526</v>
      </c>
      <c r="Y77" t="s">
        <v>2526</v>
      </c>
      <c r="Z77" t="s">
        <v>80</v>
      </c>
      <c r="AA77" t="s">
        <v>35</v>
      </c>
      <c r="AB77" t="s">
        <v>2901</v>
      </c>
      <c r="AC77" s="12" t="s">
        <v>3860</v>
      </c>
      <c r="AD77" s="12" t="s">
        <v>2901</v>
      </c>
      <c r="AE77">
        <v>0</v>
      </c>
      <c r="AF77">
        <v>1</v>
      </c>
      <c r="AQ77" t="s">
        <v>2248</v>
      </c>
      <c r="AR77" t="s">
        <v>2530</v>
      </c>
      <c r="AS77" t="s">
        <v>3880</v>
      </c>
      <c r="AT77">
        <v>0</v>
      </c>
      <c r="AU77">
        <v>3</v>
      </c>
      <c r="AV77">
        <v>0</v>
      </c>
      <c r="AW77">
        <v>3</v>
      </c>
      <c r="AX77">
        <v>0</v>
      </c>
      <c r="AY77">
        <v>3</v>
      </c>
    </row>
    <row r="78" spans="1:56" x14ac:dyDescent="0.25">
      <c r="A78" t="s">
        <v>157</v>
      </c>
      <c r="B78">
        <v>2005</v>
      </c>
      <c r="C78" t="str">
        <f t="shared" si="2"/>
        <v>Cox et al. 2005</v>
      </c>
      <c r="D78" t="s">
        <v>35</v>
      </c>
      <c r="E78" t="s">
        <v>158</v>
      </c>
      <c r="F78" t="s">
        <v>159</v>
      </c>
      <c r="G78" t="s">
        <v>2901</v>
      </c>
      <c r="H78" t="s">
        <v>3501</v>
      </c>
      <c r="I78" t="s">
        <v>2549</v>
      </c>
      <c r="J78" t="s">
        <v>2117</v>
      </c>
      <c r="K78">
        <v>3</v>
      </c>
      <c r="L78" t="s">
        <v>28</v>
      </c>
      <c r="N78" t="s">
        <v>311</v>
      </c>
      <c r="O78" t="s">
        <v>744</v>
      </c>
      <c r="P78" t="s">
        <v>96</v>
      </c>
      <c r="Q78" t="s">
        <v>3910</v>
      </c>
      <c r="R78" t="s">
        <v>3975</v>
      </c>
      <c r="S78" t="s">
        <v>3976</v>
      </c>
      <c r="T78" t="s">
        <v>2856</v>
      </c>
      <c r="U78" t="s">
        <v>164</v>
      </c>
      <c r="W78" t="s">
        <v>40</v>
      </c>
      <c r="X78" t="s">
        <v>2526</v>
      </c>
      <c r="Y78" t="s">
        <v>2526</v>
      </c>
      <c r="Z78" t="s">
        <v>80</v>
      </c>
      <c r="AA78" t="s">
        <v>35</v>
      </c>
      <c r="AB78" t="s">
        <v>2901</v>
      </c>
      <c r="AC78" s="12" t="s">
        <v>3860</v>
      </c>
      <c r="AD78" s="12" t="s">
        <v>2901</v>
      </c>
      <c r="AE78">
        <v>0</v>
      </c>
      <c r="AF78">
        <v>2</v>
      </c>
      <c r="AQ78" t="s">
        <v>2248</v>
      </c>
      <c r="AR78" t="s">
        <v>2528</v>
      </c>
      <c r="AS78" t="s">
        <v>3880</v>
      </c>
      <c r="AT78">
        <v>0</v>
      </c>
      <c r="AU78">
        <v>3</v>
      </c>
      <c r="AV78">
        <v>0</v>
      </c>
      <c r="AW78">
        <v>3</v>
      </c>
      <c r="AX78">
        <v>0</v>
      </c>
      <c r="AY78">
        <v>3</v>
      </c>
    </row>
    <row r="79" spans="1:56" x14ac:dyDescent="0.25">
      <c r="A79" t="s">
        <v>157</v>
      </c>
      <c r="B79">
        <v>2005</v>
      </c>
      <c r="C79" t="str">
        <f t="shared" si="2"/>
        <v>Cox et al. 2005</v>
      </c>
      <c r="D79" t="s">
        <v>35</v>
      </c>
      <c r="E79" t="s">
        <v>158</v>
      </c>
      <c r="F79" t="s">
        <v>159</v>
      </c>
      <c r="G79" t="s">
        <v>2901</v>
      </c>
      <c r="H79" t="s">
        <v>3501</v>
      </c>
      <c r="I79" t="s">
        <v>2549</v>
      </c>
      <c r="J79" t="s">
        <v>2117</v>
      </c>
      <c r="K79">
        <v>3</v>
      </c>
      <c r="L79" t="s">
        <v>28</v>
      </c>
      <c r="N79" t="s">
        <v>311</v>
      </c>
      <c r="O79" t="s">
        <v>744</v>
      </c>
      <c r="P79" t="s">
        <v>96</v>
      </c>
      <c r="Q79" t="s">
        <v>3910</v>
      </c>
      <c r="R79" t="s">
        <v>4001</v>
      </c>
      <c r="S79" t="s">
        <v>4464</v>
      </c>
      <c r="T79" t="s">
        <v>2887</v>
      </c>
      <c r="U79" t="s">
        <v>168</v>
      </c>
      <c r="W79" t="s">
        <v>40</v>
      </c>
      <c r="X79" t="s">
        <v>2526</v>
      </c>
      <c r="Y79" t="s">
        <v>2526</v>
      </c>
      <c r="Z79" t="s">
        <v>80</v>
      </c>
      <c r="AA79" t="s">
        <v>35</v>
      </c>
      <c r="AB79" t="s">
        <v>2901</v>
      </c>
      <c r="AC79" s="12" t="s">
        <v>3860</v>
      </c>
      <c r="AD79" s="12" t="s">
        <v>2901</v>
      </c>
      <c r="AE79">
        <v>0</v>
      </c>
      <c r="AF79">
        <v>10</v>
      </c>
      <c r="AQ79" t="s">
        <v>2248</v>
      </c>
      <c r="AR79" t="s">
        <v>2532</v>
      </c>
      <c r="AS79" t="s">
        <v>3880</v>
      </c>
      <c r="AT79">
        <v>0</v>
      </c>
      <c r="AU79">
        <v>3</v>
      </c>
      <c r="AV79">
        <v>0</v>
      </c>
      <c r="AW79">
        <v>3</v>
      </c>
      <c r="AX79">
        <v>0</v>
      </c>
      <c r="AY79">
        <v>3</v>
      </c>
    </row>
    <row r="80" spans="1:56" x14ac:dyDescent="0.25">
      <c r="A80" t="s">
        <v>2451</v>
      </c>
      <c r="B80">
        <v>2002</v>
      </c>
      <c r="C80" t="str">
        <f t="shared" si="2"/>
        <v>Heitman et al. 2002</v>
      </c>
      <c r="D80" t="s">
        <v>35</v>
      </c>
      <c r="E80" t="s">
        <v>25</v>
      </c>
      <c r="F80" t="s">
        <v>2452</v>
      </c>
      <c r="G80" t="s">
        <v>2901</v>
      </c>
      <c r="H80" t="s">
        <v>3503</v>
      </c>
      <c r="I80" t="s">
        <v>2550</v>
      </c>
      <c r="J80" t="s">
        <v>2117</v>
      </c>
      <c r="K80" t="s">
        <v>28</v>
      </c>
      <c r="L80" t="s">
        <v>28</v>
      </c>
      <c r="N80" t="s">
        <v>28</v>
      </c>
      <c r="O80" t="s">
        <v>744</v>
      </c>
      <c r="P80" t="s">
        <v>96</v>
      </c>
      <c r="Q80" t="s">
        <v>3978</v>
      </c>
      <c r="R80" t="s">
        <v>3935</v>
      </c>
      <c r="S80" t="s">
        <v>4434</v>
      </c>
      <c r="T80" t="s">
        <v>2865</v>
      </c>
      <c r="W80" t="s">
        <v>40</v>
      </c>
      <c r="X80" t="s">
        <v>2547</v>
      </c>
      <c r="Y80" t="s">
        <v>2526</v>
      </c>
      <c r="Z80" t="s">
        <v>80</v>
      </c>
      <c r="AA80" t="s">
        <v>35</v>
      </c>
      <c r="AB80" t="s">
        <v>2901</v>
      </c>
      <c r="AE80">
        <v>0</v>
      </c>
      <c r="AF80">
        <v>1</v>
      </c>
      <c r="AG80" s="7"/>
      <c r="AH80" s="7"/>
    </row>
    <row r="81" spans="1:56" x14ac:dyDescent="0.25">
      <c r="A81" t="s">
        <v>2451</v>
      </c>
      <c r="B81">
        <v>2002</v>
      </c>
      <c r="C81" t="str">
        <f t="shared" si="2"/>
        <v>Heitman et al. 2002</v>
      </c>
      <c r="D81" t="s">
        <v>35</v>
      </c>
      <c r="E81" t="s">
        <v>25</v>
      </c>
      <c r="F81" t="s">
        <v>2452</v>
      </c>
      <c r="G81" t="s">
        <v>2901</v>
      </c>
      <c r="H81" t="s">
        <v>3503</v>
      </c>
      <c r="I81" t="s">
        <v>2550</v>
      </c>
      <c r="J81" t="s">
        <v>2117</v>
      </c>
      <c r="K81" t="s">
        <v>28</v>
      </c>
      <c r="L81" t="s">
        <v>28</v>
      </c>
      <c r="N81" t="s">
        <v>28</v>
      </c>
      <c r="O81" t="s">
        <v>744</v>
      </c>
      <c r="P81" t="s">
        <v>96</v>
      </c>
      <c r="Q81" t="s">
        <v>3978</v>
      </c>
      <c r="R81" t="s">
        <v>4315</v>
      </c>
      <c r="S81" t="s">
        <v>4446</v>
      </c>
      <c r="T81" t="s">
        <v>2862</v>
      </c>
      <c r="W81" t="s">
        <v>40</v>
      </c>
      <c r="X81" t="s">
        <v>2547</v>
      </c>
      <c r="Y81" t="s">
        <v>2526</v>
      </c>
      <c r="Z81" t="s">
        <v>80</v>
      </c>
      <c r="AA81" t="s">
        <v>35</v>
      </c>
      <c r="AB81" t="s">
        <v>2901</v>
      </c>
      <c r="AE81">
        <v>0</v>
      </c>
      <c r="AF81">
        <v>3</v>
      </c>
      <c r="AG81" s="7"/>
      <c r="AH81" s="7"/>
    </row>
    <row r="82" spans="1:56" x14ac:dyDescent="0.25">
      <c r="A82" t="s">
        <v>2451</v>
      </c>
      <c r="B82">
        <v>2002</v>
      </c>
      <c r="C82" t="str">
        <f t="shared" si="2"/>
        <v>Heitman et al. 2002</v>
      </c>
      <c r="D82" t="s">
        <v>35</v>
      </c>
      <c r="E82" t="s">
        <v>25</v>
      </c>
      <c r="F82" t="s">
        <v>2452</v>
      </c>
      <c r="G82" t="s">
        <v>2901</v>
      </c>
      <c r="H82" t="s">
        <v>3503</v>
      </c>
      <c r="I82" t="s">
        <v>2550</v>
      </c>
      <c r="J82" t="s">
        <v>2117</v>
      </c>
      <c r="K82" t="s">
        <v>28</v>
      </c>
      <c r="L82" t="s">
        <v>28</v>
      </c>
      <c r="N82" t="s">
        <v>28</v>
      </c>
      <c r="O82" t="s">
        <v>744</v>
      </c>
      <c r="P82" t="s">
        <v>96</v>
      </c>
      <c r="Q82" t="s">
        <v>3978</v>
      </c>
      <c r="R82" t="s">
        <v>4315</v>
      </c>
      <c r="S82" t="s">
        <v>4468</v>
      </c>
      <c r="V82" t="s">
        <v>2866</v>
      </c>
      <c r="W82" t="s">
        <v>40</v>
      </c>
      <c r="X82" t="s">
        <v>2547</v>
      </c>
      <c r="Y82" t="s">
        <v>2526</v>
      </c>
      <c r="Z82" t="s">
        <v>80</v>
      </c>
      <c r="AA82" t="s">
        <v>35</v>
      </c>
      <c r="AB82" t="s">
        <v>2901</v>
      </c>
      <c r="AE82">
        <v>0</v>
      </c>
      <c r="AF82">
        <v>4</v>
      </c>
      <c r="AG82" s="7"/>
      <c r="AH82" s="7"/>
    </row>
    <row r="83" spans="1:56" x14ac:dyDescent="0.25">
      <c r="A83" t="s">
        <v>2451</v>
      </c>
      <c r="B83">
        <v>2002</v>
      </c>
      <c r="C83" t="str">
        <f t="shared" si="2"/>
        <v>Heitman et al. 2002</v>
      </c>
      <c r="D83" t="s">
        <v>35</v>
      </c>
      <c r="E83" t="s">
        <v>25</v>
      </c>
      <c r="F83" t="s">
        <v>2452</v>
      </c>
      <c r="G83" t="s">
        <v>2901</v>
      </c>
      <c r="H83" t="s">
        <v>3503</v>
      </c>
      <c r="I83" t="s">
        <v>2550</v>
      </c>
      <c r="J83" t="s">
        <v>2117</v>
      </c>
      <c r="K83" t="s">
        <v>28</v>
      </c>
      <c r="L83" t="s">
        <v>28</v>
      </c>
      <c r="N83" t="s">
        <v>28</v>
      </c>
      <c r="O83" t="s">
        <v>744</v>
      </c>
      <c r="P83" t="s">
        <v>96</v>
      </c>
      <c r="Q83" t="s">
        <v>3912</v>
      </c>
      <c r="V83" t="s">
        <v>2867</v>
      </c>
      <c r="W83" t="s">
        <v>40</v>
      </c>
      <c r="X83" t="s">
        <v>2547</v>
      </c>
      <c r="Y83" t="s">
        <v>2526</v>
      </c>
      <c r="Z83" t="s">
        <v>80</v>
      </c>
      <c r="AA83" t="s">
        <v>35</v>
      </c>
      <c r="AB83" t="s">
        <v>2901</v>
      </c>
      <c r="AE83">
        <v>0</v>
      </c>
      <c r="AF83">
        <v>2</v>
      </c>
      <c r="AR83" t="s">
        <v>2454</v>
      </c>
    </row>
    <row r="84" spans="1:56" x14ac:dyDescent="0.25">
      <c r="A84" t="s">
        <v>2451</v>
      </c>
      <c r="B84">
        <v>2002</v>
      </c>
      <c r="C84" t="str">
        <f t="shared" si="2"/>
        <v>Heitman et al. 2002</v>
      </c>
      <c r="D84" t="s">
        <v>35</v>
      </c>
      <c r="E84" t="s">
        <v>25</v>
      </c>
      <c r="F84" t="s">
        <v>2452</v>
      </c>
      <c r="G84" t="s">
        <v>2901</v>
      </c>
      <c r="H84" t="s">
        <v>3503</v>
      </c>
      <c r="I84" t="s">
        <v>2550</v>
      </c>
      <c r="J84" t="s">
        <v>2117</v>
      </c>
      <c r="K84" t="s">
        <v>28</v>
      </c>
      <c r="L84" t="s">
        <v>28</v>
      </c>
      <c r="N84" t="s">
        <v>28</v>
      </c>
      <c r="O84" t="s">
        <v>744</v>
      </c>
      <c r="P84" t="s">
        <v>96</v>
      </c>
      <c r="Q84" t="s">
        <v>3912</v>
      </c>
      <c r="R84" t="s">
        <v>4056</v>
      </c>
      <c r="T84" s="12"/>
      <c r="V84" t="s">
        <v>2635</v>
      </c>
      <c r="W84" t="s">
        <v>40</v>
      </c>
      <c r="X84" t="s">
        <v>2547</v>
      </c>
      <c r="Y84" t="s">
        <v>2526</v>
      </c>
      <c r="Z84" t="s">
        <v>80</v>
      </c>
      <c r="AA84" t="s">
        <v>35</v>
      </c>
      <c r="AB84" t="s">
        <v>2901</v>
      </c>
      <c r="AE84">
        <v>0</v>
      </c>
      <c r="AF84">
        <v>15</v>
      </c>
      <c r="AR84" t="s">
        <v>2454</v>
      </c>
    </row>
    <row r="85" spans="1:56" x14ac:dyDescent="0.25">
      <c r="A85" t="s">
        <v>800</v>
      </c>
      <c r="B85">
        <v>2013</v>
      </c>
      <c r="C85" t="str">
        <f t="shared" si="2"/>
        <v>Kilonzo et al. 2013</v>
      </c>
      <c r="D85" t="s">
        <v>35</v>
      </c>
      <c r="E85" t="s">
        <v>158</v>
      </c>
      <c r="F85" t="s">
        <v>801</v>
      </c>
      <c r="G85" t="s">
        <v>35</v>
      </c>
      <c r="H85" t="s">
        <v>3503</v>
      </c>
      <c r="I85" t="s">
        <v>2284</v>
      </c>
      <c r="J85" t="s">
        <v>2117</v>
      </c>
      <c r="K85" t="s">
        <v>28</v>
      </c>
      <c r="L85" t="s">
        <v>28</v>
      </c>
      <c r="N85" t="s">
        <v>802</v>
      </c>
      <c r="O85" t="s">
        <v>744</v>
      </c>
      <c r="P85" t="s">
        <v>96</v>
      </c>
      <c r="Q85" t="s">
        <v>3912</v>
      </c>
      <c r="R85" t="s">
        <v>3913</v>
      </c>
      <c r="S85" t="s">
        <v>3971</v>
      </c>
      <c r="T85" t="s">
        <v>803</v>
      </c>
      <c r="U85" t="s">
        <v>804</v>
      </c>
      <c r="W85" t="s">
        <v>40</v>
      </c>
      <c r="X85" t="s">
        <v>2526</v>
      </c>
      <c r="Y85" t="s">
        <v>2526</v>
      </c>
      <c r="Z85" t="s">
        <v>80</v>
      </c>
      <c r="AA85" t="s">
        <v>35</v>
      </c>
      <c r="AB85" t="s">
        <v>2901</v>
      </c>
      <c r="AE85">
        <v>5</v>
      </c>
      <c r="AF85" s="4">
        <v>38</v>
      </c>
      <c r="AG85" s="4"/>
      <c r="AH85" s="4"/>
    </row>
    <row r="86" spans="1:56" x14ac:dyDescent="0.25">
      <c r="A86" t="s">
        <v>800</v>
      </c>
      <c r="B86">
        <v>2013</v>
      </c>
      <c r="C86" t="str">
        <f t="shared" si="2"/>
        <v>Kilonzo et al. 2013</v>
      </c>
      <c r="D86" t="s">
        <v>35</v>
      </c>
      <c r="E86" t="s">
        <v>158</v>
      </c>
      <c r="F86" t="s">
        <v>801</v>
      </c>
      <c r="G86" t="s">
        <v>35</v>
      </c>
      <c r="H86" t="s">
        <v>3503</v>
      </c>
      <c r="I86" t="s">
        <v>2284</v>
      </c>
      <c r="J86" t="s">
        <v>2117</v>
      </c>
      <c r="K86" t="s">
        <v>28</v>
      </c>
      <c r="L86" t="s">
        <v>28</v>
      </c>
      <c r="N86" t="s">
        <v>802</v>
      </c>
      <c r="O86" t="s">
        <v>744</v>
      </c>
      <c r="P86" t="s">
        <v>96</v>
      </c>
      <c r="Q86" t="s">
        <v>3912</v>
      </c>
      <c r="R86" t="s">
        <v>4056</v>
      </c>
      <c r="S86" t="s">
        <v>4055</v>
      </c>
      <c r="T86" t="s">
        <v>805</v>
      </c>
      <c r="U86" t="s">
        <v>806</v>
      </c>
      <c r="W86" t="s">
        <v>40</v>
      </c>
      <c r="X86" t="s">
        <v>2526</v>
      </c>
      <c r="Y86" t="s">
        <v>2526</v>
      </c>
      <c r="Z86" t="s">
        <v>80</v>
      </c>
      <c r="AA86" t="s">
        <v>35</v>
      </c>
      <c r="AB86" t="s">
        <v>2901</v>
      </c>
      <c r="AE86">
        <v>1</v>
      </c>
      <c r="AF86" s="4">
        <v>2</v>
      </c>
      <c r="AG86" s="4"/>
      <c r="AH86" s="4"/>
    </row>
    <row r="87" spans="1:56" s="12" customFormat="1" x14ac:dyDescent="0.25">
      <c r="A87" t="s">
        <v>800</v>
      </c>
      <c r="B87">
        <v>2013</v>
      </c>
      <c r="C87" t="str">
        <f t="shared" si="2"/>
        <v>Kilonzo et al. 2013</v>
      </c>
      <c r="D87" t="s">
        <v>35</v>
      </c>
      <c r="E87" t="s">
        <v>158</v>
      </c>
      <c r="F87" t="s">
        <v>801</v>
      </c>
      <c r="G87" t="s">
        <v>35</v>
      </c>
      <c r="H87" t="s">
        <v>3503</v>
      </c>
      <c r="I87" t="s">
        <v>2284</v>
      </c>
      <c r="J87" t="s">
        <v>2117</v>
      </c>
      <c r="K87" t="s">
        <v>28</v>
      </c>
      <c r="L87" t="s">
        <v>28</v>
      </c>
      <c r="M87"/>
      <c r="N87" t="s">
        <v>802</v>
      </c>
      <c r="O87" t="s">
        <v>744</v>
      </c>
      <c r="P87" t="s">
        <v>96</v>
      </c>
      <c r="Q87" t="s">
        <v>3912</v>
      </c>
      <c r="R87" s="12" t="s">
        <v>3913</v>
      </c>
      <c r="T87"/>
      <c r="U87" t="s">
        <v>813</v>
      </c>
      <c r="V87"/>
      <c r="W87" t="s">
        <v>40</v>
      </c>
      <c r="X87" t="s">
        <v>2526</v>
      </c>
      <c r="Y87" t="s">
        <v>2526</v>
      </c>
      <c r="Z87" t="s">
        <v>80</v>
      </c>
      <c r="AA87" t="s">
        <v>35</v>
      </c>
      <c r="AB87" t="s">
        <v>2901</v>
      </c>
      <c r="AC87"/>
      <c r="AD87"/>
      <c r="AE87">
        <v>20</v>
      </c>
      <c r="AF87" s="4">
        <v>265</v>
      </c>
      <c r="AG87" s="4"/>
      <c r="AH87" s="4"/>
      <c r="AI87"/>
      <c r="AJ87"/>
      <c r="AK87"/>
      <c r="AL87"/>
      <c r="AM87"/>
      <c r="AN87"/>
      <c r="AO87"/>
      <c r="AP87"/>
      <c r="AQ87"/>
      <c r="AR87"/>
      <c r="AS87"/>
      <c r="AT87"/>
      <c r="AU87"/>
      <c r="AV87"/>
      <c r="AW87"/>
      <c r="AX87"/>
      <c r="AY87"/>
      <c r="AZ87"/>
      <c r="BA87"/>
      <c r="BB87"/>
      <c r="BC87"/>
      <c r="BD87"/>
    </row>
    <row r="88" spans="1:56" x14ac:dyDescent="0.25">
      <c r="A88" t="s">
        <v>800</v>
      </c>
      <c r="B88">
        <v>2013</v>
      </c>
      <c r="C88" t="str">
        <f t="shared" si="2"/>
        <v>Kilonzo et al. 2013</v>
      </c>
      <c r="D88" t="s">
        <v>35</v>
      </c>
      <c r="E88" t="s">
        <v>158</v>
      </c>
      <c r="F88" t="s">
        <v>801</v>
      </c>
      <c r="G88" t="s">
        <v>35</v>
      </c>
      <c r="H88" t="s">
        <v>3503</v>
      </c>
      <c r="I88" t="s">
        <v>2284</v>
      </c>
      <c r="J88" t="s">
        <v>2117</v>
      </c>
      <c r="K88" t="s">
        <v>28</v>
      </c>
      <c r="L88" t="s">
        <v>28</v>
      </c>
      <c r="N88" t="s">
        <v>802</v>
      </c>
      <c r="O88" t="s">
        <v>744</v>
      </c>
      <c r="P88" t="s">
        <v>96</v>
      </c>
      <c r="Q88" t="s">
        <v>3912</v>
      </c>
      <c r="R88" t="s">
        <v>3913</v>
      </c>
      <c r="S88" t="s">
        <v>3971</v>
      </c>
      <c r="T88" t="s">
        <v>2297</v>
      </c>
      <c r="U88" t="s">
        <v>807</v>
      </c>
      <c r="W88" t="s">
        <v>40</v>
      </c>
      <c r="X88" t="s">
        <v>2526</v>
      </c>
      <c r="Y88" t="s">
        <v>2526</v>
      </c>
      <c r="Z88" t="s">
        <v>80</v>
      </c>
      <c r="AA88" t="s">
        <v>35</v>
      </c>
      <c r="AB88" t="s">
        <v>2901</v>
      </c>
      <c r="AE88">
        <v>54</v>
      </c>
      <c r="AF88" s="4">
        <v>214</v>
      </c>
      <c r="AG88" s="4"/>
      <c r="AH88" s="4"/>
    </row>
    <row r="89" spans="1:56" x14ac:dyDescent="0.25">
      <c r="A89" t="s">
        <v>800</v>
      </c>
      <c r="B89">
        <v>2013</v>
      </c>
      <c r="C89" t="str">
        <f t="shared" si="2"/>
        <v>Kilonzo et al. 2013</v>
      </c>
      <c r="D89" t="s">
        <v>35</v>
      </c>
      <c r="E89" t="s">
        <v>158</v>
      </c>
      <c r="F89" t="s">
        <v>801</v>
      </c>
      <c r="G89" t="s">
        <v>35</v>
      </c>
      <c r="H89" t="s">
        <v>3503</v>
      </c>
      <c r="I89" t="s">
        <v>2284</v>
      </c>
      <c r="J89" t="s">
        <v>2117</v>
      </c>
      <c r="K89" t="s">
        <v>28</v>
      </c>
      <c r="L89" t="s">
        <v>28</v>
      </c>
      <c r="N89" t="s">
        <v>802</v>
      </c>
      <c r="O89" t="s">
        <v>744</v>
      </c>
      <c r="P89" t="s">
        <v>96</v>
      </c>
      <c r="Q89" t="s">
        <v>3912</v>
      </c>
      <c r="R89" t="s">
        <v>3916</v>
      </c>
      <c r="S89" t="s">
        <v>4112</v>
      </c>
      <c r="T89" t="s">
        <v>3773</v>
      </c>
      <c r="U89" t="s">
        <v>808</v>
      </c>
      <c r="W89" t="s">
        <v>40</v>
      </c>
      <c r="X89" t="s">
        <v>2526</v>
      </c>
      <c r="Y89" t="s">
        <v>2526</v>
      </c>
      <c r="Z89" t="s">
        <v>80</v>
      </c>
      <c r="AA89" t="s">
        <v>35</v>
      </c>
      <c r="AB89" t="s">
        <v>2901</v>
      </c>
      <c r="AE89">
        <v>1</v>
      </c>
      <c r="AF89" s="4">
        <v>3</v>
      </c>
      <c r="AG89" s="4"/>
      <c r="AH89" s="4"/>
    </row>
    <row r="90" spans="1:56" x14ac:dyDescent="0.25">
      <c r="A90" t="s">
        <v>800</v>
      </c>
      <c r="B90">
        <v>2013</v>
      </c>
      <c r="C90" t="str">
        <f t="shared" si="2"/>
        <v>Kilonzo et al. 2013</v>
      </c>
      <c r="D90" t="s">
        <v>35</v>
      </c>
      <c r="E90" t="s">
        <v>158</v>
      </c>
      <c r="F90" t="s">
        <v>801</v>
      </c>
      <c r="G90" t="s">
        <v>35</v>
      </c>
      <c r="H90" t="s">
        <v>3503</v>
      </c>
      <c r="I90" t="s">
        <v>2284</v>
      </c>
      <c r="J90" t="s">
        <v>2117</v>
      </c>
      <c r="K90" t="s">
        <v>28</v>
      </c>
      <c r="L90" t="s">
        <v>28</v>
      </c>
      <c r="N90" t="s">
        <v>802</v>
      </c>
      <c r="O90" t="s">
        <v>744</v>
      </c>
      <c r="P90" t="s">
        <v>96</v>
      </c>
      <c r="Q90" t="s">
        <v>3912</v>
      </c>
      <c r="R90" t="s">
        <v>3916</v>
      </c>
      <c r="U90" t="s">
        <v>814</v>
      </c>
      <c r="V90" t="s">
        <v>2641</v>
      </c>
      <c r="W90" t="s">
        <v>40</v>
      </c>
      <c r="X90" t="s">
        <v>2526</v>
      </c>
      <c r="Y90" t="s">
        <v>2526</v>
      </c>
      <c r="Z90" t="s">
        <v>80</v>
      </c>
      <c r="AA90" t="s">
        <v>35</v>
      </c>
      <c r="AB90" t="s">
        <v>2901</v>
      </c>
      <c r="AE90">
        <v>2</v>
      </c>
      <c r="AF90" s="4">
        <v>7</v>
      </c>
      <c r="AG90" s="4"/>
      <c r="AH90" s="4"/>
    </row>
    <row r="91" spans="1:56" x14ac:dyDescent="0.25">
      <c r="A91" t="s">
        <v>800</v>
      </c>
      <c r="B91">
        <v>2013</v>
      </c>
      <c r="C91" t="str">
        <f t="shared" si="2"/>
        <v>Kilonzo et al. 2013</v>
      </c>
      <c r="D91" t="s">
        <v>35</v>
      </c>
      <c r="E91" t="s">
        <v>158</v>
      </c>
      <c r="F91" t="s">
        <v>801</v>
      </c>
      <c r="G91" t="s">
        <v>35</v>
      </c>
      <c r="H91" t="s">
        <v>3503</v>
      </c>
      <c r="I91" t="s">
        <v>2284</v>
      </c>
      <c r="J91" t="s">
        <v>2117</v>
      </c>
      <c r="K91" t="s">
        <v>28</v>
      </c>
      <c r="L91" t="s">
        <v>28</v>
      </c>
      <c r="N91" t="s">
        <v>802</v>
      </c>
      <c r="O91" t="s">
        <v>744</v>
      </c>
      <c r="P91" t="s">
        <v>96</v>
      </c>
      <c r="Q91" t="s">
        <v>3912</v>
      </c>
      <c r="R91" t="s">
        <v>4138</v>
      </c>
      <c r="T91" s="12"/>
      <c r="U91" t="s">
        <v>815</v>
      </c>
      <c r="V91" t="s">
        <v>2642</v>
      </c>
      <c r="W91" t="s">
        <v>40</v>
      </c>
      <c r="X91" t="s">
        <v>2526</v>
      </c>
      <c r="Y91" t="s">
        <v>2526</v>
      </c>
      <c r="Z91" t="s">
        <v>80</v>
      </c>
      <c r="AA91" t="s">
        <v>35</v>
      </c>
      <c r="AB91" t="s">
        <v>2901</v>
      </c>
      <c r="AE91">
        <v>2</v>
      </c>
      <c r="AF91" s="4">
        <v>3</v>
      </c>
      <c r="AG91" s="4"/>
      <c r="AH91" s="4"/>
    </row>
    <row r="92" spans="1:56" x14ac:dyDescent="0.25">
      <c r="A92" t="s">
        <v>800</v>
      </c>
      <c r="B92">
        <v>2013</v>
      </c>
      <c r="C92" t="str">
        <f t="shared" si="2"/>
        <v>Kilonzo et al. 2013</v>
      </c>
      <c r="D92" t="s">
        <v>35</v>
      </c>
      <c r="E92" t="s">
        <v>158</v>
      </c>
      <c r="F92" t="s">
        <v>801</v>
      </c>
      <c r="G92" t="s">
        <v>35</v>
      </c>
      <c r="H92" t="s">
        <v>3503</v>
      </c>
      <c r="I92" t="s">
        <v>2284</v>
      </c>
      <c r="J92" t="s">
        <v>2117</v>
      </c>
      <c r="K92" t="s">
        <v>28</v>
      </c>
      <c r="L92" t="s">
        <v>28</v>
      </c>
      <c r="N92" t="s">
        <v>802</v>
      </c>
      <c r="O92" t="s">
        <v>744</v>
      </c>
      <c r="P92" t="s">
        <v>96</v>
      </c>
      <c r="Q92" t="s">
        <v>3909</v>
      </c>
      <c r="V92" t="s">
        <v>2801</v>
      </c>
      <c r="W92" t="s">
        <v>40</v>
      </c>
      <c r="X92" t="s">
        <v>2526</v>
      </c>
      <c r="Y92" t="s">
        <v>2526</v>
      </c>
      <c r="Z92" t="s">
        <v>80</v>
      </c>
      <c r="AA92" t="s">
        <v>35</v>
      </c>
      <c r="AB92" t="s">
        <v>2901</v>
      </c>
      <c r="AE92">
        <v>4</v>
      </c>
      <c r="AF92" s="4">
        <v>8</v>
      </c>
      <c r="AG92" s="4"/>
      <c r="AH92" s="4"/>
    </row>
    <row r="93" spans="1:56" x14ac:dyDescent="0.25">
      <c r="A93" t="s">
        <v>800</v>
      </c>
      <c r="B93">
        <v>2013</v>
      </c>
      <c r="C93" t="str">
        <f t="shared" si="2"/>
        <v>Kilonzo et al. 2013</v>
      </c>
      <c r="D93" t="s">
        <v>35</v>
      </c>
      <c r="E93" t="s">
        <v>158</v>
      </c>
      <c r="F93" t="s">
        <v>801</v>
      </c>
      <c r="G93" t="s">
        <v>35</v>
      </c>
      <c r="H93" t="s">
        <v>3503</v>
      </c>
      <c r="I93" t="s">
        <v>2284</v>
      </c>
      <c r="J93" t="s">
        <v>2117</v>
      </c>
      <c r="K93" t="s">
        <v>28</v>
      </c>
      <c r="L93" t="s">
        <v>28</v>
      </c>
      <c r="N93" t="s">
        <v>802</v>
      </c>
      <c r="O93" t="s">
        <v>744</v>
      </c>
      <c r="P93" t="s">
        <v>96</v>
      </c>
      <c r="Q93" t="s">
        <v>3912</v>
      </c>
      <c r="R93" t="s">
        <v>4056</v>
      </c>
      <c r="T93" s="12"/>
      <c r="U93" t="s">
        <v>811</v>
      </c>
      <c r="V93" t="s">
        <v>2635</v>
      </c>
      <c r="W93" t="s">
        <v>40</v>
      </c>
      <c r="X93" t="s">
        <v>2526</v>
      </c>
      <c r="Y93" t="s">
        <v>2526</v>
      </c>
      <c r="Z93" t="s">
        <v>80</v>
      </c>
      <c r="AA93" t="s">
        <v>35</v>
      </c>
      <c r="AB93" t="s">
        <v>2901</v>
      </c>
      <c r="AE93">
        <v>1</v>
      </c>
      <c r="AF93" s="4">
        <v>2</v>
      </c>
      <c r="AG93" s="4"/>
      <c r="AH93" s="4"/>
    </row>
    <row r="94" spans="1:56" x14ac:dyDescent="0.25">
      <c r="A94" s="12" t="s">
        <v>800</v>
      </c>
      <c r="B94" s="12">
        <v>2017</v>
      </c>
      <c r="C94" t="str">
        <f t="shared" si="2"/>
        <v>Kilonzo et al. 2017</v>
      </c>
      <c r="D94" s="12" t="s">
        <v>35</v>
      </c>
      <c r="E94" s="12" t="s">
        <v>226</v>
      </c>
      <c r="F94" s="12" t="s">
        <v>2440</v>
      </c>
      <c r="G94" s="12" t="s">
        <v>35</v>
      </c>
      <c r="H94" s="12" t="s">
        <v>3503</v>
      </c>
      <c r="I94" s="12" t="s">
        <v>2429</v>
      </c>
      <c r="J94" s="12" t="s">
        <v>2117</v>
      </c>
      <c r="K94" s="12" t="s">
        <v>28</v>
      </c>
      <c r="L94" s="12" t="s">
        <v>28</v>
      </c>
      <c r="M94" s="12"/>
      <c r="N94" s="12" t="s">
        <v>2441</v>
      </c>
      <c r="O94" t="s">
        <v>744</v>
      </c>
      <c r="P94" s="12" t="s">
        <v>96</v>
      </c>
      <c r="Q94" t="s">
        <v>3912</v>
      </c>
      <c r="R94" t="s">
        <v>3913</v>
      </c>
      <c r="S94" t="s">
        <v>3971</v>
      </c>
      <c r="T94" s="12" t="s">
        <v>2297</v>
      </c>
      <c r="U94" s="12" t="s">
        <v>807</v>
      </c>
      <c r="V94" s="12"/>
      <c r="W94" s="12" t="s">
        <v>40</v>
      </c>
      <c r="X94" s="12" t="s">
        <v>2547</v>
      </c>
      <c r="Y94" s="12" t="s">
        <v>2526</v>
      </c>
      <c r="Z94" s="12" t="s">
        <v>80</v>
      </c>
      <c r="AA94" s="12" t="s">
        <v>35</v>
      </c>
      <c r="AB94" s="12" t="s">
        <v>35</v>
      </c>
      <c r="AC94" s="12" t="s">
        <v>3860</v>
      </c>
      <c r="AD94" s="12" t="s">
        <v>2901</v>
      </c>
      <c r="AE94" s="12">
        <v>53</v>
      </c>
      <c r="AF94" s="17">
        <v>208</v>
      </c>
      <c r="AG94" s="17"/>
      <c r="AH94" s="17"/>
      <c r="AI94" s="16">
        <v>172000000</v>
      </c>
      <c r="AJ94" s="16"/>
      <c r="AK94" s="16">
        <v>724000000</v>
      </c>
      <c r="AL94" s="12"/>
      <c r="AM94" s="12"/>
      <c r="AN94" s="12"/>
      <c r="AO94" s="12"/>
      <c r="AP94" s="12"/>
      <c r="AQ94" s="12" t="s">
        <v>2330</v>
      </c>
      <c r="AR94" s="12" t="s">
        <v>2445</v>
      </c>
      <c r="AS94" s="12" t="s">
        <v>2444</v>
      </c>
      <c r="AX94" s="12"/>
      <c r="AY94" s="12"/>
      <c r="AZ94" s="12"/>
      <c r="BA94" s="12"/>
      <c r="BB94" s="12"/>
      <c r="BC94" s="12"/>
      <c r="BD94" s="12"/>
    </row>
    <row r="95" spans="1:56" x14ac:dyDescent="0.25">
      <c r="A95" t="s">
        <v>2427</v>
      </c>
      <c r="B95">
        <v>2011</v>
      </c>
      <c r="C95" t="str">
        <f t="shared" si="2"/>
        <v>Kowalewski et al. 2011</v>
      </c>
      <c r="D95" t="s">
        <v>35</v>
      </c>
      <c r="E95" t="s">
        <v>226</v>
      </c>
      <c r="F95" t="s">
        <v>2434</v>
      </c>
      <c r="G95" t="s">
        <v>2901</v>
      </c>
      <c r="H95" t="s">
        <v>3506</v>
      </c>
      <c r="I95" t="s">
        <v>2429</v>
      </c>
      <c r="J95" t="s">
        <v>2117</v>
      </c>
      <c r="K95" t="s">
        <v>28</v>
      </c>
      <c r="L95" t="s">
        <v>28</v>
      </c>
      <c r="N95" t="s">
        <v>28</v>
      </c>
      <c r="O95" t="s">
        <v>744</v>
      </c>
      <c r="P95" t="s">
        <v>96</v>
      </c>
      <c r="Q95" t="s">
        <v>3959</v>
      </c>
      <c r="R95" t="s">
        <v>4279</v>
      </c>
      <c r="S95" t="s">
        <v>4278</v>
      </c>
      <c r="T95" t="s">
        <v>2852</v>
      </c>
      <c r="U95" t="s">
        <v>2431</v>
      </c>
      <c r="W95" t="s">
        <v>40</v>
      </c>
      <c r="X95" t="s">
        <v>2541</v>
      </c>
      <c r="Y95" t="s">
        <v>2526</v>
      </c>
      <c r="Z95" t="s">
        <v>80</v>
      </c>
      <c r="AA95" t="s">
        <v>35</v>
      </c>
      <c r="AB95" t="s">
        <v>35</v>
      </c>
      <c r="AC95" s="12" t="s">
        <v>3860</v>
      </c>
      <c r="AD95" s="12" t="s">
        <v>2901</v>
      </c>
      <c r="AE95">
        <v>12</v>
      </c>
      <c r="AF95">
        <v>30</v>
      </c>
      <c r="AI95" s="6">
        <v>194.7</v>
      </c>
      <c r="AJ95" s="6"/>
      <c r="AM95">
        <v>1</v>
      </c>
      <c r="AN95">
        <v>790</v>
      </c>
      <c r="AQ95" t="s">
        <v>936</v>
      </c>
      <c r="AR95" t="s">
        <v>2542</v>
      </c>
    </row>
    <row r="96" spans="1:56" s="12" customFormat="1" x14ac:dyDescent="0.25">
      <c r="A96" t="s">
        <v>2427</v>
      </c>
      <c r="B96">
        <v>2011</v>
      </c>
      <c r="C96" t="str">
        <f t="shared" si="2"/>
        <v>Kowalewski et al. 2011</v>
      </c>
      <c r="D96" t="s">
        <v>35</v>
      </c>
      <c r="E96" t="s">
        <v>226</v>
      </c>
      <c r="F96" t="s">
        <v>2433</v>
      </c>
      <c r="G96" t="s">
        <v>2901</v>
      </c>
      <c r="H96" t="s">
        <v>3506</v>
      </c>
      <c r="I96" t="s">
        <v>2429</v>
      </c>
      <c r="J96" t="s">
        <v>2117</v>
      </c>
      <c r="K96" t="s">
        <v>28</v>
      </c>
      <c r="L96" t="s">
        <v>28</v>
      </c>
      <c r="M96"/>
      <c r="N96" t="s">
        <v>28</v>
      </c>
      <c r="O96" t="s">
        <v>744</v>
      </c>
      <c r="P96" t="s">
        <v>96</v>
      </c>
      <c r="Q96" t="s">
        <v>3959</v>
      </c>
      <c r="R96" t="s">
        <v>4279</v>
      </c>
      <c r="S96" t="s">
        <v>4278</v>
      </c>
      <c r="T96" t="s">
        <v>2852</v>
      </c>
      <c r="U96" t="s">
        <v>2431</v>
      </c>
      <c r="V96"/>
      <c r="W96" t="s">
        <v>40</v>
      </c>
      <c r="X96" t="s">
        <v>2541</v>
      </c>
      <c r="Y96" t="s">
        <v>2526</v>
      </c>
      <c r="Z96" t="s">
        <v>80</v>
      </c>
      <c r="AA96" t="s">
        <v>35</v>
      </c>
      <c r="AB96" t="s">
        <v>35</v>
      </c>
      <c r="AC96" s="12" t="s">
        <v>3860</v>
      </c>
      <c r="AD96" s="12" t="s">
        <v>2901</v>
      </c>
      <c r="AE96">
        <v>20</v>
      </c>
      <c r="AF96">
        <v>30</v>
      </c>
      <c r="AG96"/>
      <c r="AH96"/>
      <c r="AI96" s="6">
        <v>113.5</v>
      </c>
      <c r="AJ96" s="6"/>
      <c r="AK96"/>
      <c r="AL96"/>
      <c r="AM96">
        <v>1</v>
      </c>
      <c r="AN96">
        <v>845</v>
      </c>
      <c r="AO96"/>
      <c r="AP96"/>
      <c r="AQ96" t="s">
        <v>936</v>
      </c>
      <c r="AR96" t="s">
        <v>2542</v>
      </c>
      <c r="AS96"/>
      <c r="AT96"/>
      <c r="AU96"/>
      <c r="AV96"/>
      <c r="AW96"/>
      <c r="AX96"/>
      <c r="AY96"/>
      <c r="AZ96"/>
      <c r="BA96"/>
      <c r="BB96"/>
      <c r="BC96"/>
      <c r="BD96"/>
    </row>
    <row r="97" spans="1:56" x14ac:dyDescent="0.25">
      <c r="A97" t="s">
        <v>2427</v>
      </c>
      <c r="B97">
        <v>2011</v>
      </c>
      <c r="C97" t="str">
        <f t="shared" si="2"/>
        <v>Kowalewski et al. 2011</v>
      </c>
      <c r="D97" t="s">
        <v>35</v>
      </c>
      <c r="E97" t="s">
        <v>226</v>
      </c>
      <c r="F97" t="s">
        <v>2428</v>
      </c>
      <c r="G97" t="s">
        <v>2901</v>
      </c>
      <c r="H97" t="s">
        <v>3506</v>
      </c>
      <c r="I97" t="s">
        <v>2429</v>
      </c>
      <c r="J97" t="s">
        <v>2117</v>
      </c>
      <c r="K97" t="s">
        <v>28</v>
      </c>
      <c r="L97" t="s">
        <v>28</v>
      </c>
      <c r="N97" t="s">
        <v>28</v>
      </c>
      <c r="O97" t="s">
        <v>744</v>
      </c>
      <c r="P97" t="s">
        <v>96</v>
      </c>
      <c r="Q97" t="s">
        <v>3959</v>
      </c>
      <c r="R97" t="s">
        <v>4279</v>
      </c>
      <c r="S97" t="s">
        <v>4278</v>
      </c>
      <c r="T97" t="s">
        <v>2852</v>
      </c>
      <c r="U97" t="s">
        <v>2431</v>
      </c>
      <c r="W97" t="s">
        <v>40</v>
      </c>
      <c r="X97" t="s">
        <v>2541</v>
      </c>
      <c r="Y97" t="s">
        <v>2526</v>
      </c>
      <c r="Z97" t="s">
        <v>80</v>
      </c>
      <c r="AA97" t="s">
        <v>35</v>
      </c>
      <c r="AB97" t="s">
        <v>35</v>
      </c>
      <c r="AC97" s="12" t="s">
        <v>3860</v>
      </c>
      <c r="AD97" s="12" t="s">
        <v>2901</v>
      </c>
      <c r="AE97">
        <v>17</v>
      </c>
      <c r="AF97">
        <v>30</v>
      </c>
      <c r="AI97" s="6">
        <v>250.9</v>
      </c>
      <c r="AJ97" s="6"/>
      <c r="AM97">
        <v>4</v>
      </c>
      <c r="AN97" s="4">
        <v>1064</v>
      </c>
      <c r="AQ97" t="s">
        <v>936</v>
      </c>
      <c r="AR97" t="s">
        <v>2542</v>
      </c>
    </row>
    <row r="98" spans="1:56" x14ac:dyDescent="0.25">
      <c r="A98" t="s">
        <v>788</v>
      </c>
      <c r="B98">
        <v>2013</v>
      </c>
      <c r="C98" t="str">
        <f t="shared" ref="C98:C129" si="3">A98&amp;" "&amp;B98</f>
        <v>Lohmus et al. 2013</v>
      </c>
      <c r="D98" t="s">
        <v>35</v>
      </c>
      <c r="E98" t="s">
        <v>226</v>
      </c>
      <c r="F98" t="s">
        <v>789</v>
      </c>
      <c r="G98" t="s">
        <v>2901</v>
      </c>
      <c r="H98" t="s">
        <v>3504</v>
      </c>
      <c r="I98" t="s">
        <v>2435</v>
      </c>
      <c r="J98" t="s">
        <v>2117</v>
      </c>
      <c r="K98" t="s">
        <v>28</v>
      </c>
      <c r="L98" t="s">
        <v>28</v>
      </c>
      <c r="N98" t="s">
        <v>248</v>
      </c>
      <c r="O98" t="s">
        <v>744</v>
      </c>
      <c r="P98" t="s">
        <v>96</v>
      </c>
      <c r="Q98" t="s">
        <v>3912</v>
      </c>
      <c r="R98" t="s">
        <v>3913</v>
      </c>
      <c r="S98" t="s">
        <v>4024</v>
      </c>
      <c r="T98" t="s">
        <v>791</v>
      </c>
      <c r="U98" t="s">
        <v>792</v>
      </c>
      <c r="W98" t="s">
        <v>40</v>
      </c>
      <c r="X98" t="s">
        <v>2540</v>
      </c>
      <c r="Y98" t="s">
        <v>2526</v>
      </c>
      <c r="Z98" t="s">
        <v>69</v>
      </c>
      <c r="AA98" t="s">
        <v>35</v>
      </c>
      <c r="AB98" t="s">
        <v>2901</v>
      </c>
      <c r="AE98">
        <v>3</v>
      </c>
      <c r="AF98">
        <v>9</v>
      </c>
    </row>
    <row r="99" spans="1:56" x14ac:dyDescent="0.25">
      <c r="A99" t="s">
        <v>788</v>
      </c>
      <c r="B99">
        <v>2013</v>
      </c>
      <c r="C99" t="str">
        <f t="shared" si="3"/>
        <v>Lohmus et al. 2013</v>
      </c>
      <c r="D99" t="s">
        <v>35</v>
      </c>
      <c r="E99" t="s">
        <v>226</v>
      </c>
      <c r="F99" t="s">
        <v>789</v>
      </c>
      <c r="G99" t="s">
        <v>2901</v>
      </c>
      <c r="H99" t="s">
        <v>3504</v>
      </c>
      <c r="I99" t="s">
        <v>2435</v>
      </c>
      <c r="J99" t="s">
        <v>2117</v>
      </c>
      <c r="K99" t="s">
        <v>28</v>
      </c>
      <c r="L99" t="s">
        <v>28</v>
      </c>
      <c r="N99" t="s">
        <v>248</v>
      </c>
      <c r="O99" t="s">
        <v>744</v>
      </c>
      <c r="P99" t="s">
        <v>96</v>
      </c>
      <c r="Q99" t="s">
        <v>3912</v>
      </c>
      <c r="R99" t="s">
        <v>3914</v>
      </c>
      <c r="S99" t="s">
        <v>4118</v>
      </c>
      <c r="T99" t="s">
        <v>794</v>
      </c>
      <c r="U99" t="s">
        <v>458</v>
      </c>
      <c r="W99" t="s">
        <v>40</v>
      </c>
      <c r="X99" t="s">
        <v>2540</v>
      </c>
      <c r="Y99" t="s">
        <v>2526</v>
      </c>
      <c r="Z99" t="s">
        <v>69</v>
      </c>
      <c r="AA99" t="s">
        <v>35</v>
      </c>
      <c r="AB99" t="s">
        <v>2901</v>
      </c>
      <c r="AE99">
        <v>0</v>
      </c>
      <c r="AF99">
        <v>2</v>
      </c>
    </row>
    <row r="100" spans="1:56" s="12" customFormat="1" x14ac:dyDescent="0.25">
      <c r="A100" t="s">
        <v>788</v>
      </c>
      <c r="B100">
        <v>2013</v>
      </c>
      <c r="C100" t="str">
        <f t="shared" si="3"/>
        <v>Lohmus et al. 2013</v>
      </c>
      <c r="D100" t="s">
        <v>35</v>
      </c>
      <c r="E100" t="s">
        <v>226</v>
      </c>
      <c r="F100" t="s">
        <v>789</v>
      </c>
      <c r="G100" t="s">
        <v>2901</v>
      </c>
      <c r="H100" t="s">
        <v>3504</v>
      </c>
      <c r="I100" t="s">
        <v>2435</v>
      </c>
      <c r="J100" t="s">
        <v>2117</v>
      </c>
      <c r="K100" t="s">
        <v>28</v>
      </c>
      <c r="L100" t="s">
        <v>28</v>
      </c>
      <c r="M100"/>
      <c r="N100" t="s">
        <v>248</v>
      </c>
      <c r="O100" t="s">
        <v>744</v>
      </c>
      <c r="P100" t="s">
        <v>96</v>
      </c>
      <c r="Q100" t="s">
        <v>3912</v>
      </c>
      <c r="R100" t="s">
        <v>3914</v>
      </c>
      <c r="S100" t="s">
        <v>4209</v>
      </c>
      <c r="T100" t="s">
        <v>795</v>
      </c>
      <c r="U100" t="s">
        <v>737</v>
      </c>
      <c r="V100"/>
      <c r="W100" t="s">
        <v>40</v>
      </c>
      <c r="X100" t="s">
        <v>2540</v>
      </c>
      <c r="Y100" t="s">
        <v>2526</v>
      </c>
      <c r="Z100" t="s">
        <v>69</v>
      </c>
      <c r="AA100" t="s">
        <v>35</v>
      </c>
      <c r="AB100" t="s">
        <v>2901</v>
      </c>
      <c r="AC100"/>
      <c r="AD100"/>
      <c r="AE100">
        <v>3</v>
      </c>
      <c r="AF100">
        <v>9</v>
      </c>
      <c r="AG100"/>
      <c r="AH100"/>
      <c r="AI100"/>
      <c r="AJ100"/>
      <c r="AK100"/>
      <c r="AL100"/>
      <c r="AM100"/>
      <c r="AN100"/>
      <c r="AO100"/>
      <c r="AP100"/>
      <c r="AQ100"/>
      <c r="AR100"/>
      <c r="AS100"/>
      <c r="AT100"/>
      <c r="AU100"/>
      <c r="AV100"/>
      <c r="AW100"/>
      <c r="AX100"/>
      <c r="AY100"/>
      <c r="AZ100"/>
      <c r="BA100"/>
      <c r="BB100"/>
      <c r="BC100"/>
      <c r="BD100"/>
    </row>
    <row r="101" spans="1:56" s="12" customFormat="1" x14ac:dyDescent="0.25">
      <c r="A101" t="s">
        <v>788</v>
      </c>
      <c r="B101">
        <v>2013</v>
      </c>
      <c r="C101" t="str">
        <f t="shared" si="3"/>
        <v>Lohmus et al. 2013</v>
      </c>
      <c r="D101" t="s">
        <v>35</v>
      </c>
      <c r="E101" t="s">
        <v>226</v>
      </c>
      <c r="F101" t="s">
        <v>789</v>
      </c>
      <c r="G101" t="s">
        <v>2901</v>
      </c>
      <c r="H101" t="s">
        <v>3504</v>
      </c>
      <c r="I101" t="s">
        <v>2435</v>
      </c>
      <c r="J101" t="s">
        <v>2117</v>
      </c>
      <c r="K101" t="s">
        <v>28</v>
      </c>
      <c r="L101" t="s">
        <v>28</v>
      </c>
      <c r="M101"/>
      <c r="N101" t="s">
        <v>248</v>
      </c>
      <c r="O101" t="s">
        <v>744</v>
      </c>
      <c r="P101" t="s">
        <v>96</v>
      </c>
      <c r="Q101" t="s">
        <v>3912</v>
      </c>
      <c r="R101" t="s">
        <v>3914</v>
      </c>
      <c r="S101" t="s">
        <v>4209</v>
      </c>
      <c r="T101" t="s">
        <v>796</v>
      </c>
      <c r="U101" t="s">
        <v>797</v>
      </c>
      <c r="V101"/>
      <c r="W101" t="s">
        <v>40</v>
      </c>
      <c r="X101" t="s">
        <v>2540</v>
      </c>
      <c r="Y101" t="s">
        <v>2526</v>
      </c>
      <c r="Z101" t="s">
        <v>69</v>
      </c>
      <c r="AA101" t="s">
        <v>35</v>
      </c>
      <c r="AB101" t="s">
        <v>2901</v>
      </c>
      <c r="AC101"/>
      <c r="AD101"/>
      <c r="AE101">
        <v>32</v>
      </c>
      <c r="AF101">
        <v>80</v>
      </c>
      <c r="AG101"/>
      <c r="AH101"/>
      <c r="AI101"/>
      <c r="AJ101"/>
      <c r="AK101"/>
      <c r="AL101"/>
      <c r="AM101"/>
      <c r="AN101"/>
      <c r="AO101"/>
      <c r="AP101"/>
      <c r="AQ101"/>
      <c r="AR101"/>
      <c r="AS101"/>
      <c r="AT101"/>
      <c r="AU101"/>
      <c r="AV101"/>
      <c r="AW101"/>
      <c r="AX101"/>
      <c r="AY101"/>
      <c r="AZ101"/>
      <c r="BA101"/>
      <c r="BB101"/>
      <c r="BC101"/>
      <c r="BD101"/>
    </row>
    <row r="102" spans="1:56" s="12" customFormat="1" x14ac:dyDescent="0.25">
      <c r="A102" t="s">
        <v>199</v>
      </c>
      <c r="B102">
        <v>2020</v>
      </c>
      <c r="C102" t="str">
        <f t="shared" si="3"/>
        <v>Lowenstein et al. 2020</v>
      </c>
      <c r="D102" t="s">
        <v>35</v>
      </c>
      <c r="E102" t="s">
        <v>158</v>
      </c>
      <c r="F102" t="s">
        <v>200</v>
      </c>
      <c r="G102" t="s">
        <v>2901</v>
      </c>
      <c r="H102" t="s">
        <v>3506</v>
      </c>
      <c r="I102" t="s">
        <v>2404</v>
      </c>
      <c r="J102" t="s">
        <v>3626</v>
      </c>
      <c r="K102" t="s">
        <v>28</v>
      </c>
      <c r="L102" t="s">
        <v>28</v>
      </c>
      <c r="M102"/>
      <c r="N102" t="s">
        <v>28</v>
      </c>
      <c r="O102" t="s">
        <v>744</v>
      </c>
      <c r="P102" t="s">
        <v>96</v>
      </c>
      <c r="Q102" t="s">
        <v>3978</v>
      </c>
      <c r="R102" t="s">
        <v>3935</v>
      </c>
      <c r="S102" t="s">
        <v>3979</v>
      </c>
      <c r="T102" t="s">
        <v>165</v>
      </c>
      <c r="U102"/>
      <c r="V102"/>
      <c r="W102" t="s">
        <v>202</v>
      </c>
      <c r="X102" t="s">
        <v>2526</v>
      </c>
      <c r="Y102" t="s">
        <v>2526</v>
      </c>
      <c r="Z102" t="s">
        <v>204</v>
      </c>
      <c r="AA102" t="s">
        <v>35</v>
      </c>
      <c r="AB102" t="s">
        <v>2901</v>
      </c>
      <c r="AC102"/>
      <c r="AD102"/>
      <c r="AE102">
        <v>2</v>
      </c>
      <c r="AF102">
        <v>21</v>
      </c>
      <c r="AG102"/>
      <c r="AH102"/>
      <c r="AI102"/>
      <c r="AJ102"/>
      <c r="AK102"/>
      <c r="AL102"/>
      <c r="AM102"/>
      <c r="AN102"/>
      <c r="AO102"/>
      <c r="AP102"/>
      <c r="AQ102"/>
      <c r="AR102"/>
      <c r="AS102"/>
      <c r="AT102"/>
      <c r="AU102"/>
      <c r="AV102"/>
      <c r="AW102"/>
      <c r="AX102"/>
      <c r="AY102"/>
      <c r="AZ102"/>
      <c r="BA102"/>
      <c r="BB102"/>
      <c r="BC102"/>
      <c r="BD102"/>
    </row>
    <row r="103" spans="1:56" s="12" customFormat="1" x14ac:dyDescent="0.25">
      <c r="A103" t="s">
        <v>2492</v>
      </c>
      <c r="B103">
        <v>2003</v>
      </c>
      <c r="C103" t="str">
        <f t="shared" si="3"/>
        <v>McGlade et al. 2003</v>
      </c>
      <c r="D103" t="s">
        <v>35</v>
      </c>
      <c r="E103" t="s">
        <v>25</v>
      </c>
      <c r="F103" t="s">
        <v>2493</v>
      </c>
      <c r="G103" t="s">
        <v>2901</v>
      </c>
      <c r="H103" t="s">
        <v>3501</v>
      </c>
      <c r="I103" t="s">
        <v>2994</v>
      </c>
      <c r="J103" t="s">
        <v>3625</v>
      </c>
      <c r="K103" t="s">
        <v>28</v>
      </c>
      <c r="L103" t="s">
        <v>28</v>
      </c>
      <c r="M103"/>
      <c r="N103" t="s">
        <v>2494</v>
      </c>
      <c r="O103" t="s">
        <v>744</v>
      </c>
      <c r="P103" t="s">
        <v>96</v>
      </c>
      <c r="Q103" t="s">
        <v>3978</v>
      </c>
      <c r="R103" t="s">
        <v>3935</v>
      </c>
      <c r="S103" t="s">
        <v>3979</v>
      </c>
      <c r="T103" t="s">
        <v>165</v>
      </c>
      <c r="U103"/>
      <c r="V103"/>
      <c r="W103" t="s">
        <v>202</v>
      </c>
      <c r="X103" t="s">
        <v>2547</v>
      </c>
      <c r="Y103" t="s">
        <v>2526</v>
      </c>
      <c r="Z103" t="s">
        <v>2495</v>
      </c>
      <c r="AA103" t="s">
        <v>35</v>
      </c>
      <c r="AB103" t="s">
        <v>2901</v>
      </c>
      <c r="AC103"/>
      <c r="AD103"/>
      <c r="AE103">
        <v>32</v>
      </c>
      <c r="AF103">
        <v>40</v>
      </c>
      <c r="AG103" s="3">
        <v>0.8</v>
      </c>
      <c r="AH103" s="3"/>
      <c r="AI103"/>
      <c r="AJ103"/>
      <c r="AK103"/>
      <c r="AL103"/>
      <c r="AM103"/>
      <c r="AN103"/>
      <c r="AO103"/>
      <c r="AP103"/>
      <c r="AQ103"/>
      <c r="AR103" t="s">
        <v>2412</v>
      </c>
      <c r="AS103" t="s">
        <v>2995</v>
      </c>
      <c r="AT103"/>
      <c r="AU103"/>
      <c r="AV103"/>
      <c r="AW103"/>
      <c r="AX103"/>
      <c r="AY103"/>
      <c r="AZ103"/>
      <c r="BA103"/>
      <c r="BB103"/>
      <c r="BC103"/>
      <c r="BD103"/>
    </row>
    <row r="104" spans="1:56" s="12" customFormat="1" x14ac:dyDescent="0.25">
      <c r="A104" s="12" t="s">
        <v>2313</v>
      </c>
      <c r="B104" s="12">
        <v>2012</v>
      </c>
      <c r="C104" t="str">
        <f t="shared" si="3"/>
        <v>Oates et al.  2012</v>
      </c>
      <c r="D104" s="12" t="s">
        <v>35</v>
      </c>
      <c r="E104" s="12" t="s">
        <v>158</v>
      </c>
      <c r="F104" s="12" t="s">
        <v>1293</v>
      </c>
      <c r="G104" s="12" t="s">
        <v>35</v>
      </c>
      <c r="H104" s="12" t="s">
        <v>3503</v>
      </c>
      <c r="I104" s="12" t="s">
        <v>2534</v>
      </c>
      <c r="J104" s="12" t="s">
        <v>2117</v>
      </c>
      <c r="K104" s="12">
        <v>0.2</v>
      </c>
      <c r="L104" s="12" t="s">
        <v>28</v>
      </c>
      <c r="M104" s="12" t="s">
        <v>3859</v>
      </c>
      <c r="N104" s="12" t="s">
        <v>630</v>
      </c>
      <c r="O104" t="s">
        <v>744</v>
      </c>
      <c r="P104" s="12" t="s">
        <v>96</v>
      </c>
      <c r="Q104" t="s">
        <v>3978</v>
      </c>
      <c r="R104" t="s">
        <v>3935</v>
      </c>
      <c r="S104" t="s">
        <v>3979</v>
      </c>
      <c r="T104" s="12" t="s">
        <v>165</v>
      </c>
      <c r="U104" s="12" t="s">
        <v>1296</v>
      </c>
      <c r="W104" s="12" t="s">
        <v>40</v>
      </c>
      <c r="X104" s="12" t="s">
        <v>2526</v>
      </c>
      <c r="Y104" s="12" t="s">
        <v>2526</v>
      </c>
      <c r="Z104" s="12" t="s">
        <v>80</v>
      </c>
      <c r="AA104" s="12" t="s">
        <v>35</v>
      </c>
      <c r="AB104" s="12" t="s">
        <v>35</v>
      </c>
      <c r="AC104" s="12" t="s">
        <v>3860</v>
      </c>
      <c r="AD104" s="12" t="s">
        <v>2901</v>
      </c>
      <c r="AE104" s="12">
        <v>11</v>
      </c>
      <c r="AF104" s="12">
        <v>74</v>
      </c>
      <c r="AG104" s="15">
        <v>0.14899999999999999</v>
      </c>
      <c r="AH104" s="15"/>
      <c r="AI104" s="12">
        <v>3245</v>
      </c>
      <c r="AO104" s="15"/>
      <c r="AP104" s="15"/>
      <c r="AQ104" s="15" t="s">
        <v>2315</v>
      </c>
    </row>
    <row r="105" spans="1:56" s="12" customFormat="1" x14ac:dyDescent="0.25">
      <c r="A105" s="12" t="s">
        <v>2313</v>
      </c>
      <c r="B105" s="12">
        <v>2012</v>
      </c>
      <c r="C105" t="str">
        <f t="shared" si="3"/>
        <v>Oates et al.  2012</v>
      </c>
      <c r="D105" s="12" t="s">
        <v>35</v>
      </c>
      <c r="E105" s="12" t="s">
        <v>158</v>
      </c>
      <c r="F105" s="12" t="s">
        <v>1293</v>
      </c>
      <c r="G105" s="12" t="s">
        <v>35</v>
      </c>
      <c r="H105" s="12" t="s">
        <v>3503</v>
      </c>
      <c r="I105" s="12" t="s">
        <v>2534</v>
      </c>
      <c r="J105" s="12" t="s">
        <v>2117</v>
      </c>
      <c r="K105" s="12">
        <v>0.2</v>
      </c>
      <c r="L105" s="12" t="s">
        <v>28</v>
      </c>
      <c r="M105" s="12" t="s">
        <v>3859</v>
      </c>
      <c r="N105" s="12" t="s">
        <v>630</v>
      </c>
      <c r="O105" t="s">
        <v>744</v>
      </c>
      <c r="P105" s="12" t="s">
        <v>96</v>
      </c>
      <c r="Q105" t="s">
        <v>3978</v>
      </c>
      <c r="R105" t="s">
        <v>3935</v>
      </c>
      <c r="S105"/>
      <c r="U105" s="12" t="s">
        <v>1295</v>
      </c>
      <c r="V105" s="12" t="s">
        <v>1294</v>
      </c>
      <c r="W105" s="12" t="s">
        <v>40</v>
      </c>
      <c r="X105" s="12" t="s">
        <v>2526</v>
      </c>
      <c r="Y105" s="12" t="s">
        <v>2526</v>
      </c>
      <c r="Z105" s="12" t="s">
        <v>80</v>
      </c>
      <c r="AA105" s="12" t="s">
        <v>35</v>
      </c>
      <c r="AB105" s="12" t="s">
        <v>35</v>
      </c>
      <c r="AC105" s="12" t="s">
        <v>3860</v>
      </c>
      <c r="AD105" s="12" t="s">
        <v>2901</v>
      </c>
      <c r="AE105" s="12">
        <v>2</v>
      </c>
      <c r="AF105" s="12">
        <v>11</v>
      </c>
      <c r="AG105" s="15">
        <v>0.182</v>
      </c>
      <c r="AH105" s="15"/>
      <c r="AI105" s="12">
        <v>276.39999999999998</v>
      </c>
      <c r="AO105" s="15"/>
      <c r="AP105" s="15"/>
      <c r="AQ105" s="15" t="s">
        <v>2315</v>
      </c>
    </row>
    <row r="106" spans="1:56" s="12" customFormat="1" x14ac:dyDescent="0.25">
      <c r="A106" s="12" t="s">
        <v>2313</v>
      </c>
      <c r="B106" s="12">
        <v>2012</v>
      </c>
      <c r="C106" t="str">
        <f t="shared" si="3"/>
        <v>Oates et al.  2012</v>
      </c>
      <c r="D106" s="12" t="s">
        <v>35</v>
      </c>
      <c r="E106" s="12" t="s">
        <v>158</v>
      </c>
      <c r="F106" s="12" t="s">
        <v>1293</v>
      </c>
      <c r="G106" s="12" t="s">
        <v>35</v>
      </c>
      <c r="H106" s="12" t="s">
        <v>3503</v>
      </c>
      <c r="I106" s="12" t="s">
        <v>2534</v>
      </c>
      <c r="J106" s="12" t="s">
        <v>2117</v>
      </c>
      <c r="K106" s="12">
        <v>0.2</v>
      </c>
      <c r="L106" s="12" t="s">
        <v>28</v>
      </c>
      <c r="M106" s="12" t="s">
        <v>3859</v>
      </c>
      <c r="N106" s="12" t="s">
        <v>630</v>
      </c>
      <c r="O106" t="s">
        <v>744</v>
      </c>
      <c r="P106" s="12" t="s">
        <v>96</v>
      </c>
      <c r="Q106" t="s">
        <v>4193</v>
      </c>
      <c r="R106" t="s">
        <v>4192</v>
      </c>
      <c r="S106" t="s">
        <v>4191</v>
      </c>
      <c r="T106" s="12" t="s">
        <v>2281</v>
      </c>
      <c r="U106" s="12" t="s">
        <v>1298</v>
      </c>
      <c r="W106" s="12" t="s">
        <v>40</v>
      </c>
      <c r="X106" s="12" t="s">
        <v>2526</v>
      </c>
      <c r="Y106" s="12" t="s">
        <v>2526</v>
      </c>
      <c r="Z106" s="12" t="s">
        <v>80</v>
      </c>
      <c r="AA106" s="12" t="s">
        <v>35</v>
      </c>
      <c r="AB106" s="12" t="s">
        <v>35</v>
      </c>
      <c r="AC106" s="12" t="s">
        <v>3860</v>
      </c>
      <c r="AD106" s="12" t="s">
        <v>2901</v>
      </c>
      <c r="AE106" s="12">
        <v>10</v>
      </c>
      <c r="AF106" s="12">
        <v>68</v>
      </c>
      <c r="AG106" s="15">
        <v>0.14699999999999999</v>
      </c>
      <c r="AH106" s="15"/>
      <c r="AI106" s="12">
        <v>36.4</v>
      </c>
      <c r="AO106" s="15"/>
      <c r="AP106" s="15"/>
      <c r="AQ106" s="15" t="s">
        <v>2315</v>
      </c>
    </row>
    <row r="107" spans="1:56" s="12" customFormat="1" x14ac:dyDescent="0.25">
      <c r="A107" t="s">
        <v>1374</v>
      </c>
      <c r="B107">
        <v>2012</v>
      </c>
      <c r="C107" t="str">
        <f t="shared" si="3"/>
        <v>Queen et al. 2012</v>
      </c>
      <c r="D107" t="s">
        <v>35</v>
      </c>
      <c r="E107" t="s">
        <v>25</v>
      </c>
      <c r="F107" t="s">
        <v>1375</v>
      </c>
      <c r="G107" t="s">
        <v>35</v>
      </c>
      <c r="H107" t="s">
        <v>3503</v>
      </c>
      <c r="I107" t="s">
        <v>2316</v>
      </c>
      <c r="J107" t="s">
        <v>3626</v>
      </c>
      <c r="K107" t="s">
        <v>28</v>
      </c>
      <c r="L107" t="s">
        <v>28</v>
      </c>
      <c r="M107"/>
      <c r="N107" t="s">
        <v>28</v>
      </c>
      <c r="O107" t="s">
        <v>744</v>
      </c>
      <c r="P107" t="s">
        <v>96</v>
      </c>
      <c r="Q107" t="s">
        <v>3978</v>
      </c>
      <c r="R107" t="s">
        <v>3935</v>
      </c>
      <c r="S107" t="s">
        <v>3979</v>
      </c>
      <c r="T107" t="s">
        <v>165</v>
      </c>
      <c r="U107"/>
      <c r="V107"/>
      <c r="W107" t="s">
        <v>202</v>
      </c>
      <c r="X107" t="s">
        <v>2526</v>
      </c>
      <c r="Y107" t="s">
        <v>2526</v>
      </c>
      <c r="Z107" t="s">
        <v>1377</v>
      </c>
      <c r="AA107" t="s">
        <v>35</v>
      </c>
      <c r="AB107" t="s">
        <v>2901</v>
      </c>
      <c r="AC107"/>
      <c r="AD107"/>
      <c r="AE107">
        <v>18</v>
      </c>
      <c r="AF107">
        <v>219</v>
      </c>
      <c r="AG107"/>
      <c r="AH107"/>
      <c r="AI107"/>
      <c r="AJ107"/>
      <c r="AK107"/>
      <c r="AL107"/>
      <c r="AM107"/>
      <c r="AN107"/>
      <c r="AO107"/>
      <c r="AP107"/>
      <c r="AQ107"/>
      <c r="AR107"/>
      <c r="AS107"/>
      <c r="AT107"/>
      <c r="AU107"/>
      <c r="AV107"/>
      <c r="AW107"/>
      <c r="AX107"/>
      <c r="AY107"/>
      <c r="AZ107"/>
      <c r="BA107"/>
      <c r="BB107"/>
      <c r="BC107"/>
      <c r="BD107"/>
    </row>
    <row r="108" spans="1:56" s="12" customFormat="1" x14ac:dyDescent="0.25">
      <c r="A108" t="s">
        <v>1374</v>
      </c>
      <c r="B108">
        <v>2012</v>
      </c>
      <c r="C108" t="str">
        <f t="shared" si="3"/>
        <v>Queen et al. 2012</v>
      </c>
      <c r="D108" t="s">
        <v>35</v>
      </c>
      <c r="E108" t="s">
        <v>25</v>
      </c>
      <c r="F108" t="s">
        <v>1375</v>
      </c>
      <c r="G108" t="s">
        <v>35</v>
      </c>
      <c r="H108" t="s">
        <v>3503</v>
      </c>
      <c r="I108" t="s">
        <v>2316</v>
      </c>
      <c r="J108" t="s">
        <v>3626</v>
      </c>
      <c r="K108" t="s">
        <v>28</v>
      </c>
      <c r="L108" t="s">
        <v>28</v>
      </c>
      <c r="M108"/>
      <c r="N108" t="s">
        <v>28</v>
      </c>
      <c r="O108" t="s">
        <v>744</v>
      </c>
      <c r="P108" t="s">
        <v>96</v>
      </c>
      <c r="Q108" t="s">
        <v>3978</v>
      </c>
      <c r="R108" t="s">
        <v>3935</v>
      </c>
      <c r="S108" t="s">
        <v>3979</v>
      </c>
      <c r="T108" t="s">
        <v>165</v>
      </c>
      <c r="U108"/>
      <c r="V108"/>
      <c r="W108" t="s">
        <v>202</v>
      </c>
      <c r="X108" t="s">
        <v>2526</v>
      </c>
      <c r="Y108" t="s">
        <v>2526</v>
      </c>
      <c r="Z108" t="s">
        <v>1378</v>
      </c>
      <c r="AA108" t="s">
        <v>35</v>
      </c>
      <c r="AB108" t="s">
        <v>2901</v>
      </c>
      <c r="AC108"/>
      <c r="AD108"/>
      <c r="AE108">
        <v>1</v>
      </c>
      <c r="AF108">
        <v>54</v>
      </c>
      <c r="AG108"/>
      <c r="AH108"/>
      <c r="AI108"/>
      <c r="AJ108"/>
      <c r="AK108"/>
      <c r="AL108"/>
      <c r="AM108"/>
      <c r="AN108"/>
      <c r="AO108"/>
      <c r="AP108"/>
      <c r="AQ108"/>
      <c r="AR108"/>
      <c r="AS108"/>
      <c r="AT108"/>
      <c r="AU108"/>
      <c r="AV108"/>
      <c r="AW108"/>
      <c r="AX108"/>
      <c r="AY108"/>
      <c r="AZ108"/>
      <c r="BA108"/>
      <c r="BB108"/>
      <c r="BC108"/>
      <c r="BD108"/>
    </row>
    <row r="109" spans="1:56" s="12" customFormat="1" x14ac:dyDescent="0.25">
      <c r="A109" t="s">
        <v>1818</v>
      </c>
      <c r="B109">
        <v>2012</v>
      </c>
      <c r="C109" t="str">
        <f t="shared" si="3"/>
        <v>Sabshin et al.  2012</v>
      </c>
      <c r="D109" t="s">
        <v>35</v>
      </c>
      <c r="E109" t="s">
        <v>25</v>
      </c>
      <c r="F109" t="s">
        <v>1819</v>
      </c>
      <c r="G109" t="s">
        <v>35</v>
      </c>
      <c r="H109" t="s">
        <v>3503</v>
      </c>
      <c r="I109" t="s">
        <v>2543</v>
      </c>
      <c r="J109" t="s">
        <v>3626</v>
      </c>
      <c r="K109" t="s">
        <v>28</v>
      </c>
      <c r="L109" t="s">
        <v>28</v>
      </c>
      <c r="M109"/>
      <c r="N109" t="s">
        <v>28</v>
      </c>
      <c r="O109" t="s">
        <v>744</v>
      </c>
      <c r="P109" t="s">
        <v>96</v>
      </c>
      <c r="Q109" t="s">
        <v>3978</v>
      </c>
      <c r="R109" t="s">
        <v>3935</v>
      </c>
      <c r="S109" t="s">
        <v>3979</v>
      </c>
      <c r="T109" t="s">
        <v>165</v>
      </c>
      <c r="U109"/>
      <c r="V109"/>
      <c r="W109" t="s">
        <v>40</v>
      </c>
      <c r="X109" t="s">
        <v>2544</v>
      </c>
      <c r="Y109" t="s">
        <v>2526</v>
      </c>
      <c r="Z109" t="s">
        <v>1377</v>
      </c>
      <c r="AA109" t="s">
        <v>35</v>
      </c>
      <c r="AB109" t="s">
        <v>2901</v>
      </c>
      <c r="AC109"/>
      <c r="AD109"/>
      <c r="AE109">
        <v>10</v>
      </c>
      <c r="AF109">
        <v>50</v>
      </c>
      <c r="AG109"/>
      <c r="AH109"/>
      <c r="AI109"/>
      <c r="AJ109"/>
      <c r="AK109"/>
      <c r="AL109"/>
      <c r="AM109"/>
      <c r="AN109"/>
      <c r="AO109"/>
      <c r="AP109"/>
      <c r="AQ109"/>
      <c r="AR109" t="s">
        <v>1821</v>
      </c>
      <c r="AS109"/>
      <c r="AT109"/>
      <c r="AU109"/>
      <c r="AV109"/>
      <c r="AW109"/>
      <c r="AX109"/>
      <c r="AY109"/>
      <c r="AZ109"/>
      <c r="BA109"/>
      <c r="BB109"/>
      <c r="BC109"/>
      <c r="BD109"/>
    </row>
    <row r="110" spans="1:56" s="12" customFormat="1" x14ac:dyDescent="0.25">
      <c r="A110" t="s">
        <v>1818</v>
      </c>
      <c r="B110">
        <v>2012</v>
      </c>
      <c r="C110" t="str">
        <f t="shared" si="3"/>
        <v>Sabshin et al.  2012</v>
      </c>
      <c r="D110" t="s">
        <v>35</v>
      </c>
      <c r="E110" t="s">
        <v>25</v>
      </c>
      <c r="F110" t="s">
        <v>1819</v>
      </c>
      <c r="G110" t="s">
        <v>35</v>
      </c>
      <c r="H110" t="s">
        <v>3503</v>
      </c>
      <c r="I110" t="s">
        <v>2543</v>
      </c>
      <c r="J110" t="s">
        <v>3626</v>
      </c>
      <c r="K110" t="s">
        <v>2545</v>
      </c>
      <c r="L110" t="s">
        <v>28</v>
      </c>
      <c r="M110"/>
      <c r="N110" t="s">
        <v>28</v>
      </c>
      <c r="O110" t="s">
        <v>744</v>
      </c>
      <c r="P110" t="s">
        <v>96</v>
      </c>
      <c r="Q110" t="s">
        <v>3978</v>
      </c>
      <c r="R110" t="s">
        <v>3935</v>
      </c>
      <c r="S110" t="s">
        <v>3979</v>
      </c>
      <c r="T110" t="s">
        <v>165</v>
      </c>
      <c r="U110"/>
      <c r="V110"/>
      <c r="W110" t="s">
        <v>40</v>
      </c>
      <c r="X110" t="s">
        <v>2544</v>
      </c>
      <c r="Y110" t="s">
        <v>2526</v>
      </c>
      <c r="Z110" t="s">
        <v>1378</v>
      </c>
      <c r="AA110" t="s">
        <v>35</v>
      </c>
      <c r="AB110" t="s">
        <v>2901</v>
      </c>
      <c r="AC110"/>
      <c r="AD110"/>
      <c r="AE110">
        <v>4</v>
      </c>
      <c r="AF110">
        <v>50</v>
      </c>
      <c r="AG110"/>
      <c r="AH110"/>
      <c r="AI110"/>
      <c r="AJ110"/>
      <c r="AK110"/>
      <c r="AL110"/>
      <c r="AM110"/>
      <c r="AN110"/>
      <c r="AO110"/>
      <c r="AP110" t="s">
        <v>3892</v>
      </c>
      <c r="AQ110"/>
      <c r="AR110" t="s">
        <v>1821</v>
      </c>
      <c r="AS110"/>
      <c r="AT110"/>
      <c r="AU110"/>
      <c r="AV110"/>
      <c r="AW110"/>
      <c r="AX110"/>
      <c r="AY110"/>
      <c r="AZ110"/>
      <c r="BA110"/>
      <c r="BB110"/>
      <c r="BC110"/>
      <c r="BD110"/>
    </row>
    <row r="111" spans="1:56" s="12" customFormat="1" x14ac:dyDescent="0.25">
      <c r="A111" t="s">
        <v>2322</v>
      </c>
      <c r="B111">
        <v>2006</v>
      </c>
      <c r="C111" t="str">
        <f t="shared" si="3"/>
        <v>Santin et al.  2006</v>
      </c>
      <c r="D111" t="s">
        <v>35</v>
      </c>
      <c r="E111" t="s">
        <v>25</v>
      </c>
      <c r="F111" t="s">
        <v>2323</v>
      </c>
      <c r="G111" t="s">
        <v>2901</v>
      </c>
      <c r="H111" t="s">
        <v>3506</v>
      </c>
      <c r="I111" t="s">
        <v>2537</v>
      </c>
      <c r="J111" t="s">
        <v>3625</v>
      </c>
      <c r="K111" t="s">
        <v>28</v>
      </c>
      <c r="L111" t="s">
        <v>28</v>
      </c>
      <c r="M111"/>
      <c r="N111" t="s">
        <v>28</v>
      </c>
      <c r="O111" t="s">
        <v>744</v>
      </c>
      <c r="P111" t="s">
        <v>96</v>
      </c>
      <c r="Q111" t="s">
        <v>3978</v>
      </c>
      <c r="R111" t="s">
        <v>3935</v>
      </c>
      <c r="S111" t="s">
        <v>3979</v>
      </c>
      <c r="T111" t="s">
        <v>165</v>
      </c>
      <c r="U111"/>
      <c r="V111"/>
      <c r="W111" t="s">
        <v>202</v>
      </c>
      <c r="X111" t="s">
        <v>2538</v>
      </c>
      <c r="Y111" t="s">
        <v>2538</v>
      </c>
      <c r="Z111" t="s">
        <v>2325</v>
      </c>
      <c r="AA111" t="s">
        <v>35</v>
      </c>
      <c r="AB111" t="s">
        <v>2901</v>
      </c>
      <c r="AC111"/>
      <c r="AD111"/>
      <c r="AE111">
        <v>3</v>
      </c>
      <c r="AF111">
        <v>46</v>
      </c>
      <c r="AG111"/>
      <c r="AH111"/>
      <c r="AI111"/>
      <c r="AJ111"/>
      <c r="AK111"/>
      <c r="AL111"/>
      <c r="AM111"/>
      <c r="AN111"/>
      <c r="AO111"/>
      <c r="AP111"/>
      <c r="AQ111"/>
      <c r="AR111" t="s">
        <v>2539</v>
      </c>
      <c r="AS111"/>
      <c r="AT111"/>
      <c r="AU111"/>
      <c r="AV111"/>
      <c r="AW111"/>
      <c r="AX111"/>
      <c r="AY111"/>
      <c r="AZ111"/>
      <c r="BA111"/>
      <c r="BB111"/>
      <c r="BC111"/>
      <c r="BD111"/>
    </row>
    <row r="112" spans="1:56" s="12" customFormat="1" x14ac:dyDescent="0.25">
      <c r="A112" t="s">
        <v>859</v>
      </c>
      <c r="B112">
        <v>2011</v>
      </c>
      <c r="C112" t="str">
        <f t="shared" si="3"/>
        <v>Siembieda et al. 2011</v>
      </c>
      <c r="D112" t="s">
        <v>35</v>
      </c>
      <c r="E112" t="s">
        <v>226</v>
      </c>
      <c r="F112" t="s">
        <v>860</v>
      </c>
      <c r="G112" t="s">
        <v>35</v>
      </c>
      <c r="H112" t="s">
        <v>3503</v>
      </c>
      <c r="I112" t="s">
        <v>2439</v>
      </c>
      <c r="J112" t="s">
        <v>3626</v>
      </c>
      <c r="K112" t="s">
        <v>28</v>
      </c>
      <c r="L112" t="s">
        <v>28</v>
      </c>
      <c r="M112"/>
      <c r="N112" t="s">
        <v>862</v>
      </c>
      <c r="O112" t="s">
        <v>744</v>
      </c>
      <c r="P112" t="s">
        <v>96</v>
      </c>
      <c r="Q112" t="s">
        <v>3978</v>
      </c>
      <c r="R112" t="s">
        <v>4150</v>
      </c>
      <c r="S112" t="s">
        <v>4149</v>
      </c>
      <c r="T112" t="s">
        <v>758</v>
      </c>
      <c r="U112"/>
      <c r="V112"/>
      <c r="W112" t="s">
        <v>40</v>
      </c>
      <c r="X112" t="s">
        <v>2544</v>
      </c>
      <c r="Y112" t="s">
        <v>2526</v>
      </c>
      <c r="Z112" t="s">
        <v>80</v>
      </c>
      <c r="AA112" t="s">
        <v>35</v>
      </c>
      <c r="AB112" t="s">
        <v>2901</v>
      </c>
      <c r="AC112"/>
      <c r="AD112"/>
      <c r="AE112" t="s">
        <v>119</v>
      </c>
      <c r="AF112">
        <v>10</v>
      </c>
      <c r="AG112"/>
      <c r="AH112"/>
      <c r="AI112"/>
      <c r="AJ112"/>
      <c r="AK112"/>
      <c r="AL112"/>
      <c r="AM112"/>
      <c r="AN112"/>
      <c r="AO112"/>
      <c r="AP112"/>
      <c r="AQ112"/>
      <c r="AR112" t="s">
        <v>864</v>
      </c>
      <c r="AS112" t="s">
        <v>865</v>
      </c>
      <c r="AT112"/>
      <c r="AU112"/>
      <c r="AV112"/>
      <c r="AW112"/>
      <c r="AX112"/>
      <c r="AY112"/>
      <c r="AZ112"/>
      <c r="BA112"/>
      <c r="BB112"/>
      <c r="BC112"/>
      <c r="BD112"/>
    </row>
    <row r="113" spans="1:56" s="12" customFormat="1" x14ac:dyDescent="0.25">
      <c r="A113" t="s">
        <v>859</v>
      </c>
      <c r="B113">
        <v>2011</v>
      </c>
      <c r="C113" t="str">
        <f t="shared" si="3"/>
        <v>Siembieda et al. 2011</v>
      </c>
      <c r="D113" t="s">
        <v>35</v>
      </c>
      <c r="E113" t="s">
        <v>226</v>
      </c>
      <c r="F113" t="s">
        <v>860</v>
      </c>
      <c r="G113" t="s">
        <v>35</v>
      </c>
      <c r="H113" t="s">
        <v>3503</v>
      </c>
      <c r="I113" t="s">
        <v>2439</v>
      </c>
      <c r="J113" t="s">
        <v>3626</v>
      </c>
      <c r="K113" t="s">
        <v>28</v>
      </c>
      <c r="L113" t="s">
        <v>28</v>
      </c>
      <c r="M113"/>
      <c r="N113" t="s">
        <v>862</v>
      </c>
      <c r="O113" t="s">
        <v>744</v>
      </c>
      <c r="P113" t="s">
        <v>96</v>
      </c>
      <c r="Q113" t="s">
        <v>4193</v>
      </c>
      <c r="R113" t="s">
        <v>4192</v>
      </c>
      <c r="S113" t="s">
        <v>4191</v>
      </c>
      <c r="T113" t="s">
        <v>2281</v>
      </c>
      <c r="U113"/>
      <c r="V113"/>
      <c r="W113" t="s">
        <v>40</v>
      </c>
      <c r="X113" t="s">
        <v>2544</v>
      </c>
      <c r="Y113" t="s">
        <v>2526</v>
      </c>
      <c r="Z113" t="s">
        <v>80</v>
      </c>
      <c r="AA113" t="s">
        <v>35</v>
      </c>
      <c r="AB113" t="s">
        <v>2901</v>
      </c>
      <c r="AC113"/>
      <c r="AD113"/>
      <c r="AE113" t="s">
        <v>119</v>
      </c>
      <c r="AF113">
        <v>12</v>
      </c>
      <c r="AG113"/>
      <c r="AH113"/>
      <c r="AI113"/>
      <c r="AJ113"/>
      <c r="AK113"/>
      <c r="AL113"/>
      <c r="AM113"/>
      <c r="AN113"/>
      <c r="AO113"/>
      <c r="AP113"/>
      <c r="AQ113"/>
      <c r="AR113" t="s">
        <v>864</v>
      </c>
      <c r="AS113" t="s">
        <v>865</v>
      </c>
      <c r="AT113"/>
      <c r="AU113"/>
      <c r="AV113"/>
      <c r="AW113"/>
      <c r="AX113"/>
      <c r="AY113"/>
      <c r="AZ113"/>
      <c r="BA113"/>
      <c r="BB113"/>
      <c r="BC113"/>
      <c r="BD113"/>
    </row>
    <row r="114" spans="1:56" s="12" customFormat="1" x14ac:dyDescent="0.25">
      <c r="A114" t="s">
        <v>1811</v>
      </c>
      <c r="B114">
        <v>2001</v>
      </c>
      <c r="C114" t="str">
        <f t="shared" si="3"/>
        <v>Spain et al. 2001</v>
      </c>
      <c r="D114" t="s">
        <v>35</v>
      </c>
      <c r="E114" t="s">
        <v>25</v>
      </c>
      <c r="F114" t="s">
        <v>1812</v>
      </c>
      <c r="G114" t="s">
        <v>35</v>
      </c>
      <c r="H114" t="s">
        <v>3503</v>
      </c>
      <c r="I114" t="s">
        <v>2436</v>
      </c>
      <c r="J114" t="s">
        <v>3626</v>
      </c>
      <c r="K114" t="s">
        <v>28</v>
      </c>
      <c r="L114" t="s">
        <v>28</v>
      </c>
      <c r="M114"/>
      <c r="N114" t="s">
        <v>28</v>
      </c>
      <c r="O114" t="s">
        <v>744</v>
      </c>
      <c r="P114" t="s">
        <v>96</v>
      </c>
      <c r="Q114" t="s">
        <v>3978</v>
      </c>
      <c r="R114" t="s">
        <v>3935</v>
      </c>
      <c r="S114" t="s">
        <v>3979</v>
      </c>
      <c r="T114" t="s">
        <v>165</v>
      </c>
      <c r="U114"/>
      <c r="V114"/>
      <c r="W114" t="s">
        <v>202</v>
      </c>
      <c r="X114" t="s">
        <v>2540</v>
      </c>
      <c r="Y114" t="s">
        <v>2526</v>
      </c>
      <c r="Z114" t="s">
        <v>294</v>
      </c>
      <c r="AA114" t="s">
        <v>35</v>
      </c>
      <c r="AB114" t="s">
        <v>2901</v>
      </c>
      <c r="AC114"/>
      <c r="AD114"/>
      <c r="AE114">
        <v>7</v>
      </c>
      <c r="AF114">
        <v>114</v>
      </c>
      <c r="AG114" s="7"/>
      <c r="AH114" s="7"/>
      <c r="AI114"/>
      <c r="AJ114"/>
      <c r="AK114"/>
      <c r="AL114"/>
      <c r="AM114"/>
      <c r="AN114"/>
      <c r="AO114" s="7"/>
      <c r="AP114" s="7"/>
      <c r="AQ114"/>
      <c r="AR114"/>
      <c r="AS114"/>
      <c r="AT114"/>
      <c r="AU114"/>
      <c r="AV114"/>
      <c r="AW114"/>
      <c r="AX114"/>
      <c r="AY114"/>
      <c r="AZ114"/>
      <c r="BA114"/>
      <c r="BB114"/>
      <c r="BC114"/>
      <c r="BD114"/>
    </row>
    <row r="115" spans="1:56" s="12" customFormat="1" x14ac:dyDescent="0.25">
      <c r="A115" t="s">
        <v>1811</v>
      </c>
      <c r="B115">
        <v>2001</v>
      </c>
      <c r="C115" t="str">
        <f t="shared" si="3"/>
        <v>Spain et al. 2001</v>
      </c>
      <c r="D115" t="s">
        <v>35</v>
      </c>
      <c r="E115" t="s">
        <v>25</v>
      </c>
      <c r="F115" t="s">
        <v>1812</v>
      </c>
      <c r="G115" t="s">
        <v>35</v>
      </c>
      <c r="H115" t="s">
        <v>3503</v>
      </c>
      <c r="I115" t="s">
        <v>2436</v>
      </c>
      <c r="J115" t="s">
        <v>3626</v>
      </c>
      <c r="K115" t="s">
        <v>28</v>
      </c>
      <c r="L115" t="s">
        <v>28</v>
      </c>
      <c r="M115"/>
      <c r="N115" t="s">
        <v>28</v>
      </c>
      <c r="O115" t="s">
        <v>744</v>
      </c>
      <c r="P115" t="s">
        <v>96</v>
      </c>
      <c r="Q115" t="s">
        <v>3978</v>
      </c>
      <c r="R115" t="s">
        <v>3935</v>
      </c>
      <c r="S115" t="s">
        <v>3979</v>
      </c>
      <c r="T115" t="s">
        <v>165</v>
      </c>
      <c r="U115"/>
      <c r="V115"/>
      <c r="W115" t="s">
        <v>1815</v>
      </c>
      <c r="X115" t="s">
        <v>2540</v>
      </c>
      <c r="Y115" t="s">
        <v>2526</v>
      </c>
      <c r="Z115" t="s">
        <v>294</v>
      </c>
      <c r="AA115" t="s">
        <v>35</v>
      </c>
      <c r="AB115" t="s">
        <v>2901</v>
      </c>
      <c r="AC115"/>
      <c r="AD115"/>
      <c r="AE115">
        <v>12</v>
      </c>
      <c r="AF115">
        <v>149</v>
      </c>
      <c r="AG115" s="7"/>
      <c r="AH115" s="7"/>
      <c r="AI115"/>
      <c r="AJ115"/>
      <c r="AK115"/>
      <c r="AL115"/>
      <c r="AM115"/>
      <c r="AN115"/>
      <c r="AO115" s="7"/>
      <c r="AP115" s="7"/>
      <c r="AQ115"/>
      <c r="AR115"/>
      <c r="AS115"/>
      <c r="AT115"/>
      <c r="AU115"/>
      <c r="AV115"/>
      <c r="AW115"/>
      <c r="AX115"/>
      <c r="AY115"/>
      <c r="AZ115"/>
      <c r="BA115"/>
      <c r="BB115"/>
      <c r="BC115"/>
      <c r="BD115"/>
    </row>
    <row r="116" spans="1:56" s="12" customFormat="1" x14ac:dyDescent="0.25">
      <c r="A116" t="s">
        <v>1811</v>
      </c>
      <c r="B116">
        <v>2001</v>
      </c>
      <c r="C116" t="str">
        <f t="shared" si="3"/>
        <v>Spain et al. 2001</v>
      </c>
      <c r="D116" t="s">
        <v>35</v>
      </c>
      <c r="E116" t="s">
        <v>25</v>
      </c>
      <c r="F116" t="s">
        <v>1812</v>
      </c>
      <c r="G116" t="s">
        <v>35</v>
      </c>
      <c r="H116" t="s">
        <v>3503</v>
      </c>
      <c r="I116" t="s">
        <v>2436</v>
      </c>
      <c r="J116" t="s">
        <v>3626</v>
      </c>
      <c r="K116" t="s">
        <v>28</v>
      </c>
      <c r="L116" t="s">
        <v>28</v>
      </c>
      <c r="M116"/>
      <c r="N116" t="s">
        <v>28</v>
      </c>
      <c r="O116" t="s">
        <v>744</v>
      </c>
      <c r="P116" t="s">
        <v>96</v>
      </c>
      <c r="Q116" t="s">
        <v>3978</v>
      </c>
      <c r="R116" t="s">
        <v>3935</v>
      </c>
      <c r="S116" t="s">
        <v>3979</v>
      </c>
      <c r="T116" t="s">
        <v>165</v>
      </c>
      <c r="U116"/>
      <c r="V116"/>
      <c r="W116" t="s">
        <v>1816</v>
      </c>
      <c r="X116" t="s">
        <v>2540</v>
      </c>
      <c r="Y116" t="s">
        <v>2526</v>
      </c>
      <c r="Z116" t="s">
        <v>294</v>
      </c>
      <c r="AA116" t="s">
        <v>35</v>
      </c>
      <c r="AB116" t="s">
        <v>2901</v>
      </c>
      <c r="AC116"/>
      <c r="AD116"/>
      <c r="AE116">
        <v>19</v>
      </c>
      <c r="AF116">
        <v>263</v>
      </c>
      <c r="AG116" s="7">
        <v>7.1999999999999995E-2</v>
      </c>
      <c r="AH116" s="7"/>
      <c r="AI116"/>
      <c r="AJ116"/>
      <c r="AK116"/>
      <c r="AL116"/>
      <c r="AM116"/>
      <c r="AN116"/>
      <c r="AO116" s="7"/>
      <c r="AP116" s="7"/>
      <c r="AQ116"/>
      <c r="AR116"/>
      <c r="AS116"/>
      <c r="AT116"/>
      <c r="AU116"/>
      <c r="AV116"/>
      <c r="AW116"/>
      <c r="AX116"/>
      <c r="AY116"/>
      <c r="AZ116"/>
      <c r="BA116"/>
      <c r="BB116"/>
      <c r="BC116"/>
      <c r="BD116"/>
    </row>
    <row r="117" spans="1:56" s="12" customFormat="1" x14ac:dyDescent="0.25">
      <c r="A117" t="s">
        <v>2334</v>
      </c>
      <c r="B117">
        <v>2015</v>
      </c>
      <c r="C117" t="str">
        <f t="shared" si="3"/>
        <v>Villeneuve et al. 2015</v>
      </c>
      <c r="D117" t="s">
        <v>35</v>
      </c>
      <c r="E117" t="s">
        <v>226</v>
      </c>
      <c r="F117" t="s">
        <v>2335</v>
      </c>
      <c r="G117" t="s">
        <v>2901</v>
      </c>
      <c r="H117" t="s">
        <v>3503</v>
      </c>
      <c r="I117" t="s">
        <v>2336</v>
      </c>
      <c r="J117" t="s">
        <v>2117</v>
      </c>
      <c r="K117" t="s">
        <v>28</v>
      </c>
      <c r="L117" t="s">
        <v>28</v>
      </c>
      <c r="M117"/>
      <c r="N117" t="s">
        <v>28</v>
      </c>
      <c r="O117" t="s">
        <v>744</v>
      </c>
      <c r="P117" t="s">
        <v>96</v>
      </c>
      <c r="Q117" t="s">
        <v>3978</v>
      </c>
      <c r="R117" t="s">
        <v>3935</v>
      </c>
      <c r="S117" t="s">
        <v>3979</v>
      </c>
      <c r="T117" t="s">
        <v>165</v>
      </c>
      <c r="U117"/>
      <c r="V117"/>
      <c r="W117" t="s">
        <v>2337</v>
      </c>
      <c r="X117" t="s">
        <v>2526</v>
      </c>
      <c r="Y117" t="s">
        <v>2526</v>
      </c>
      <c r="Z117" t="s">
        <v>80</v>
      </c>
      <c r="AA117" t="s">
        <v>35</v>
      </c>
      <c r="AB117" t="s">
        <v>2901</v>
      </c>
      <c r="AC117"/>
      <c r="AD117"/>
      <c r="AE117">
        <v>9</v>
      </c>
      <c r="AF117">
        <v>636</v>
      </c>
      <c r="AG117" s="7">
        <v>1.4E-2</v>
      </c>
      <c r="AH117" s="7"/>
      <c r="AI117"/>
      <c r="AJ117"/>
      <c r="AK117"/>
      <c r="AL117"/>
      <c r="AM117"/>
      <c r="AN117"/>
      <c r="AO117" s="7"/>
      <c r="AP117" s="7"/>
      <c r="AQ117"/>
      <c r="AR117" t="s">
        <v>2338</v>
      </c>
      <c r="AS117"/>
      <c r="AT117"/>
      <c r="AU117"/>
      <c r="AV117"/>
      <c r="AW117"/>
      <c r="AX117"/>
      <c r="AY117"/>
      <c r="AZ117"/>
      <c r="BA117"/>
      <c r="BB117"/>
      <c r="BC117"/>
      <c r="BD117"/>
    </row>
    <row r="118" spans="1:56" s="12" customFormat="1" x14ac:dyDescent="0.25">
      <c r="A118" t="s">
        <v>2487</v>
      </c>
      <c r="B118">
        <v>2019</v>
      </c>
      <c r="C118" t="str">
        <f t="shared" si="3"/>
        <v>Waters et al.  2019</v>
      </c>
      <c r="D118" t="s">
        <v>35</v>
      </c>
      <c r="E118" t="s">
        <v>158</v>
      </c>
      <c r="F118" t="s">
        <v>2488</v>
      </c>
      <c r="G118" t="s">
        <v>2901</v>
      </c>
      <c r="H118" t="s">
        <v>3501</v>
      </c>
      <c r="I118" t="s">
        <v>2489</v>
      </c>
      <c r="J118" t="s">
        <v>3625</v>
      </c>
      <c r="K118" t="s">
        <v>28</v>
      </c>
      <c r="L118" t="s">
        <v>28</v>
      </c>
      <c r="M118"/>
      <c r="N118" t="s">
        <v>28</v>
      </c>
      <c r="O118" t="s">
        <v>744</v>
      </c>
      <c r="P118" t="s">
        <v>96</v>
      </c>
      <c r="Q118" t="s">
        <v>3910</v>
      </c>
      <c r="R118"/>
      <c r="S118"/>
      <c r="T118"/>
      <c r="U118"/>
      <c r="V118" t="s">
        <v>2876</v>
      </c>
      <c r="W118" t="s">
        <v>40</v>
      </c>
      <c r="X118" t="s">
        <v>2547</v>
      </c>
      <c r="Y118" t="s">
        <v>2526</v>
      </c>
      <c r="Z118" t="s">
        <v>80</v>
      </c>
      <c r="AA118" t="s">
        <v>35</v>
      </c>
      <c r="AB118" t="s">
        <v>2901</v>
      </c>
      <c r="AC118"/>
      <c r="AD118"/>
      <c r="AE118">
        <v>0</v>
      </c>
      <c r="AF118">
        <v>20</v>
      </c>
      <c r="AG118"/>
      <c r="AH118"/>
      <c r="AI118"/>
      <c r="AJ118"/>
      <c r="AK118"/>
      <c r="AL118"/>
      <c r="AM118"/>
      <c r="AN118"/>
      <c r="AO118"/>
      <c r="AP118"/>
      <c r="AQ118"/>
      <c r="AR118" t="s">
        <v>2490</v>
      </c>
      <c r="AS118"/>
      <c r="AT118"/>
      <c r="AU118"/>
      <c r="AV118"/>
      <c r="AW118"/>
      <c r="AX118"/>
      <c r="AY118"/>
      <c r="AZ118"/>
      <c r="BA118"/>
      <c r="BB118"/>
      <c r="BC118"/>
      <c r="BD118"/>
    </row>
    <row r="136" spans="1:45" x14ac:dyDescent="0.25">
      <c r="A136" t="s">
        <v>800</v>
      </c>
      <c r="B136">
        <v>2013</v>
      </c>
      <c r="D136" t="s">
        <v>35</v>
      </c>
      <c r="E136" t="s">
        <v>158</v>
      </c>
      <c r="F136" t="s">
        <v>801</v>
      </c>
      <c r="I136" t="s">
        <v>2284</v>
      </c>
      <c r="J136" t="s">
        <v>2141</v>
      </c>
      <c r="K136" t="s">
        <v>28</v>
      </c>
      <c r="L136" t="s">
        <v>28</v>
      </c>
      <c r="N136" t="s">
        <v>802</v>
      </c>
      <c r="T136" t="s">
        <v>812</v>
      </c>
      <c r="W136" t="s">
        <v>40</v>
      </c>
      <c r="X136" t="s">
        <v>2535</v>
      </c>
      <c r="Z136" t="s">
        <v>80</v>
      </c>
      <c r="AE136">
        <v>69</v>
      </c>
      <c r="AF136">
        <v>285</v>
      </c>
      <c r="AR136" t="s">
        <v>2536</v>
      </c>
    </row>
    <row r="137" spans="1:45" x14ac:dyDescent="0.25">
      <c r="A137" t="s">
        <v>2487</v>
      </c>
      <c r="B137">
        <v>2019</v>
      </c>
      <c r="D137" t="s">
        <v>35</v>
      </c>
      <c r="E137" t="s">
        <v>158</v>
      </c>
      <c r="F137" t="s">
        <v>2488</v>
      </c>
      <c r="I137" t="s">
        <v>2489</v>
      </c>
      <c r="J137" t="s">
        <v>2127</v>
      </c>
      <c r="K137" t="s">
        <v>28</v>
      </c>
      <c r="L137" t="s">
        <v>28</v>
      </c>
      <c r="N137" t="s">
        <v>28</v>
      </c>
      <c r="W137" t="s">
        <v>28</v>
      </c>
      <c r="X137" t="s">
        <v>2547</v>
      </c>
      <c r="Z137" t="s">
        <v>2491</v>
      </c>
      <c r="AE137">
        <v>3</v>
      </c>
      <c r="AF137">
        <v>134</v>
      </c>
      <c r="AR137" t="s">
        <v>2490</v>
      </c>
    </row>
    <row r="140" spans="1:45" x14ac:dyDescent="0.25">
      <c r="A140" t="s">
        <v>3875</v>
      </c>
    </row>
    <row r="141" spans="1:45" s="50" customFormat="1" x14ac:dyDescent="0.25">
      <c r="A141" s="50" t="s">
        <v>800</v>
      </c>
      <c r="B141" s="50">
        <v>2017</v>
      </c>
      <c r="D141" s="50" t="s">
        <v>35</v>
      </c>
      <c r="E141" s="50" t="s">
        <v>226</v>
      </c>
      <c r="F141" s="50" t="s">
        <v>2440</v>
      </c>
      <c r="G141" s="50" t="s">
        <v>35</v>
      </c>
      <c r="H141" s="50" t="s">
        <v>3503</v>
      </c>
      <c r="I141" s="50" t="s">
        <v>2429</v>
      </c>
      <c r="J141" s="50" t="s">
        <v>2117</v>
      </c>
      <c r="K141" s="50" t="s">
        <v>28</v>
      </c>
      <c r="L141" s="50" t="s">
        <v>28</v>
      </c>
      <c r="N141" s="50" t="s">
        <v>2441</v>
      </c>
      <c r="O141"/>
      <c r="P141"/>
      <c r="Q141"/>
      <c r="R141"/>
      <c r="S141"/>
      <c r="T141" s="50" t="s">
        <v>2297</v>
      </c>
      <c r="U141" s="50" t="s">
        <v>807</v>
      </c>
      <c r="W141" s="50" t="s">
        <v>40</v>
      </c>
      <c r="X141" s="50" t="s">
        <v>2547</v>
      </c>
      <c r="Y141" s="50" t="s">
        <v>2526</v>
      </c>
      <c r="Z141" s="50" t="s">
        <v>80</v>
      </c>
      <c r="AA141" s="50" t="s">
        <v>35</v>
      </c>
      <c r="AB141" s="50" t="s">
        <v>35</v>
      </c>
      <c r="AC141" s="50" t="s">
        <v>3861</v>
      </c>
      <c r="AD141" s="50" t="s">
        <v>2901</v>
      </c>
      <c r="AE141" s="50">
        <v>53</v>
      </c>
      <c r="AF141" s="52">
        <v>208</v>
      </c>
      <c r="AG141" s="52"/>
      <c r="AH141" s="52"/>
      <c r="AI141" s="51">
        <v>673000000</v>
      </c>
      <c r="AJ141" s="51"/>
      <c r="AK141" s="51">
        <v>1320000000</v>
      </c>
      <c r="AQ141" s="50" t="s">
        <v>2330</v>
      </c>
      <c r="AR141" s="50" t="s">
        <v>2443</v>
      </c>
      <c r="AS141" s="50" t="s">
        <v>2444</v>
      </c>
    </row>
    <row r="143" spans="1:45" x14ac:dyDescent="0.25">
      <c r="O143" s="13"/>
      <c r="P143" s="13"/>
      <c r="Q143" s="13"/>
      <c r="R143" s="13"/>
      <c r="S143" s="13"/>
    </row>
    <row r="144" spans="1:45" x14ac:dyDescent="0.25">
      <c r="O144" s="13"/>
      <c r="P144" s="13"/>
      <c r="Q144" s="13"/>
      <c r="R144" s="13"/>
      <c r="S144" s="13"/>
    </row>
    <row r="145" spans="15:19" x14ac:dyDescent="0.25">
      <c r="O145" s="13"/>
      <c r="P145" s="13"/>
      <c r="Q145" s="13"/>
      <c r="R145" s="13"/>
      <c r="S145" s="13"/>
    </row>
    <row r="146" spans="15:19" x14ac:dyDescent="0.25">
      <c r="O146" s="13"/>
      <c r="P146" s="13"/>
      <c r="Q146" s="13"/>
      <c r="R146" s="13"/>
      <c r="S146" s="13"/>
    </row>
    <row r="147" spans="15:19" x14ac:dyDescent="0.25">
      <c r="O147" s="13"/>
      <c r="P147" s="13"/>
      <c r="Q147" s="13"/>
      <c r="R147" s="13"/>
      <c r="S147" s="13"/>
    </row>
    <row r="148" spans="15:19" x14ac:dyDescent="0.25">
      <c r="O148" s="13"/>
      <c r="P148" s="13"/>
      <c r="Q148" s="13"/>
      <c r="R148" s="13"/>
      <c r="S148" s="13"/>
    </row>
    <row r="149" spans="15:19" x14ac:dyDescent="0.25">
      <c r="O149" s="13"/>
      <c r="P149" s="13"/>
      <c r="Q149" s="13"/>
      <c r="R149" s="13"/>
      <c r="S149" s="13"/>
    </row>
    <row r="150" spans="15:19" x14ac:dyDescent="0.25">
      <c r="O150" s="13"/>
      <c r="P150" s="13"/>
      <c r="Q150" s="13"/>
      <c r="R150" s="13"/>
      <c r="S150" s="13"/>
    </row>
    <row r="151" spans="15:19" x14ac:dyDescent="0.25">
      <c r="O151" s="13"/>
      <c r="P151" s="13"/>
      <c r="Q151" s="13"/>
      <c r="R151" s="13"/>
      <c r="S151" s="13"/>
    </row>
    <row r="152" spans="15:19" x14ac:dyDescent="0.25">
      <c r="O152" s="13"/>
      <c r="P152" s="13"/>
      <c r="Q152" s="13"/>
      <c r="R152" s="13"/>
      <c r="S152" s="13"/>
    </row>
    <row r="153" spans="15:19" x14ac:dyDescent="0.25">
      <c r="O153" s="13"/>
      <c r="P153" s="13"/>
      <c r="Q153" s="13"/>
      <c r="R153" s="13"/>
      <c r="S153" s="13"/>
    </row>
    <row r="154" spans="15:19" x14ac:dyDescent="0.25">
      <c r="O154" s="13"/>
      <c r="P154" s="13"/>
      <c r="Q154" s="13"/>
      <c r="R154" s="13"/>
      <c r="S154" s="13"/>
    </row>
    <row r="155" spans="15:19" x14ac:dyDescent="0.25">
      <c r="O155" s="13"/>
      <c r="P155" s="13"/>
      <c r="Q155" s="13"/>
      <c r="R155" s="13"/>
      <c r="S155" s="13"/>
    </row>
    <row r="156" spans="15:19" x14ac:dyDescent="0.25">
      <c r="O156" s="13"/>
      <c r="P156" s="13"/>
      <c r="Q156" s="13"/>
      <c r="R156" s="13"/>
      <c r="S156" s="13"/>
    </row>
    <row r="157" spans="15:19" x14ac:dyDescent="0.25">
      <c r="O157" s="13"/>
      <c r="P157" s="13"/>
      <c r="Q157" s="13"/>
      <c r="R157" s="13"/>
      <c r="S157" s="13"/>
    </row>
    <row r="158" spans="15:19" x14ac:dyDescent="0.25">
      <c r="O158" s="13"/>
      <c r="P158" s="13"/>
      <c r="Q158" s="13"/>
      <c r="R158" s="13"/>
      <c r="S158" s="13"/>
    </row>
    <row r="159" spans="15:19" x14ac:dyDescent="0.25">
      <c r="O159" s="13"/>
      <c r="P159" s="13"/>
      <c r="Q159" s="13"/>
      <c r="R159" s="13"/>
      <c r="S159" s="13"/>
    </row>
    <row r="162" spans="15:19" x14ac:dyDescent="0.25">
      <c r="O162" s="12"/>
      <c r="P162" s="12"/>
      <c r="Q162" s="12"/>
      <c r="R162" s="12"/>
      <c r="S162" s="12"/>
    </row>
    <row r="163" spans="15:19" x14ac:dyDescent="0.25">
      <c r="O163" s="12"/>
      <c r="P163" s="12"/>
      <c r="Q163" s="12"/>
      <c r="R163" s="12"/>
      <c r="S163" s="12"/>
    </row>
    <row r="164" spans="15:19" x14ac:dyDescent="0.25">
      <c r="O164" s="12"/>
      <c r="P164" s="12"/>
      <c r="Q164" s="12"/>
      <c r="R164" s="12"/>
      <c r="S164" s="12"/>
    </row>
    <row r="165" spans="15:19" x14ac:dyDescent="0.25">
      <c r="O165" s="12"/>
      <c r="P165" s="12"/>
      <c r="Q165" s="12"/>
      <c r="R165" s="12"/>
      <c r="S165" s="12"/>
    </row>
    <row r="189" spans="15:19" x14ac:dyDescent="0.25">
      <c r="O189" s="13"/>
      <c r="P189" s="13"/>
      <c r="Q189" s="13"/>
      <c r="R189" s="13"/>
      <c r="S189" s="13"/>
    </row>
    <row r="190" spans="15:19" x14ac:dyDescent="0.25">
      <c r="O190" s="13"/>
      <c r="P190" s="13"/>
      <c r="Q190" s="13"/>
      <c r="R190" s="13"/>
      <c r="S190" s="13"/>
    </row>
    <row r="191" spans="15:19" x14ac:dyDescent="0.25">
      <c r="O191" s="13"/>
      <c r="P191" s="13"/>
      <c r="Q191" s="13"/>
      <c r="R191" s="13"/>
      <c r="S191" s="13"/>
    </row>
    <row r="192" spans="15:19" x14ac:dyDescent="0.25">
      <c r="O192" s="13"/>
      <c r="P192" s="13"/>
      <c r="Q192" s="13"/>
      <c r="R192" s="13"/>
      <c r="S192" s="13"/>
    </row>
    <row r="193" spans="15:19" x14ac:dyDescent="0.25">
      <c r="O193" s="13"/>
      <c r="P193" s="13"/>
      <c r="Q193" s="13"/>
      <c r="R193" s="13"/>
      <c r="S193" s="13"/>
    </row>
    <row r="194" spans="15:19" x14ac:dyDescent="0.25">
      <c r="O194" s="13"/>
      <c r="P194" s="13"/>
      <c r="Q194" s="13"/>
      <c r="R194" s="13"/>
      <c r="S194" s="13"/>
    </row>
    <row r="195" spans="15:19" x14ac:dyDescent="0.25">
      <c r="O195" s="13"/>
      <c r="P195" s="13"/>
      <c r="Q195" s="13"/>
      <c r="R195" s="13"/>
      <c r="S195" s="13"/>
    </row>
    <row r="196" spans="15:19" x14ac:dyDescent="0.25">
      <c r="O196" s="13"/>
      <c r="P196" s="13"/>
      <c r="Q196" s="13"/>
      <c r="R196" s="13"/>
      <c r="S196" s="13"/>
    </row>
    <row r="197" spans="15:19" x14ac:dyDescent="0.25">
      <c r="O197" s="13"/>
      <c r="P197" s="13"/>
      <c r="Q197" s="13"/>
      <c r="R197" s="13"/>
      <c r="S197" s="13"/>
    </row>
    <row r="209" spans="15:19" x14ac:dyDescent="0.25">
      <c r="O209" s="13"/>
      <c r="P209" s="13"/>
      <c r="Q209" s="13"/>
      <c r="R209" s="13"/>
      <c r="S209" s="13"/>
    </row>
    <row r="210" spans="15:19" x14ac:dyDescent="0.25">
      <c r="O210" s="13"/>
      <c r="P210" s="13"/>
      <c r="Q210" s="13"/>
      <c r="R210" s="13"/>
      <c r="S210" s="13"/>
    </row>
    <row r="211" spans="15:19" x14ac:dyDescent="0.25">
      <c r="O211" s="13"/>
      <c r="P211" s="13"/>
      <c r="Q211" s="13"/>
      <c r="R211" s="13"/>
      <c r="S211" s="13"/>
    </row>
  </sheetData>
  <sortState xmlns:xlrd2="http://schemas.microsoft.com/office/spreadsheetml/2017/richdata2" ref="A2:BD118">
    <sortCondition ref="P2:P118"/>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F3054-314B-4DE4-9019-9547EC16D7F5}">
  <dimension ref="A1:BG1084"/>
  <sheetViews>
    <sheetView workbookViewId="0">
      <pane ySplit="1" topLeftCell="A823" activePane="bottomLeft" state="frozen"/>
      <selection pane="bottomLeft" activeCell="P862" sqref="P862"/>
    </sheetView>
  </sheetViews>
  <sheetFormatPr defaultRowHeight="15" x14ac:dyDescent="0.25"/>
  <cols>
    <col min="6" max="6" width="40.42578125" customWidth="1"/>
    <col min="9" max="9" width="10.85546875" customWidth="1"/>
    <col min="10" max="10" width="13.28515625" customWidth="1"/>
    <col min="15" max="15" width="10.42578125" customWidth="1"/>
    <col min="16" max="19" width="8.7109375" customWidth="1"/>
    <col min="20" max="20" width="24.85546875" customWidth="1"/>
    <col min="21" max="21" width="19.140625" customWidth="1"/>
    <col min="24" max="24" width="23.85546875" customWidth="1"/>
    <col min="25" max="25" width="23.7109375" customWidth="1"/>
    <col min="26" max="26" width="22.5703125" customWidth="1"/>
    <col min="27" max="30" width="10.7109375" customWidth="1"/>
    <col min="43" max="43" width="15.85546875" customWidth="1"/>
  </cols>
  <sheetData>
    <row r="1" spans="1:53" x14ac:dyDescent="0.25">
      <c r="A1" t="s">
        <v>0</v>
      </c>
      <c r="B1" t="s">
        <v>1</v>
      </c>
      <c r="C1" t="s">
        <v>4530</v>
      </c>
      <c r="D1" t="s">
        <v>2</v>
      </c>
      <c r="E1" t="s">
        <v>3</v>
      </c>
      <c r="F1" t="s">
        <v>4</v>
      </c>
      <c r="G1" t="s">
        <v>26</v>
      </c>
      <c r="H1" t="s">
        <v>3389</v>
      </c>
      <c r="I1" t="s">
        <v>5</v>
      </c>
      <c r="J1" t="s">
        <v>2135</v>
      </c>
      <c r="K1" t="s">
        <v>3831</v>
      </c>
      <c r="L1" t="s">
        <v>6</v>
      </c>
      <c r="M1" t="s">
        <v>3832</v>
      </c>
      <c r="N1" t="s">
        <v>7</v>
      </c>
      <c r="O1" t="s">
        <v>3908</v>
      </c>
      <c r="P1" t="s">
        <v>3895</v>
      </c>
      <c r="Q1" t="s">
        <v>3896</v>
      </c>
      <c r="R1" t="s">
        <v>3897</v>
      </c>
      <c r="S1" t="s">
        <v>3898</v>
      </c>
      <c r="T1" t="s">
        <v>8</v>
      </c>
      <c r="U1" t="s">
        <v>9</v>
      </c>
      <c r="W1" t="s">
        <v>10</v>
      </c>
      <c r="X1" t="s">
        <v>3876</v>
      </c>
      <c r="Y1" t="s">
        <v>11</v>
      </c>
      <c r="Z1" t="s">
        <v>12</v>
      </c>
      <c r="AA1" t="s">
        <v>2899</v>
      </c>
      <c r="AB1" t="s">
        <v>2900</v>
      </c>
      <c r="AC1" t="s">
        <v>3863</v>
      </c>
      <c r="AD1" t="s">
        <v>3830</v>
      </c>
      <c r="AE1" s="38" t="s">
        <v>13</v>
      </c>
      <c r="AF1" s="38" t="s">
        <v>3624</v>
      </c>
      <c r="AG1" s="21" t="s">
        <v>14</v>
      </c>
      <c r="AH1" s="21" t="s">
        <v>3871</v>
      </c>
      <c r="AI1" t="s">
        <v>3877</v>
      </c>
      <c r="AJ1" t="s">
        <v>3815</v>
      </c>
      <c r="AK1" t="s">
        <v>15</v>
      </c>
      <c r="AL1" t="s">
        <v>16</v>
      </c>
      <c r="AM1" t="s">
        <v>17</v>
      </c>
      <c r="AN1" t="s">
        <v>18</v>
      </c>
      <c r="AO1" t="s">
        <v>19</v>
      </c>
      <c r="AP1" t="s">
        <v>20</v>
      </c>
      <c r="AQ1" t="s">
        <v>21</v>
      </c>
      <c r="AR1" t="s">
        <v>22</v>
      </c>
      <c r="AS1" t="s">
        <v>22</v>
      </c>
      <c r="AT1" t="s">
        <v>3881</v>
      </c>
      <c r="AU1" t="s">
        <v>3882</v>
      </c>
      <c r="AV1" t="s">
        <v>3884</v>
      </c>
      <c r="AW1" t="s">
        <v>3883</v>
      </c>
      <c r="AX1" t="s">
        <v>3886</v>
      </c>
      <c r="AY1" t="s">
        <v>3887</v>
      </c>
      <c r="AZ1" t="s">
        <v>3890</v>
      </c>
      <c r="BA1" t="s">
        <v>3891</v>
      </c>
    </row>
    <row r="2" spans="1:53" s="12" customFormat="1" x14ac:dyDescent="0.25">
      <c r="A2" s="12" t="s">
        <v>1822</v>
      </c>
      <c r="B2" s="12">
        <v>1998</v>
      </c>
      <c r="C2" t="str">
        <f t="shared" ref="C2:C65" si="0">A2&amp;" "&amp;B2</f>
        <v>Adesiyun et al. 1998</v>
      </c>
      <c r="D2" s="12" t="s">
        <v>35</v>
      </c>
      <c r="E2" s="12" t="s">
        <v>25</v>
      </c>
      <c r="F2" s="12" t="s">
        <v>1823</v>
      </c>
      <c r="G2" s="12" t="s">
        <v>2901</v>
      </c>
      <c r="H2" s="12" t="s">
        <v>3503</v>
      </c>
      <c r="I2" s="12" t="s">
        <v>3043</v>
      </c>
      <c r="J2" s="12" t="s">
        <v>2117</v>
      </c>
      <c r="K2" s="12" t="s">
        <v>119</v>
      </c>
      <c r="L2" s="12" t="s">
        <v>119</v>
      </c>
      <c r="N2" s="12" t="s">
        <v>3044</v>
      </c>
      <c r="O2" t="s">
        <v>744</v>
      </c>
      <c r="P2" s="12" t="s">
        <v>3901</v>
      </c>
      <c r="Q2" t="s">
        <v>4148</v>
      </c>
      <c r="R2" t="s">
        <v>4365</v>
      </c>
      <c r="S2" t="s">
        <v>4364</v>
      </c>
      <c r="T2" s="12" t="s">
        <v>3431</v>
      </c>
      <c r="U2" s="12" t="s">
        <v>1833</v>
      </c>
      <c r="W2" s="12" t="s">
        <v>1831</v>
      </c>
      <c r="X2" s="12" t="s">
        <v>3046</v>
      </c>
      <c r="Y2" s="12" t="s">
        <v>3069</v>
      </c>
      <c r="Z2" s="12" t="s">
        <v>1827</v>
      </c>
      <c r="AA2" s="12" t="s">
        <v>35</v>
      </c>
      <c r="AB2" s="12" t="s">
        <v>2901</v>
      </c>
      <c r="AE2" s="12" t="s">
        <v>119</v>
      </c>
      <c r="AF2" s="12">
        <v>6</v>
      </c>
    </row>
    <row r="3" spans="1:53" s="12" customFormat="1" x14ac:dyDescent="0.25">
      <c r="A3" s="12" t="s">
        <v>1822</v>
      </c>
      <c r="B3" s="12">
        <v>1998</v>
      </c>
      <c r="C3" t="str">
        <f t="shared" si="0"/>
        <v>Adesiyun et al. 1998</v>
      </c>
      <c r="D3" s="12" t="s">
        <v>35</v>
      </c>
      <c r="E3" s="12" t="s">
        <v>25</v>
      </c>
      <c r="F3" s="12" t="s">
        <v>1823</v>
      </c>
      <c r="G3" s="12" t="s">
        <v>2901</v>
      </c>
      <c r="H3" s="12" t="s">
        <v>3503</v>
      </c>
      <c r="I3" s="12" t="s">
        <v>3043</v>
      </c>
      <c r="J3" s="12" t="s">
        <v>2117</v>
      </c>
      <c r="K3" s="12" t="s">
        <v>119</v>
      </c>
      <c r="L3" s="12" t="s">
        <v>119</v>
      </c>
      <c r="N3" s="12" t="s">
        <v>3044</v>
      </c>
      <c r="O3" t="s">
        <v>744</v>
      </c>
      <c r="P3" s="12" t="s">
        <v>3901</v>
      </c>
      <c r="Q3" t="s">
        <v>3993</v>
      </c>
      <c r="R3" t="s">
        <v>4023</v>
      </c>
      <c r="S3" t="s">
        <v>3983</v>
      </c>
      <c r="T3" s="12" t="s">
        <v>625</v>
      </c>
      <c r="U3" s="12" t="s">
        <v>1834</v>
      </c>
      <c r="W3" s="12" t="s">
        <v>1831</v>
      </c>
      <c r="X3" s="12" t="s">
        <v>3046</v>
      </c>
      <c r="Y3" s="12" t="s">
        <v>3069</v>
      </c>
      <c r="Z3" s="12" t="s">
        <v>1827</v>
      </c>
      <c r="AA3" s="12" t="s">
        <v>35</v>
      </c>
      <c r="AB3" s="12" t="s">
        <v>2901</v>
      </c>
      <c r="AE3" s="12" t="s">
        <v>119</v>
      </c>
      <c r="AF3" s="12">
        <v>8</v>
      </c>
    </row>
    <row r="4" spans="1:53" s="12" customFormat="1" x14ac:dyDescent="0.25">
      <c r="A4" s="12" t="s">
        <v>1822</v>
      </c>
      <c r="B4" s="12">
        <v>1998</v>
      </c>
      <c r="C4" t="str">
        <f t="shared" si="0"/>
        <v>Adesiyun et al. 1998</v>
      </c>
      <c r="D4" s="12" t="s">
        <v>35</v>
      </c>
      <c r="E4" s="12" t="s">
        <v>25</v>
      </c>
      <c r="F4" s="12" t="s">
        <v>1823</v>
      </c>
      <c r="G4" s="12" t="s">
        <v>2901</v>
      </c>
      <c r="H4" s="12" t="s">
        <v>3503</v>
      </c>
      <c r="I4" s="12" t="s">
        <v>3043</v>
      </c>
      <c r="J4" s="12" t="s">
        <v>2117</v>
      </c>
      <c r="K4" s="12" t="s">
        <v>119</v>
      </c>
      <c r="L4" s="12" t="s">
        <v>119</v>
      </c>
      <c r="N4" s="12" t="s">
        <v>3044</v>
      </c>
      <c r="O4" t="s">
        <v>744</v>
      </c>
      <c r="P4" s="12" t="s">
        <v>3901</v>
      </c>
      <c r="Q4" t="s">
        <v>4148</v>
      </c>
      <c r="R4" t="s">
        <v>4386</v>
      </c>
      <c r="S4" t="s">
        <v>4385</v>
      </c>
      <c r="T4" s="12" t="s">
        <v>2793</v>
      </c>
      <c r="U4" s="12" t="s">
        <v>1830</v>
      </c>
      <c r="W4" s="12" t="s">
        <v>1831</v>
      </c>
      <c r="X4" s="12" t="s">
        <v>3046</v>
      </c>
      <c r="Y4" s="12" t="s">
        <v>3069</v>
      </c>
      <c r="Z4" s="12" t="s">
        <v>1827</v>
      </c>
      <c r="AA4" s="12" t="s">
        <v>35</v>
      </c>
      <c r="AB4" s="12" t="s">
        <v>2901</v>
      </c>
      <c r="AE4" s="12" t="s">
        <v>119</v>
      </c>
      <c r="AF4" s="12">
        <v>1</v>
      </c>
    </row>
    <row r="5" spans="1:53" s="12" customFormat="1" x14ac:dyDescent="0.25">
      <c r="A5" s="12" t="s">
        <v>1822</v>
      </c>
      <c r="B5" s="12">
        <v>1998</v>
      </c>
      <c r="C5" t="str">
        <f t="shared" si="0"/>
        <v>Adesiyun et al. 1998</v>
      </c>
      <c r="D5" s="12" t="s">
        <v>35</v>
      </c>
      <c r="E5" s="12" t="s">
        <v>25</v>
      </c>
      <c r="F5" s="12" t="s">
        <v>1823</v>
      </c>
      <c r="G5" s="12" t="s">
        <v>2901</v>
      </c>
      <c r="H5" s="12" t="s">
        <v>3503</v>
      </c>
      <c r="I5" s="12" t="s">
        <v>3043</v>
      </c>
      <c r="J5" s="12" t="s">
        <v>2117</v>
      </c>
      <c r="K5" s="12" t="s">
        <v>119</v>
      </c>
      <c r="L5" s="12" t="s">
        <v>119</v>
      </c>
      <c r="N5" s="12" t="s">
        <v>3044</v>
      </c>
      <c r="O5" t="s">
        <v>744</v>
      </c>
      <c r="P5" s="12" t="s">
        <v>3901</v>
      </c>
      <c r="Q5" t="s">
        <v>4083</v>
      </c>
      <c r="R5" t="s">
        <v>4410</v>
      </c>
      <c r="S5" t="s">
        <v>4409</v>
      </c>
      <c r="T5" s="12" t="s">
        <v>3049</v>
      </c>
      <c r="U5" s="12" t="s">
        <v>1835</v>
      </c>
      <c r="W5" s="12" t="s">
        <v>1831</v>
      </c>
      <c r="X5" s="12" t="s">
        <v>3046</v>
      </c>
      <c r="Y5" s="12" t="s">
        <v>3069</v>
      </c>
      <c r="Z5" s="12" t="s">
        <v>1827</v>
      </c>
      <c r="AA5" s="12" t="s">
        <v>35</v>
      </c>
      <c r="AB5" s="12" t="s">
        <v>2901</v>
      </c>
      <c r="AE5" s="12" t="s">
        <v>119</v>
      </c>
      <c r="AF5" s="12">
        <v>4</v>
      </c>
    </row>
    <row r="6" spans="1:53" s="12" customFormat="1" x14ac:dyDescent="0.25">
      <c r="A6" s="12" t="s">
        <v>3304</v>
      </c>
      <c r="B6" s="12">
        <v>2002</v>
      </c>
      <c r="C6" t="str">
        <f t="shared" si="0"/>
        <v>Broman et al. 2002</v>
      </c>
      <c r="D6" s="12" t="s">
        <v>35</v>
      </c>
      <c r="E6" s="12" t="s">
        <v>25</v>
      </c>
      <c r="F6" s="12" t="s">
        <v>3393</v>
      </c>
      <c r="G6" s="12" t="s">
        <v>2901</v>
      </c>
      <c r="H6" s="12" t="s">
        <v>3504</v>
      </c>
      <c r="I6" s="12" t="s">
        <v>3392</v>
      </c>
      <c r="J6" s="12" t="s">
        <v>2117</v>
      </c>
      <c r="K6" s="12" t="s">
        <v>28</v>
      </c>
      <c r="L6" s="12" t="s">
        <v>28</v>
      </c>
      <c r="N6" s="12" t="s">
        <v>28</v>
      </c>
      <c r="O6" t="s">
        <v>744</v>
      </c>
      <c r="P6" s="12" t="s">
        <v>3901</v>
      </c>
      <c r="Q6" t="s">
        <v>2614</v>
      </c>
      <c r="R6" t="s">
        <v>118</v>
      </c>
      <c r="S6" t="s">
        <v>3974</v>
      </c>
      <c r="T6" s="12" t="s">
        <v>1069</v>
      </c>
      <c r="U6" s="12" t="s">
        <v>265</v>
      </c>
      <c r="W6" s="12" t="s">
        <v>40</v>
      </c>
      <c r="X6" s="12" t="s">
        <v>3365</v>
      </c>
      <c r="Y6" s="12" t="s">
        <v>3069</v>
      </c>
      <c r="Z6" s="12" t="s">
        <v>403</v>
      </c>
      <c r="AA6" s="12" t="s">
        <v>35</v>
      </c>
      <c r="AB6" s="12" t="s">
        <v>2901</v>
      </c>
      <c r="AE6" s="12">
        <v>250</v>
      </c>
      <c r="AF6" s="12">
        <v>786</v>
      </c>
      <c r="AR6" s="12" t="s">
        <v>3307</v>
      </c>
    </row>
    <row r="7" spans="1:53" s="12" customFormat="1" x14ac:dyDescent="0.25">
      <c r="A7" s="12" t="s">
        <v>3304</v>
      </c>
      <c r="B7" s="12">
        <v>2002</v>
      </c>
      <c r="C7" t="str">
        <f t="shared" si="0"/>
        <v>Broman et al. 2002</v>
      </c>
      <c r="D7" s="12" t="s">
        <v>35</v>
      </c>
      <c r="E7" s="12" t="s">
        <v>25</v>
      </c>
      <c r="F7" s="12" t="s">
        <v>3393</v>
      </c>
      <c r="G7" s="12" t="s">
        <v>2901</v>
      </c>
      <c r="H7" s="12" t="s">
        <v>3504</v>
      </c>
      <c r="I7" s="12" t="s">
        <v>3392</v>
      </c>
      <c r="J7" s="12" t="s">
        <v>2117</v>
      </c>
      <c r="K7" s="12" t="s">
        <v>28</v>
      </c>
      <c r="L7" s="12" t="s">
        <v>28</v>
      </c>
      <c r="N7" s="12" t="s">
        <v>28</v>
      </c>
      <c r="O7" t="s">
        <v>744</v>
      </c>
      <c r="P7" s="12" t="s">
        <v>3901</v>
      </c>
      <c r="Q7" t="s">
        <v>2614</v>
      </c>
      <c r="R7" t="s">
        <v>118</v>
      </c>
      <c r="S7" t="s">
        <v>3974</v>
      </c>
      <c r="T7" s="12" t="s">
        <v>1069</v>
      </c>
      <c r="U7" s="12" t="s">
        <v>265</v>
      </c>
      <c r="W7" s="12" t="s">
        <v>40</v>
      </c>
      <c r="X7" s="12" t="s">
        <v>3303</v>
      </c>
      <c r="Y7" s="12" t="s">
        <v>3303</v>
      </c>
      <c r="Z7" s="12" t="s">
        <v>403</v>
      </c>
      <c r="AA7" s="12" t="s">
        <v>35</v>
      </c>
      <c r="AB7" s="12" t="s">
        <v>2901</v>
      </c>
      <c r="AE7" s="12">
        <v>235</v>
      </c>
      <c r="AF7" s="12">
        <v>786</v>
      </c>
      <c r="AR7" s="12" t="s">
        <v>3307</v>
      </c>
    </row>
    <row r="8" spans="1:53" s="12" customFormat="1" x14ac:dyDescent="0.25">
      <c r="A8" s="12" t="s">
        <v>2011</v>
      </c>
      <c r="B8" s="12">
        <v>1995</v>
      </c>
      <c r="C8" t="str">
        <f t="shared" si="0"/>
        <v>Casanovas et al. 1995</v>
      </c>
      <c r="D8" s="12" t="s">
        <v>35</v>
      </c>
      <c r="E8" s="12" t="s">
        <v>25</v>
      </c>
      <c r="F8" s="12" t="s">
        <v>2012</v>
      </c>
      <c r="G8" s="12" t="s">
        <v>2901</v>
      </c>
      <c r="H8" s="12" t="s">
        <v>3504</v>
      </c>
      <c r="I8" s="12" t="s">
        <v>3378</v>
      </c>
      <c r="J8" s="12" t="s">
        <v>2117</v>
      </c>
      <c r="K8" s="12" t="s">
        <v>28</v>
      </c>
      <c r="L8" s="12" t="s">
        <v>28</v>
      </c>
      <c r="N8" s="12" t="s">
        <v>28</v>
      </c>
      <c r="O8" t="s">
        <v>744</v>
      </c>
      <c r="P8" s="12" t="s">
        <v>3901</v>
      </c>
      <c r="Q8" t="s">
        <v>3993</v>
      </c>
      <c r="R8" t="s">
        <v>4023</v>
      </c>
      <c r="S8" t="s">
        <v>3983</v>
      </c>
      <c r="T8" s="12" t="s">
        <v>625</v>
      </c>
      <c r="U8" s="12" t="s">
        <v>195</v>
      </c>
      <c r="W8" s="12" t="s">
        <v>40</v>
      </c>
      <c r="X8" s="12" t="s">
        <v>3379</v>
      </c>
      <c r="Y8" s="12" t="s">
        <v>3069</v>
      </c>
      <c r="Z8" s="12" t="s">
        <v>304</v>
      </c>
      <c r="AA8" s="12" t="s">
        <v>35</v>
      </c>
      <c r="AB8" s="12" t="s">
        <v>2901</v>
      </c>
      <c r="AE8" s="12">
        <v>105</v>
      </c>
      <c r="AF8" s="12">
        <v>400</v>
      </c>
    </row>
    <row r="9" spans="1:53" s="12" customFormat="1" x14ac:dyDescent="0.25">
      <c r="A9" s="12" t="s">
        <v>1888</v>
      </c>
      <c r="B9" s="12">
        <v>2000</v>
      </c>
      <c r="C9" t="str">
        <f t="shared" si="0"/>
        <v>Craven et al. 2000</v>
      </c>
      <c r="D9" s="12" t="s">
        <v>35</v>
      </c>
      <c r="E9" s="12" t="s">
        <v>25</v>
      </c>
      <c r="F9" s="12" t="s">
        <v>1889</v>
      </c>
      <c r="G9" s="12" t="s">
        <v>35</v>
      </c>
      <c r="H9" s="12" t="s">
        <v>3503</v>
      </c>
      <c r="I9" s="12" t="s">
        <v>3311</v>
      </c>
      <c r="J9" s="12" t="s">
        <v>3626</v>
      </c>
      <c r="K9" s="12" t="s">
        <v>28</v>
      </c>
      <c r="L9" s="12" t="s">
        <v>28</v>
      </c>
      <c r="N9" s="12" t="s">
        <v>28</v>
      </c>
      <c r="O9" t="s">
        <v>744</v>
      </c>
      <c r="P9" s="12" t="s">
        <v>3901</v>
      </c>
      <c r="Q9" t="s">
        <v>4009</v>
      </c>
      <c r="R9"/>
      <c r="S9"/>
      <c r="V9" s="12" t="s">
        <v>3312</v>
      </c>
      <c r="W9" s="12" t="s">
        <v>40</v>
      </c>
      <c r="X9" s="12" t="s">
        <v>3303</v>
      </c>
      <c r="Y9" s="12" t="s">
        <v>3303</v>
      </c>
      <c r="Z9" s="12" t="s">
        <v>1593</v>
      </c>
      <c r="AA9" s="12" t="s">
        <v>35</v>
      </c>
      <c r="AB9" s="12" t="s">
        <v>2901</v>
      </c>
      <c r="AE9" s="12">
        <v>12</v>
      </c>
      <c r="AF9" s="12">
        <v>124</v>
      </c>
      <c r="AG9" s="18">
        <v>0.1</v>
      </c>
      <c r="AH9" s="18"/>
    </row>
    <row r="10" spans="1:53" s="12" customFormat="1" x14ac:dyDescent="0.25">
      <c r="A10" s="12" t="s">
        <v>271</v>
      </c>
      <c r="B10" s="12">
        <v>2001</v>
      </c>
      <c r="C10" t="str">
        <f t="shared" si="0"/>
        <v>Fallacara et al. 2001</v>
      </c>
      <c r="D10" s="12" t="s">
        <v>35</v>
      </c>
      <c r="E10" s="12" t="s">
        <v>25</v>
      </c>
      <c r="F10" s="12" t="s">
        <v>272</v>
      </c>
      <c r="G10" s="12" t="s">
        <v>35</v>
      </c>
      <c r="H10" s="12" t="s">
        <v>3503</v>
      </c>
      <c r="I10" s="12" t="s">
        <v>3396</v>
      </c>
      <c r="J10" s="12" t="s">
        <v>2117</v>
      </c>
      <c r="K10" s="12" t="s">
        <v>28</v>
      </c>
      <c r="L10" s="12" t="s">
        <v>28</v>
      </c>
      <c r="N10" s="12" t="s">
        <v>273</v>
      </c>
      <c r="O10" t="s">
        <v>744</v>
      </c>
      <c r="P10" s="12" t="s">
        <v>3901</v>
      </c>
      <c r="T10" s="12" t="s">
        <v>2649</v>
      </c>
      <c r="V10" s="12" t="s">
        <v>274</v>
      </c>
      <c r="W10" s="12" t="s">
        <v>40</v>
      </c>
      <c r="X10" s="12" t="s">
        <v>3303</v>
      </c>
      <c r="Y10" s="12" t="s">
        <v>3303</v>
      </c>
      <c r="Z10" s="12" t="s">
        <v>80</v>
      </c>
      <c r="AA10" s="12" t="s">
        <v>35</v>
      </c>
      <c r="AB10" s="12" t="s">
        <v>2901</v>
      </c>
      <c r="AE10" s="12">
        <v>6</v>
      </c>
      <c r="AF10" s="12">
        <v>10</v>
      </c>
    </row>
    <row r="11" spans="1:53" s="12" customFormat="1" x14ac:dyDescent="0.25">
      <c r="A11" s="12" t="s">
        <v>271</v>
      </c>
      <c r="B11" s="12">
        <v>2001</v>
      </c>
      <c r="C11" t="str">
        <f t="shared" si="0"/>
        <v>Fallacara et al. 2001</v>
      </c>
      <c r="D11" s="12" t="s">
        <v>35</v>
      </c>
      <c r="E11" s="12" t="s">
        <v>25</v>
      </c>
      <c r="F11" s="12" t="s">
        <v>272</v>
      </c>
      <c r="G11" s="12" t="s">
        <v>35</v>
      </c>
      <c r="H11" s="12" t="s">
        <v>3503</v>
      </c>
      <c r="I11" s="12" t="s">
        <v>3396</v>
      </c>
      <c r="J11" s="12" t="s">
        <v>2117</v>
      </c>
      <c r="K11" s="12" t="s">
        <v>28</v>
      </c>
      <c r="L11" s="12" t="s">
        <v>28</v>
      </c>
      <c r="N11" s="12" t="s">
        <v>273</v>
      </c>
      <c r="O11" t="s">
        <v>744</v>
      </c>
      <c r="P11" s="12" t="s">
        <v>3901</v>
      </c>
      <c r="Q11" t="s">
        <v>3919</v>
      </c>
      <c r="R11" t="s">
        <v>2600</v>
      </c>
      <c r="S11" t="s">
        <v>3977</v>
      </c>
      <c r="T11" s="12" t="s">
        <v>631</v>
      </c>
      <c r="W11" s="12" t="s">
        <v>40</v>
      </c>
      <c r="X11" s="12" t="s">
        <v>3303</v>
      </c>
      <c r="Y11" s="12" t="s">
        <v>3303</v>
      </c>
      <c r="Z11" s="12" t="s">
        <v>80</v>
      </c>
      <c r="AA11" s="12" t="s">
        <v>35</v>
      </c>
      <c r="AB11" s="12" t="s">
        <v>2901</v>
      </c>
      <c r="AE11" s="12">
        <v>185</v>
      </c>
      <c r="AF11" s="12">
        <v>357</v>
      </c>
    </row>
    <row r="12" spans="1:53" s="12" customFormat="1" x14ac:dyDescent="0.25">
      <c r="A12" s="12" t="s">
        <v>271</v>
      </c>
      <c r="B12" s="12">
        <v>2001</v>
      </c>
      <c r="C12" t="str">
        <f t="shared" si="0"/>
        <v>Fallacara et al. 2001</v>
      </c>
      <c r="D12" s="12" t="s">
        <v>35</v>
      </c>
      <c r="E12" s="12" t="s">
        <v>25</v>
      </c>
      <c r="F12" s="12" t="s">
        <v>272</v>
      </c>
      <c r="G12" s="12" t="s">
        <v>35</v>
      </c>
      <c r="H12" s="12" t="s">
        <v>3503</v>
      </c>
      <c r="I12" s="12" t="s">
        <v>3396</v>
      </c>
      <c r="J12" s="12" t="s">
        <v>2117</v>
      </c>
      <c r="K12" s="12" t="s">
        <v>28</v>
      </c>
      <c r="L12" s="12" t="s">
        <v>28</v>
      </c>
      <c r="N12" s="12" t="s">
        <v>273</v>
      </c>
      <c r="O12" t="s">
        <v>744</v>
      </c>
      <c r="P12" s="12" t="s">
        <v>3901</v>
      </c>
      <c r="Q12" t="s">
        <v>3919</v>
      </c>
      <c r="R12" t="s">
        <v>2600</v>
      </c>
      <c r="S12" t="s">
        <v>3982</v>
      </c>
      <c r="T12" s="12" t="s">
        <v>1793</v>
      </c>
      <c r="W12" s="12" t="s">
        <v>40</v>
      </c>
      <c r="X12" s="12" t="s">
        <v>3303</v>
      </c>
      <c r="Y12" s="12" t="s">
        <v>3303</v>
      </c>
      <c r="Z12" s="12" t="s">
        <v>80</v>
      </c>
      <c r="AA12" s="12" t="s">
        <v>35</v>
      </c>
      <c r="AB12" s="12" t="s">
        <v>2901</v>
      </c>
      <c r="AE12" s="12">
        <v>33</v>
      </c>
      <c r="AF12" s="12">
        <v>82</v>
      </c>
    </row>
    <row r="13" spans="1:53" s="12" customFormat="1" x14ac:dyDescent="0.25">
      <c r="A13" s="12" t="s">
        <v>271</v>
      </c>
      <c r="B13" s="12">
        <v>2004</v>
      </c>
      <c r="C13" t="str">
        <f t="shared" si="0"/>
        <v>Fallacara et al. 2004</v>
      </c>
      <c r="D13" s="12" t="s">
        <v>35</v>
      </c>
      <c r="E13" s="12" t="s">
        <v>25</v>
      </c>
      <c r="F13" s="12" t="s">
        <v>275</v>
      </c>
      <c r="G13" s="12" t="s">
        <v>35</v>
      </c>
      <c r="H13" s="12" t="s">
        <v>3503</v>
      </c>
      <c r="I13" s="12" t="s">
        <v>3396</v>
      </c>
      <c r="J13" s="12" t="s">
        <v>2117</v>
      </c>
      <c r="K13" s="12" t="s">
        <v>28</v>
      </c>
      <c r="L13" s="12" t="s">
        <v>28</v>
      </c>
      <c r="N13" s="12" t="s">
        <v>277</v>
      </c>
      <c r="O13" t="s">
        <v>744</v>
      </c>
      <c r="P13" s="12" t="s">
        <v>3901</v>
      </c>
      <c r="Q13" t="s">
        <v>3919</v>
      </c>
      <c r="R13" t="s">
        <v>2600</v>
      </c>
      <c r="S13" t="s">
        <v>3977</v>
      </c>
      <c r="T13" s="12" t="s">
        <v>631</v>
      </c>
      <c r="W13" s="12" t="s">
        <v>40</v>
      </c>
      <c r="X13" s="12" t="s">
        <v>3303</v>
      </c>
      <c r="Y13" s="12" t="s">
        <v>3303</v>
      </c>
      <c r="Z13" s="12" t="s">
        <v>80</v>
      </c>
      <c r="AA13" s="12" t="s">
        <v>35</v>
      </c>
      <c r="AB13" s="12" t="s">
        <v>2901</v>
      </c>
      <c r="AE13" s="12">
        <v>146</v>
      </c>
      <c r="AF13" s="12">
        <v>342</v>
      </c>
    </row>
    <row r="14" spans="1:53" s="12" customFormat="1" x14ac:dyDescent="0.25">
      <c r="A14" s="12" t="s">
        <v>271</v>
      </c>
      <c r="B14" s="12">
        <v>2004</v>
      </c>
      <c r="C14" t="str">
        <f t="shared" si="0"/>
        <v>Fallacara et al. 2004</v>
      </c>
      <c r="D14" s="12" t="s">
        <v>35</v>
      </c>
      <c r="E14" s="12" t="s">
        <v>25</v>
      </c>
      <c r="F14" s="12" t="s">
        <v>275</v>
      </c>
      <c r="G14" s="12" t="s">
        <v>35</v>
      </c>
      <c r="H14" s="12" t="s">
        <v>3503</v>
      </c>
      <c r="I14" s="12" t="s">
        <v>3396</v>
      </c>
      <c r="J14" s="12" t="s">
        <v>2117</v>
      </c>
      <c r="K14" s="12" t="s">
        <v>28</v>
      </c>
      <c r="L14" s="12" t="s">
        <v>28</v>
      </c>
      <c r="N14" s="12" t="s">
        <v>277</v>
      </c>
      <c r="O14" t="s">
        <v>744</v>
      </c>
      <c r="P14" s="12" t="s">
        <v>3901</v>
      </c>
      <c r="Q14" t="s">
        <v>3919</v>
      </c>
      <c r="R14" t="s">
        <v>2600</v>
      </c>
      <c r="S14" t="s">
        <v>3982</v>
      </c>
      <c r="T14" s="12" t="s">
        <v>1793</v>
      </c>
      <c r="W14" s="12" t="s">
        <v>40</v>
      </c>
      <c r="X14" s="12" t="s">
        <v>3303</v>
      </c>
      <c r="Y14" s="12" t="s">
        <v>3303</v>
      </c>
      <c r="Z14" s="12" t="s">
        <v>80</v>
      </c>
      <c r="AA14" s="12" t="s">
        <v>35</v>
      </c>
      <c r="AB14" s="12" t="s">
        <v>2901</v>
      </c>
      <c r="AE14" s="12" t="s">
        <v>119</v>
      </c>
      <c r="AF14" s="12">
        <v>100</v>
      </c>
    </row>
    <row r="15" spans="1:53" s="12" customFormat="1" x14ac:dyDescent="0.25">
      <c r="A15" s="12" t="s">
        <v>3313</v>
      </c>
      <c r="B15" s="12">
        <v>2009</v>
      </c>
      <c r="C15" t="str">
        <f t="shared" si="0"/>
        <v>French et al. 2009</v>
      </c>
      <c r="D15" s="12" t="s">
        <v>35</v>
      </c>
      <c r="E15" s="12" t="s">
        <v>25</v>
      </c>
      <c r="F15" s="12" t="s">
        <v>3314</v>
      </c>
      <c r="G15" s="12" t="s">
        <v>2901</v>
      </c>
      <c r="H15" s="12" t="s">
        <v>3501</v>
      </c>
      <c r="I15" s="12" t="s">
        <v>3315</v>
      </c>
      <c r="J15" s="12" t="s">
        <v>3625</v>
      </c>
      <c r="K15" s="12" t="s">
        <v>28</v>
      </c>
      <c r="L15" s="12" t="s">
        <v>28</v>
      </c>
      <c r="N15" s="12" t="s">
        <v>485</v>
      </c>
      <c r="O15" t="s">
        <v>744</v>
      </c>
      <c r="P15" s="12" t="s">
        <v>3901</v>
      </c>
      <c r="Q15" t="s">
        <v>4009</v>
      </c>
      <c r="R15"/>
      <c r="S15"/>
      <c r="U15" s="12" t="s">
        <v>3317</v>
      </c>
      <c r="V15" s="12" t="s">
        <v>3316</v>
      </c>
      <c r="W15" s="12" t="s">
        <v>40</v>
      </c>
      <c r="X15" s="12" t="s">
        <v>3303</v>
      </c>
      <c r="Y15" s="12" t="s">
        <v>3303</v>
      </c>
      <c r="Z15" s="12" t="s">
        <v>3080</v>
      </c>
      <c r="AA15" s="12" t="s">
        <v>35</v>
      </c>
      <c r="AB15" s="12" t="s">
        <v>2901</v>
      </c>
      <c r="AE15" s="12">
        <v>24</v>
      </c>
      <c r="AF15" s="12">
        <v>192</v>
      </c>
      <c r="AI15" s="16"/>
      <c r="AJ15" s="16"/>
      <c r="AR15" s="12" t="s">
        <v>3319</v>
      </c>
    </row>
    <row r="16" spans="1:53" s="12" customFormat="1" x14ac:dyDescent="0.25">
      <c r="A16" s="12" t="s">
        <v>3144</v>
      </c>
      <c r="B16" s="12">
        <v>2011</v>
      </c>
      <c r="C16" t="str">
        <f t="shared" si="0"/>
        <v>Hellein et al. 2011</v>
      </c>
      <c r="D16" s="12" t="s">
        <v>35</v>
      </c>
      <c r="E16" s="12" t="s">
        <v>226</v>
      </c>
      <c r="F16" s="12" t="s">
        <v>3145</v>
      </c>
      <c r="G16" s="12" t="s">
        <v>35</v>
      </c>
      <c r="H16" s="12" t="s">
        <v>3503</v>
      </c>
      <c r="I16" s="12" t="s">
        <v>219</v>
      </c>
      <c r="J16" s="12" t="s">
        <v>3625</v>
      </c>
      <c r="K16" s="12" t="s">
        <v>28</v>
      </c>
      <c r="L16" s="12" t="s">
        <v>28</v>
      </c>
      <c r="N16" s="12" t="s">
        <v>3146</v>
      </c>
      <c r="O16" t="s">
        <v>744</v>
      </c>
      <c r="P16" s="12" t="s">
        <v>3901</v>
      </c>
      <c r="Q16" t="s">
        <v>2614</v>
      </c>
      <c r="R16" t="s">
        <v>118</v>
      </c>
      <c r="V16" s="12" t="s">
        <v>3147</v>
      </c>
      <c r="W16" s="12" t="s">
        <v>325</v>
      </c>
      <c r="X16" s="12" t="s">
        <v>3069</v>
      </c>
      <c r="Y16" s="12" t="s">
        <v>3069</v>
      </c>
      <c r="Z16" s="12" t="s">
        <v>80</v>
      </c>
      <c r="AA16" s="12" t="s">
        <v>35</v>
      </c>
      <c r="AB16" s="12" t="s">
        <v>2901</v>
      </c>
      <c r="AE16" s="12">
        <v>6</v>
      </c>
      <c r="AF16" s="12">
        <v>18</v>
      </c>
      <c r="AG16" s="15"/>
      <c r="AH16" s="15"/>
    </row>
    <row r="17" spans="1:44" s="12" customFormat="1" x14ac:dyDescent="0.25">
      <c r="A17" s="12" t="s">
        <v>3144</v>
      </c>
      <c r="B17" s="12">
        <v>2011</v>
      </c>
      <c r="C17" t="str">
        <f t="shared" si="0"/>
        <v>Hellein et al. 2011</v>
      </c>
      <c r="D17" s="12" t="s">
        <v>35</v>
      </c>
      <c r="E17" s="12" t="s">
        <v>226</v>
      </c>
      <c r="F17" s="12" t="s">
        <v>3145</v>
      </c>
      <c r="G17" s="12" t="s">
        <v>35</v>
      </c>
      <c r="H17" s="12" t="s">
        <v>3503</v>
      </c>
      <c r="I17" s="12" t="s">
        <v>219</v>
      </c>
      <c r="J17" s="12" t="s">
        <v>3625</v>
      </c>
      <c r="K17" s="12" t="s">
        <v>28</v>
      </c>
      <c r="L17" s="12" t="s">
        <v>28</v>
      </c>
      <c r="N17" s="12" t="s">
        <v>3146</v>
      </c>
      <c r="O17" t="s">
        <v>744</v>
      </c>
      <c r="P17" s="12" t="s">
        <v>3901</v>
      </c>
      <c r="Q17" t="s">
        <v>2614</v>
      </c>
      <c r="R17" t="s">
        <v>118</v>
      </c>
      <c r="V17" s="12" t="s">
        <v>3147</v>
      </c>
      <c r="W17" s="12" t="s">
        <v>325</v>
      </c>
      <c r="X17" s="12" t="s">
        <v>3165</v>
      </c>
      <c r="Y17" s="12" t="s">
        <v>3165</v>
      </c>
      <c r="Z17" s="12" t="s">
        <v>80</v>
      </c>
      <c r="AA17" s="12" t="s">
        <v>35</v>
      </c>
      <c r="AB17" s="12" t="s">
        <v>2901</v>
      </c>
      <c r="AE17" s="12">
        <v>4</v>
      </c>
      <c r="AF17" s="12">
        <v>18</v>
      </c>
      <c r="AG17" s="15"/>
      <c r="AH17" s="15"/>
    </row>
    <row r="18" spans="1:44" s="12" customFormat="1" x14ac:dyDescent="0.25">
      <c r="A18" s="12" t="s">
        <v>619</v>
      </c>
      <c r="B18" s="12">
        <v>2015</v>
      </c>
      <c r="C18" t="str">
        <f t="shared" si="0"/>
        <v>Hsu et al. 2015</v>
      </c>
      <c r="D18" s="12" t="s">
        <v>35</v>
      </c>
      <c r="E18" s="12" t="s">
        <v>226</v>
      </c>
      <c r="F18" s="12" t="s">
        <v>620</v>
      </c>
      <c r="G18" s="12" t="s">
        <v>35</v>
      </c>
      <c r="H18" s="12" t="s">
        <v>3503</v>
      </c>
      <c r="I18" s="12" t="s">
        <v>3121</v>
      </c>
      <c r="J18" s="12" t="s">
        <v>3625</v>
      </c>
      <c r="K18" s="12" t="s">
        <v>3122</v>
      </c>
      <c r="L18" s="12" t="s">
        <v>28</v>
      </c>
      <c r="N18" s="12" t="s">
        <v>28</v>
      </c>
      <c r="O18" t="s">
        <v>744</v>
      </c>
      <c r="P18" s="12" t="s">
        <v>3901</v>
      </c>
      <c r="Q18" t="s">
        <v>3919</v>
      </c>
      <c r="R18" t="s">
        <v>2600</v>
      </c>
      <c r="S18" t="s">
        <v>3977</v>
      </c>
      <c r="T18" s="12" t="s">
        <v>631</v>
      </c>
      <c r="U18" s="12" t="s">
        <v>79</v>
      </c>
      <c r="W18" s="12" t="s">
        <v>322</v>
      </c>
      <c r="X18" s="12" t="s">
        <v>3119</v>
      </c>
      <c r="Y18" s="12" t="s">
        <v>3069</v>
      </c>
      <c r="Z18" s="12" t="s">
        <v>80</v>
      </c>
      <c r="AA18" s="12" t="s">
        <v>35</v>
      </c>
      <c r="AB18" s="12" t="s">
        <v>2901</v>
      </c>
      <c r="AE18" s="12" t="s">
        <v>119</v>
      </c>
      <c r="AF18" s="12">
        <v>44</v>
      </c>
    </row>
    <row r="19" spans="1:44" s="12" customFormat="1" x14ac:dyDescent="0.25">
      <c r="A19" s="12" t="s">
        <v>1646</v>
      </c>
      <c r="B19" s="12">
        <v>1983</v>
      </c>
      <c r="C19" t="str">
        <f t="shared" si="0"/>
        <v>Kapperud and Rosef 1983</v>
      </c>
      <c r="D19" s="12" t="s">
        <v>35</v>
      </c>
      <c r="E19" s="12" t="s">
        <v>25</v>
      </c>
      <c r="F19" s="12" t="s">
        <v>3056</v>
      </c>
      <c r="G19" s="12" t="s">
        <v>2901</v>
      </c>
      <c r="H19" s="12" t="s">
        <v>3504</v>
      </c>
      <c r="I19" s="12" t="s">
        <v>1068</v>
      </c>
      <c r="J19" s="12" t="s">
        <v>2117</v>
      </c>
      <c r="K19" s="12" t="s">
        <v>28</v>
      </c>
      <c r="L19" s="12" t="s">
        <v>28</v>
      </c>
      <c r="N19" s="12" t="s">
        <v>485</v>
      </c>
      <c r="O19" t="s">
        <v>744</v>
      </c>
      <c r="P19" s="12" t="s">
        <v>3901</v>
      </c>
      <c r="Q19" t="s">
        <v>2614</v>
      </c>
      <c r="R19" t="s">
        <v>2566</v>
      </c>
      <c r="S19" t="s">
        <v>4371</v>
      </c>
      <c r="T19" s="12" t="s">
        <v>3433</v>
      </c>
      <c r="U19" s="12" t="s">
        <v>1922</v>
      </c>
      <c r="W19" s="12" t="s">
        <v>40</v>
      </c>
      <c r="X19" s="12" t="s">
        <v>3057</v>
      </c>
      <c r="Y19" s="12" t="s">
        <v>3165</v>
      </c>
      <c r="Z19" s="12" t="s">
        <v>1650</v>
      </c>
      <c r="AA19" s="12" t="s">
        <v>35</v>
      </c>
      <c r="AB19" s="12" t="s">
        <v>2901</v>
      </c>
      <c r="AE19" s="12">
        <v>1</v>
      </c>
      <c r="AF19" s="12">
        <v>40</v>
      </c>
      <c r="AI19" s="16"/>
      <c r="AJ19" s="16"/>
      <c r="AR19" s="12" t="s">
        <v>3500</v>
      </c>
    </row>
    <row r="20" spans="1:44" s="12" customFormat="1" x14ac:dyDescent="0.25">
      <c r="A20" s="12" t="s">
        <v>1646</v>
      </c>
      <c r="B20" s="12">
        <v>1983</v>
      </c>
      <c r="C20" t="str">
        <f t="shared" si="0"/>
        <v>Kapperud and Rosef 1983</v>
      </c>
      <c r="D20" s="12" t="s">
        <v>35</v>
      </c>
      <c r="E20" s="12" t="s">
        <v>25</v>
      </c>
      <c r="F20" s="12" t="s">
        <v>3056</v>
      </c>
      <c r="G20" s="12" t="s">
        <v>2901</v>
      </c>
      <c r="H20" s="12" t="s">
        <v>3504</v>
      </c>
      <c r="I20" s="12" t="s">
        <v>1068</v>
      </c>
      <c r="J20" s="12" t="s">
        <v>2117</v>
      </c>
      <c r="K20" s="12" t="s">
        <v>28</v>
      </c>
      <c r="L20" s="12" t="s">
        <v>28</v>
      </c>
      <c r="N20" s="12" t="s">
        <v>485</v>
      </c>
      <c r="O20" t="s">
        <v>744</v>
      </c>
      <c r="P20" s="12" t="s">
        <v>3901</v>
      </c>
      <c r="Q20" t="s">
        <v>2614</v>
      </c>
      <c r="R20" t="s">
        <v>2566</v>
      </c>
      <c r="S20" t="s">
        <v>4371</v>
      </c>
      <c r="T20" s="12" t="s">
        <v>3433</v>
      </c>
      <c r="U20" s="12" t="s">
        <v>1922</v>
      </c>
      <c r="W20" s="12" t="s">
        <v>40</v>
      </c>
      <c r="X20" s="12" t="s">
        <v>3061</v>
      </c>
      <c r="Y20" s="12" t="s">
        <v>3303</v>
      </c>
      <c r="Z20" s="12" t="s">
        <v>1650</v>
      </c>
      <c r="AA20" s="12" t="s">
        <v>35</v>
      </c>
      <c r="AB20" s="12" t="s">
        <v>2901</v>
      </c>
      <c r="AE20" s="12">
        <v>0</v>
      </c>
      <c r="AF20" s="12">
        <v>40</v>
      </c>
      <c r="AI20" s="16"/>
      <c r="AJ20" s="16"/>
      <c r="AR20" s="12" t="s">
        <v>3500</v>
      </c>
    </row>
    <row r="21" spans="1:44" s="12" customFormat="1" x14ac:dyDescent="0.25">
      <c r="A21" s="12" t="s">
        <v>1646</v>
      </c>
      <c r="B21" s="12">
        <v>1983</v>
      </c>
      <c r="C21" t="str">
        <f t="shared" si="0"/>
        <v>Kapperud and Rosef 1983</v>
      </c>
      <c r="D21" s="12" t="s">
        <v>35</v>
      </c>
      <c r="E21" s="12" t="s">
        <v>25</v>
      </c>
      <c r="F21" s="12" t="s">
        <v>3056</v>
      </c>
      <c r="G21" s="12" t="s">
        <v>2901</v>
      </c>
      <c r="H21" s="12" t="s">
        <v>3504</v>
      </c>
      <c r="I21" s="12" t="s">
        <v>1068</v>
      </c>
      <c r="J21" s="12" t="s">
        <v>2117</v>
      </c>
      <c r="K21" s="12" t="s">
        <v>28</v>
      </c>
      <c r="L21" s="12" t="s">
        <v>28</v>
      </c>
      <c r="N21" s="12" t="s">
        <v>485</v>
      </c>
      <c r="O21" t="s">
        <v>744</v>
      </c>
      <c r="P21" s="12" t="s">
        <v>3901</v>
      </c>
      <c r="Q21" t="s">
        <v>2614</v>
      </c>
      <c r="R21" t="s">
        <v>2566</v>
      </c>
      <c r="S21" t="s">
        <v>4371</v>
      </c>
      <c r="T21" s="12" t="s">
        <v>3433</v>
      </c>
      <c r="U21" s="12" t="s">
        <v>1922</v>
      </c>
      <c r="W21" s="12" t="s">
        <v>40</v>
      </c>
      <c r="X21" s="12" t="s">
        <v>3063</v>
      </c>
      <c r="Y21" s="12" t="s">
        <v>3360</v>
      </c>
      <c r="Z21" s="12" t="s">
        <v>1650</v>
      </c>
      <c r="AA21" s="12" t="s">
        <v>35</v>
      </c>
      <c r="AB21" s="12" t="s">
        <v>2901</v>
      </c>
      <c r="AE21" s="12">
        <v>39</v>
      </c>
      <c r="AF21" s="12">
        <v>40</v>
      </c>
      <c r="AI21" s="16"/>
      <c r="AJ21" s="16"/>
      <c r="AR21" s="12" t="s">
        <v>3500</v>
      </c>
    </row>
    <row r="22" spans="1:44" s="12" customFormat="1" x14ac:dyDescent="0.25">
      <c r="A22" s="12" t="s">
        <v>1646</v>
      </c>
      <c r="B22" s="12">
        <v>1983</v>
      </c>
      <c r="C22" t="str">
        <f t="shared" si="0"/>
        <v>Kapperud and Rosef 1983</v>
      </c>
      <c r="D22" s="12" t="s">
        <v>35</v>
      </c>
      <c r="E22" s="12" t="s">
        <v>25</v>
      </c>
      <c r="F22" s="12" t="s">
        <v>3056</v>
      </c>
      <c r="G22" s="12" t="s">
        <v>2901</v>
      </c>
      <c r="H22" s="12" t="s">
        <v>3504</v>
      </c>
      <c r="I22" s="12" t="s">
        <v>1068</v>
      </c>
      <c r="J22" s="12" t="s">
        <v>2117</v>
      </c>
      <c r="K22" s="12" t="s">
        <v>28</v>
      </c>
      <c r="L22" s="12" t="s">
        <v>28</v>
      </c>
      <c r="N22" s="12" t="s">
        <v>485</v>
      </c>
      <c r="O22" t="s">
        <v>744</v>
      </c>
      <c r="P22" s="12" t="s">
        <v>3901</v>
      </c>
      <c r="Q22" t="s">
        <v>3919</v>
      </c>
      <c r="R22" t="s">
        <v>2600</v>
      </c>
      <c r="S22" t="s">
        <v>4326</v>
      </c>
      <c r="T22" s="12" t="s">
        <v>3497</v>
      </c>
      <c r="U22" s="12" t="s">
        <v>1917</v>
      </c>
      <c r="W22" s="12" t="s">
        <v>40</v>
      </c>
      <c r="X22" s="12" t="s">
        <v>3057</v>
      </c>
      <c r="Y22" s="12" t="s">
        <v>3165</v>
      </c>
      <c r="Z22" s="12" t="s">
        <v>1650</v>
      </c>
      <c r="AA22" s="12" t="s">
        <v>35</v>
      </c>
      <c r="AB22" s="12" t="s">
        <v>2901</v>
      </c>
      <c r="AE22" s="12">
        <v>1</v>
      </c>
      <c r="AF22" s="12">
        <v>1</v>
      </c>
      <c r="AR22" s="12" t="s">
        <v>3500</v>
      </c>
    </row>
    <row r="23" spans="1:44" s="12" customFormat="1" x14ac:dyDescent="0.25">
      <c r="A23" s="12" t="s">
        <v>1646</v>
      </c>
      <c r="B23" s="12">
        <v>1983</v>
      </c>
      <c r="C23" t="str">
        <f t="shared" si="0"/>
        <v>Kapperud and Rosef 1983</v>
      </c>
      <c r="D23" s="12" t="s">
        <v>35</v>
      </c>
      <c r="E23" s="12" t="s">
        <v>25</v>
      </c>
      <c r="F23" s="12" t="s">
        <v>3056</v>
      </c>
      <c r="G23" s="12" t="s">
        <v>2901</v>
      </c>
      <c r="H23" s="12" t="s">
        <v>3504</v>
      </c>
      <c r="I23" s="12" t="s">
        <v>1068</v>
      </c>
      <c r="J23" s="12" t="s">
        <v>2117</v>
      </c>
      <c r="K23" s="12" t="s">
        <v>28</v>
      </c>
      <c r="L23" s="12" t="s">
        <v>28</v>
      </c>
      <c r="N23" s="12" t="s">
        <v>485</v>
      </c>
      <c r="O23" t="s">
        <v>744</v>
      </c>
      <c r="P23" s="12" t="s">
        <v>3901</v>
      </c>
      <c r="Q23" t="s">
        <v>3919</v>
      </c>
      <c r="R23" t="s">
        <v>2600</v>
      </c>
      <c r="S23" t="s">
        <v>4326</v>
      </c>
      <c r="T23" s="12" t="s">
        <v>3497</v>
      </c>
      <c r="U23" s="12" t="s">
        <v>1917</v>
      </c>
      <c r="W23" s="12" t="s">
        <v>40</v>
      </c>
      <c r="X23" s="12" t="s">
        <v>3061</v>
      </c>
      <c r="Y23" s="12" t="s">
        <v>3303</v>
      </c>
      <c r="Z23" s="12" t="s">
        <v>1650</v>
      </c>
      <c r="AA23" s="12" t="s">
        <v>35</v>
      </c>
      <c r="AB23" s="12" t="s">
        <v>2901</v>
      </c>
      <c r="AE23" s="12">
        <v>0</v>
      </c>
      <c r="AF23" s="12">
        <v>1</v>
      </c>
      <c r="AR23" s="12" t="s">
        <v>3500</v>
      </c>
    </row>
    <row r="24" spans="1:44" s="12" customFormat="1" x14ac:dyDescent="0.25">
      <c r="A24" s="12" t="s">
        <v>1646</v>
      </c>
      <c r="B24" s="12">
        <v>1983</v>
      </c>
      <c r="C24" t="str">
        <f t="shared" si="0"/>
        <v>Kapperud and Rosef 1983</v>
      </c>
      <c r="D24" s="12" t="s">
        <v>35</v>
      </c>
      <c r="E24" s="12" t="s">
        <v>25</v>
      </c>
      <c r="F24" s="12" t="s">
        <v>3056</v>
      </c>
      <c r="G24" s="12" t="s">
        <v>2901</v>
      </c>
      <c r="H24" s="12" t="s">
        <v>3504</v>
      </c>
      <c r="I24" s="12" t="s">
        <v>1068</v>
      </c>
      <c r="J24" s="12" t="s">
        <v>2117</v>
      </c>
      <c r="K24" s="12" t="s">
        <v>28</v>
      </c>
      <c r="L24" s="12" t="s">
        <v>28</v>
      </c>
      <c r="N24" s="12" t="s">
        <v>485</v>
      </c>
      <c r="O24" t="s">
        <v>744</v>
      </c>
      <c r="P24" s="12" t="s">
        <v>3901</v>
      </c>
      <c r="Q24" t="s">
        <v>3919</v>
      </c>
      <c r="R24" t="s">
        <v>2600</v>
      </c>
      <c r="S24" t="s">
        <v>4326</v>
      </c>
      <c r="T24" s="12" t="s">
        <v>3497</v>
      </c>
      <c r="U24" s="12" t="s">
        <v>1917</v>
      </c>
      <c r="W24" s="12" t="s">
        <v>40</v>
      </c>
      <c r="X24" s="12" t="s">
        <v>3063</v>
      </c>
      <c r="Y24" s="12" t="s">
        <v>3360</v>
      </c>
      <c r="Z24" s="12" t="s">
        <v>1650</v>
      </c>
      <c r="AA24" s="12" t="s">
        <v>35</v>
      </c>
      <c r="AB24" s="12" t="s">
        <v>2901</v>
      </c>
      <c r="AE24" s="12">
        <v>0</v>
      </c>
      <c r="AF24" s="12">
        <v>1</v>
      </c>
      <c r="AR24" s="12" t="s">
        <v>3500</v>
      </c>
    </row>
    <row r="25" spans="1:44" s="12" customFormat="1" x14ac:dyDescent="0.25">
      <c r="A25" s="12" t="s">
        <v>1646</v>
      </c>
      <c r="B25" s="12">
        <v>1983</v>
      </c>
      <c r="C25" t="str">
        <f t="shared" si="0"/>
        <v>Kapperud and Rosef 1983</v>
      </c>
      <c r="D25" s="12" t="s">
        <v>35</v>
      </c>
      <c r="E25" s="12" t="s">
        <v>25</v>
      </c>
      <c r="F25" s="12" t="s">
        <v>3056</v>
      </c>
      <c r="G25" s="12" t="s">
        <v>2901</v>
      </c>
      <c r="H25" s="12" t="s">
        <v>3504</v>
      </c>
      <c r="I25" s="12" t="s">
        <v>1068</v>
      </c>
      <c r="J25" s="12" t="s">
        <v>2117</v>
      </c>
      <c r="K25" s="12" t="s">
        <v>28</v>
      </c>
      <c r="L25" s="12" t="s">
        <v>28</v>
      </c>
      <c r="N25" s="12" t="s">
        <v>485</v>
      </c>
      <c r="O25" t="s">
        <v>744</v>
      </c>
      <c r="P25" s="12" t="s">
        <v>3901</v>
      </c>
      <c r="Q25" t="s">
        <v>4009</v>
      </c>
      <c r="R25" t="s">
        <v>4295</v>
      </c>
      <c r="S25" t="s">
        <v>4294</v>
      </c>
      <c r="T25" s="12" t="s">
        <v>2837</v>
      </c>
      <c r="U25" s="12" t="s">
        <v>1870</v>
      </c>
      <c r="W25" s="12" t="s">
        <v>40</v>
      </c>
      <c r="X25" s="12" t="s">
        <v>3057</v>
      </c>
      <c r="Y25" s="12" t="s">
        <v>3165</v>
      </c>
      <c r="Z25" s="12" t="s">
        <v>1650</v>
      </c>
      <c r="AA25" s="12" t="s">
        <v>35</v>
      </c>
      <c r="AB25" s="12" t="s">
        <v>2901</v>
      </c>
      <c r="AE25" s="12">
        <v>0</v>
      </c>
      <c r="AF25" s="12">
        <v>1</v>
      </c>
      <c r="AR25" s="12" t="s">
        <v>3500</v>
      </c>
    </row>
    <row r="26" spans="1:44" s="12" customFormat="1" x14ac:dyDescent="0.25">
      <c r="A26" s="12" t="s">
        <v>1646</v>
      </c>
      <c r="B26" s="12">
        <v>1983</v>
      </c>
      <c r="C26" t="str">
        <f t="shared" si="0"/>
        <v>Kapperud and Rosef 1983</v>
      </c>
      <c r="D26" s="12" t="s">
        <v>35</v>
      </c>
      <c r="E26" s="12" t="s">
        <v>25</v>
      </c>
      <c r="F26" s="12" t="s">
        <v>3056</v>
      </c>
      <c r="G26" s="12" t="s">
        <v>2901</v>
      </c>
      <c r="H26" s="12" t="s">
        <v>3504</v>
      </c>
      <c r="I26" s="12" t="s">
        <v>1068</v>
      </c>
      <c r="J26" s="12" t="s">
        <v>2117</v>
      </c>
      <c r="K26" s="12" t="s">
        <v>28</v>
      </c>
      <c r="L26" s="12" t="s">
        <v>28</v>
      </c>
      <c r="N26" s="12" t="s">
        <v>485</v>
      </c>
      <c r="O26" t="s">
        <v>744</v>
      </c>
      <c r="P26" s="12" t="s">
        <v>3901</v>
      </c>
      <c r="Q26" t="s">
        <v>4009</v>
      </c>
      <c r="R26" t="s">
        <v>4295</v>
      </c>
      <c r="S26" t="s">
        <v>4294</v>
      </c>
      <c r="T26" s="12" t="s">
        <v>2837</v>
      </c>
      <c r="U26" s="12" t="s">
        <v>1870</v>
      </c>
      <c r="W26" s="12" t="s">
        <v>40</v>
      </c>
      <c r="X26" s="12" t="s">
        <v>3061</v>
      </c>
      <c r="Y26" s="12" t="s">
        <v>3303</v>
      </c>
      <c r="Z26" s="12" t="s">
        <v>1650</v>
      </c>
      <c r="AA26" s="12" t="s">
        <v>35</v>
      </c>
      <c r="AB26" s="12" t="s">
        <v>2901</v>
      </c>
      <c r="AE26" s="12">
        <v>1</v>
      </c>
      <c r="AF26" s="12">
        <v>1</v>
      </c>
      <c r="AR26" s="12" t="s">
        <v>3500</v>
      </c>
    </row>
    <row r="27" spans="1:44" s="12" customFormat="1" x14ac:dyDescent="0.25">
      <c r="A27" s="12" t="s">
        <v>1646</v>
      </c>
      <c r="B27" s="12">
        <v>1983</v>
      </c>
      <c r="C27" t="str">
        <f t="shared" si="0"/>
        <v>Kapperud and Rosef 1983</v>
      </c>
      <c r="D27" s="12" t="s">
        <v>35</v>
      </c>
      <c r="E27" s="12" t="s">
        <v>25</v>
      </c>
      <c r="F27" s="12" t="s">
        <v>3056</v>
      </c>
      <c r="G27" s="12" t="s">
        <v>2901</v>
      </c>
      <c r="H27" s="12" t="s">
        <v>3504</v>
      </c>
      <c r="I27" s="12" t="s">
        <v>1068</v>
      </c>
      <c r="J27" s="12" t="s">
        <v>2117</v>
      </c>
      <c r="K27" s="12" t="s">
        <v>28</v>
      </c>
      <c r="L27" s="12" t="s">
        <v>28</v>
      </c>
      <c r="N27" s="12" t="s">
        <v>485</v>
      </c>
      <c r="O27" t="s">
        <v>744</v>
      </c>
      <c r="P27" s="12" t="s">
        <v>3901</v>
      </c>
      <c r="Q27" t="s">
        <v>4009</v>
      </c>
      <c r="R27" t="s">
        <v>4295</v>
      </c>
      <c r="S27" t="s">
        <v>4294</v>
      </c>
      <c r="T27" s="12" t="s">
        <v>2837</v>
      </c>
      <c r="U27" s="12" t="s">
        <v>1870</v>
      </c>
      <c r="W27" s="12" t="s">
        <v>40</v>
      </c>
      <c r="X27" s="12" t="s">
        <v>3063</v>
      </c>
      <c r="Y27" s="12" t="s">
        <v>3360</v>
      </c>
      <c r="Z27" s="12" t="s">
        <v>1650</v>
      </c>
      <c r="AA27" s="12" t="s">
        <v>35</v>
      </c>
      <c r="AB27" s="12" t="s">
        <v>2901</v>
      </c>
      <c r="AE27" s="12">
        <v>0</v>
      </c>
      <c r="AF27" s="12">
        <v>1</v>
      </c>
      <c r="AR27" s="12" t="s">
        <v>3500</v>
      </c>
    </row>
    <row r="28" spans="1:44" s="12" customFormat="1" x14ac:dyDescent="0.25">
      <c r="A28" s="12" t="s">
        <v>1646</v>
      </c>
      <c r="B28" s="12">
        <v>1983</v>
      </c>
      <c r="C28" t="str">
        <f t="shared" si="0"/>
        <v>Kapperud and Rosef 1983</v>
      </c>
      <c r="D28" s="12" t="s">
        <v>35</v>
      </c>
      <c r="E28" s="12" t="s">
        <v>25</v>
      </c>
      <c r="F28" s="12" t="s">
        <v>3056</v>
      </c>
      <c r="G28" s="12" t="s">
        <v>2901</v>
      </c>
      <c r="H28" s="12" t="s">
        <v>3504</v>
      </c>
      <c r="I28" s="12" t="s">
        <v>1068</v>
      </c>
      <c r="J28" s="12" t="s">
        <v>2117</v>
      </c>
      <c r="K28" s="12" t="s">
        <v>28</v>
      </c>
      <c r="L28" s="12" t="s">
        <v>28</v>
      </c>
      <c r="N28" s="12" t="s">
        <v>485</v>
      </c>
      <c r="O28" t="s">
        <v>744</v>
      </c>
      <c r="P28" s="12" t="s">
        <v>3901</v>
      </c>
      <c r="Q28" t="s">
        <v>2614</v>
      </c>
      <c r="R28" t="s">
        <v>118</v>
      </c>
      <c r="S28" t="s">
        <v>4297</v>
      </c>
      <c r="T28" s="12" t="s">
        <v>4419</v>
      </c>
      <c r="U28" s="12" t="s">
        <v>1871</v>
      </c>
      <c r="W28" s="12" t="s">
        <v>40</v>
      </c>
      <c r="X28" s="12" t="s">
        <v>3057</v>
      </c>
      <c r="Y28" s="12" t="s">
        <v>3165</v>
      </c>
      <c r="Z28" s="12" t="s">
        <v>1650</v>
      </c>
      <c r="AA28" s="12" t="s">
        <v>35</v>
      </c>
      <c r="AB28" s="12" t="s">
        <v>2901</v>
      </c>
      <c r="AE28" s="12">
        <v>1</v>
      </c>
      <c r="AF28" s="12">
        <v>2</v>
      </c>
      <c r="AR28" s="12" t="s">
        <v>3500</v>
      </c>
    </row>
    <row r="29" spans="1:44" s="12" customFormat="1" x14ac:dyDescent="0.25">
      <c r="A29" s="12" t="s">
        <v>1646</v>
      </c>
      <c r="B29" s="12">
        <v>1983</v>
      </c>
      <c r="C29" t="str">
        <f t="shared" si="0"/>
        <v>Kapperud and Rosef 1983</v>
      </c>
      <c r="D29" s="12" t="s">
        <v>35</v>
      </c>
      <c r="E29" s="12" t="s">
        <v>25</v>
      </c>
      <c r="F29" s="12" t="s">
        <v>3056</v>
      </c>
      <c r="G29" s="12" t="s">
        <v>2901</v>
      </c>
      <c r="H29" s="12" t="s">
        <v>3504</v>
      </c>
      <c r="I29" s="12" t="s">
        <v>1068</v>
      </c>
      <c r="J29" s="12" t="s">
        <v>2117</v>
      </c>
      <c r="K29" s="12" t="s">
        <v>28</v>
      </c>
      <c r="L29" s="12" t="s">
        <v>28</v>
      </c>
      <c r="N29" s="12" t="s">
        <v>485</v>
      </c>
      <c r="O29" t="s">
        <v>744</v>
      </c>
      <c r="P29" s="12" t="s">
        <v>3901</v>
      </c>
      <c r="Q29" t="s">
        <v>2614</v>
      </c>
      <c r="R29" t="s">
        <v>118</v>
      </c>
      <c r="S29" t="s">
        <v>4297</v>
      </c>
      <c r="T29" s="12" t="s">
        <v>4419</v>
      </c>
      <c r="U29" s="12" t="s">
        <v>1871</v>
      </c>
      <c r="W29" s="12" t="s">
        <v>40</v>
      </c>
      <c r="X29" s="12" t="s">
        <v>3061</v>
      </c>
      <c r="Y29" s="12" t="s">
        <v>3303</v>
      </c>
      <c r="Z29" s="12" t="s">
        <v>1650</v>
      </c>
      <c r="AA29" s="12" t="s">
        <v>35</v>
      </c>
      <c r="AB29" s="12" t="s">
        <v>2901</v>
      </c>
      <c r="AE29" s="12">
        <v>1</v>
      </c>
      <c r="AF29" s="12">
        <v>2</v>
      </c>
      <c r="AR29" s="12" t="s">
        <v>3500</v>
      </c>
    </row>
    <row r="30" spans="1:44" s="12" customFormat="1" x14ac:dyDescent="0.25">
      <c r="A30" s="12" t="s">
        <v>1646</v>
      </c>
      <c r="B30" s="12">
        <v>1983</v>
      </c>
      <c r="C30" t="str">
        <f t="shared" si="0"/>
        <v>Kapperud and Rosef 1983</v>
      </c>
      <c r="D30" s="12" t="s">
        <v>35</v>
      </c>
      <c r="E30" s="12" t="s">
        <v>25</v>
      </c>
      <c r="F30" s="12" t="s">
        <v>3056</v>
      </c>
      <c r="G30" s="12" t="s">
        <v>2901</v>
      </c>
      <c r="H30" s="12" t="s">
        <v>3504</v>
      </c>
      <c r="I30" s="12" t="s">
        <v>1068</v>
      </c>
      <c r="J30" s="12" t="s">
        <v>2117</v>
      </c>
      <c r="K30" s="12" t="s">
        <v>28</v>
      </c>
      <c r="L30" s="12" t="s">
        <v>28</v>
      </c>
      <c r="N30" s="12" t="s">
        <v>485</v>
      </c>
      <c r="O30" t="s">
        <v>744</v>
      </c>
      <c r="P30" s="12" t="s">
        <v>3901</v>
      </c>
      <c r="Q30" t="s">
        <v>2614</v>
      </c>
      <c r="R30" t="s">
        <v>118</v>
      </c>
      <c r="S30" t="s">
        <v>4297</v>
      </c>
      <c r="T30" s="12" t="s">
        <v>4419</v>
      </c>
      <c r="U30" s="12" t="s">
        <v>1871</v>
      </c>
      <c r="W30" s="12" t="s">
        <v>40</v>
      </c>
      <c r="X30" s="12" t="s">
        <v>3063</v>
      </c>
      <c r="Y30" s="12" t="s">
        <v>3360</v>
      </c>
      <c r="Z30" s="12" t="s">
        <v>1650</v>
      </c>
      <c r="AA30" s="12" t="s">
        <v>35</v>
      </c>
      <c r="AB30" s="12" t="s">
        <v>2901</v>
      </c>
      <c r="AE30" s="12">
        <v>0</v>
      </c>
      <c r="AF30" s="12">
        <v>2</v>
      </c>
      <c r="AR30" s="12" t="s">
        <v>3500</v>
      </c>
    </row>
    <row r="31" spans="1:44" s="12" customFormat="1" x14ac:dyDescent="0.25">
      <c r="A31" s="12" t="s">
        <v>1646</v>
      </c>
      <c r="B31" s="12">
        <v>1983</v>
      </c>
      <c r="C31" t="str">
        <f t="shared" si="0"/>
        <v>Kapperud and Rosef 1983</v>
      </c>
      <c r="D31" s="12" t="s">
        <v>35</v>
      </c>
      <c r="E31" s="12" t="s">
        <v>25</v>
      </c>
      <c r="F31" s="12" t="s">
        <v>3056</v>
      </c>
      <c r="G31" s="12" t="s">
        <v>2901</v>
      </c>
      <c r="H31" s="12" t="s">
        <v>3504</v>
      </c>
      <c r="I31" s="12" t="s">
        <v>1068</v>
      </c>
      <c r="J31" s="12" t="s">
        <v>2117</v>
      </c>
      <c r="K31" s="12" t="s">
        <v>28</v>
      </c>
      <c r="L31" s="12" t="s">
        <v>28</v>
      </c>
      <c r="N31" s="12" t="s">
        <v>485</v>
      </c>
      <c r="O31" t="s">
        <v>744</v>
      </c>
      <c r="P31" s="12" t="s">
        <v>3901</v>
      </c>
      <c r="Q31" t="s">
        <v>4009</v>
      </c>
      <c r="R31" t="s">
        <v>4008</v>
      </c>
      <c r="S31" t="s">
        <v>3931</v>
      </c>
      <c r="T31" s="12" t="s">
        <v>1792</v>
      </c>
      <c r="U31" s="12" t="s">
        <v>3058</v>
      </c>
      <c r="W31" s="12" t="s">
        <v>40</v>
      </c>
      <c r="X31" s="12" t="s">
        <v>3057</v>
      </c>
      <c r="Y31" s="12" t="s">
        <v>3165</v>
      </c>
      <c r="Z31" s="12" t="s">
        <v>1650</v>
      </c>
      <c r="AA31" s="12" t="s">
        <v>35</v>
      </c>
      <c r="AB31" s="12" t="s">
        <v>2901</v>
      </c>
      <c r="AE31" s="12">
        <v>2</v>
      </c>
      <c r="AF31" s="12">
        <v>44</v>
      </c>
      <c r="AI31" s="16"/>
      <c r="AJ31" s="16"/>
      <c r="AR31" s="12" t="s">
        <v>3500</v>
      </c>
    </row>
    <row r="32" spans="1:44" s="12" customFormat="1" x14ac:dyDescent="0.25">
      <c r="A32" s="12" t="s">
        <v>1646</v>
      </c>
      <c r="B32" s="12">
        <v>1983</v>
      </c>
      <c r="C32" t="str">
        <f t="shared" si="0"/>
        <v>Kapperud and Rosef 1983</v>
      </c>
      <c r="D32" s="12" t="s">
        <v>35</v>
      </c>
      <c r="E32" s="12" t="s">
        <v>25</v>
      </c>
      <c r="F32" s="12" t="s">
        <v>3056</v>
      </c>
      <c r="G32" s="12" t="s">
        <v>2901</v>
      </c>
      <c r="H32" s="12" t="s">
        <v>3504</v>
      </c>
      <c r="I32" s="12" t="s">
        <v>1068</v>
      </c>
      <c r="J32" s="12" t="s">
        <v>2117</v>
      </c>
      <c r="K32" s="12" t="s">
        <v>28</v>
      </c>
      <c r="L32" s="12" t="s">
        <v>28</v>
      </c>
      <c r="N32" s="12" t="s">
        <v>485</v>
      </c>
      <c r="O32" t="s">
        <v>744</v>
      </c>
      <c r="P32" s="12" t="s">
        <v>3901</v>
      </c>
      <c r="Q32" t="s">
        <v>4009</v>
      </c>
      <c r="R32" t="s">
        <v>4008</v>
      </c>
      <c r="S32" t="s">
        <v>3931</v>
      </c>
      <c r="T32" s="12" t="s">
        <v>1792</v>
      </c>
      <c r="U32" s="12" t="s">
        <v>3058</v>
      </c>
      <c r="W32" s="12" t="s">
        <v>40</v>
      </c>
      <c r="X32" s="12" t="s">
        <v>3061</v>
      </c>
      <c r="Y32" s="12" t="s">
        <v>3303</v>
      </c>
      <c r="Z32" s="12" t="s">
        <v>1650</v>
      </c>
      <c r="AA32" s="12" t="s">
        <v>35</v>
      </c>
      <c r="AB32" s="12" t="s">
        <v>2901</v>
      </c>
      <c r="AE32" s="12">
        <v>41</v>
      </c>
      <c r="AF32" s="12">
        <v>44</v>
      </c>
      <c r="AI32" s="16"/>
      <c r="AJ32" s="16"/>
      <c r="AR32" s="12" t="s">
        <v>3500</v>
      </c>
    </row>
    <row r="33" spans="1:45" s="12" customFormat="1" x14ac:dyDescent="0.25">
      <c r="A33" s="12" t="s">
        <v>1646</v>
      </c>
      <c r="B33" s="12">
        <v>1983</v>
      </c>
      <c r="C33" t="str">
        <f t="shared" si="0"/>
        <v>Kapperud and Rosef 1983</v>
      </c>
      <c r="D33" s="12" t="s">
        <v>35</v>
      </c>
      <c r="E33" s="12" t="s">
        <v>25</v>
      </c>
      <c r="F33" s="12" t="s">
        <v>3056</v>
      </c>
      <c r="G33" s="12" t="s">
        <v>2901</v>
      </c>
      <c r="H33" s="12" t="s">
        <v>3504</v>
      </c>
      <c r="I33" s="12" t="s">
        <v>1068</v>
      </c>
      <c r="J33" s="12" t="s">
        <v>2117</v>
      </c>
      <c r="K33" s="12" t="s">
        <v>28</v>
      </c>
      <c r="L33" s="12" t="s">
        <v>28</v>
      </c>
      <c r="N33" s="12" t="s">
        <v>485</v>
      </c>
      <c r="O33" t="s">
        <v>744</v>
      </c>
      <c r="P33" s="12" t="s">
        <v>3901</v>
      </c>
      <c r="Q33" t="s">
        <v>4009</v>
      </c>
      <c r="R33" t="s">
        <v>4008</v>
      </c>
      <c r="S33" t="s">
        <v>3931</v>
      </c>
      <c r="T33" s="12" t="s">
        <v>1792</v>
      </c>
      <c r="U33" s="12" t="s">
        <v>3058</v>
      </c>
      <c r="W33" s="12" t="s">
        <v>40</v>
      </c>
      <c r="X33" s="12" t="s">
        <v>3063</v>
      </c>
      <c r="Y33" s="12" t="s">
        <v>3360</v>
      </c>
      <c r="Z33" s="12" t="s">
        <v>1650</v>
      </c>
      <c r="AA33" s="12" t="s">
        <v>35</v>
      </c>
      <c r="AB33" s="12" t="s">
        <v>2901</v>
      </c>
      <c r="AE33" s="12">
        <v>1</v>
      </c>
      <c r="AF33" s="12">
        <v>44</v>
      </c>
      <c r="AI33" s="16"/>
      <c r="AJ33" s="16"/>
      <c r="AR33" s="12" t="s">
        <v>3500</v>
      </c>
    </row>
    <row r="34" spans="1:45" s="12" customFormat="1" x14ac:dyDescent="0.25">
      <c r="A34" s="12" t="s">
        <v>1646</v>
      </c>
      <c r="B34" s="12">
        <v>1983</v>
      </c>
      <c r="C34" t="str">
        <f t="shared" si="0"/>
        <v>Kapperud and Rosef 1983</v>
      </c>
      <c r="D34" s="12" t="s">
        <v>35</v>
      </c>
      <c r="E34" s="12" t="s">
        <v>25</v>
      </c>
      <c r="F34" s="12" t="s">
        <v>3056</v>
      </c>
      <c r="G34" s="12" t="s">
        <v>2901</v>
      </c>
      <c r="H34" s="12" t="s">
        <v>3504</v>
      </c>
      <c r="I34" s="12" t="s">
        <v>1068</v>
      </c>
      <c r="J34" s="12" t="s">
        <v>2117</v>
      </c>
      <c r="K34" s="12" t="s">
        <v>28</v>
      </c>
      <c r="L34" s="12" t="s">
        <v>28</v>
      </c>
      <c r="N34" s="12" t="s">
        <v>485</v>
      </c>
      <c r="O34" t="s">
        <v>744</v>
      </c>
      <c r="P34" s="12" t="s">
        <v>3901</v>
      </c>
      <c r="Q34" t="s">
        <v>3993</v>
      </c>
      <c r="R34" t="s">
        <v>4023</v>
      </c>
      <c r="S34" t="s">
        <v>3983</v>
      </c>
      <c r="T34" s="12" t="s">
        <v>625</v>
      </c>
      <c r="U34" s="12" t="s">
        <v>195</v>
      </c>
      <c r="W34" s="12" t="s">
        <v>40</v>
      </c>
      <c r="X34" s="12" t="s">
        <v>3057</v>
      </c>
      <c r="Y34" s="12" t="s">
        <v>3165</v>
      </c>
      <c r="Z34" s="12" t="s">
        <v>1650</v>
      </c>
      <c r="AA34" s="12" t="s">
        <v>35</v>
      </c>
      <c r="AB34" s="12" t="s">
        <v>2901</v>
      </c>
      <c r="AE34" s="12">
        <v>0</v>
      </c>
      <c r="AF34" s="12">
        <v>3</v>
      </c>
      <c r="AR34" s="12" t="s">
        <v>3500</v>
      </c>
    </row>
    <row r="35" spans="1:45" s="12" customFormat="1" x14ac:dyDescent="0.25">
      <c r="A35" s="12" t="s">
        <v>1646</v>
      </c>
      <c r="B35" s="12">
        <v>1983</v>
      </c>
      <c r="C35" t="str">
        <f t="shared" si="0"/>
        <v>Kapperud and Rosef 1983</v>
      </c>
      <c r="D35" s="12" t="s">
        <v>35</v>
      </c>
      <c r="E35" s="12" t="s">
        <v>25</v>
      </c>
      <c r="F35" s="12" t="s">
        <v>3056</v>
      </c>
      <c r="G35" s="12" t="s">
        <v>2901</v>
      </c>
      <c r="H35" s="12" t="s">
        <v>3504</v>
      </c>
      <c r="I35" s="12" t="s">
        <v>1068</v>
      </c>
      <c r="J35" s="12" t="s">
        <v>2117</v>
      </c>
      <c r="K35" s="12" t="s">
        <v>28</v>
      </c>
      <c r="L35" s="12" t="s">
        <v>28</v>
      </c>
      <c r="N35" s="12" t="s">
        <v>485</v>
      </c>
      <c r="O35" t="s">
        <v>744</v>
      </c>
      <c r="P35" s="12" t="s">
        <v>3901</v>
      </c>
      <c r="Q35" t="s">
        <v>3993</v>
      </c>
      <c r="R35" t="s">
        <v>4023</v>
      </c>
      <c r="S35" t="s">
        <v>3983</v>
      </c>
      <c r="T35" s="12" t="s">
        <v>625</v>
      </c>
      <c r="U35" s="12" t="s">
        <v>195</v>
      </c>
      <c r="W35" s="12" t="s">
        <v>40</v>
      </c>
      <c r="X35" s="12" t="s">
        <v>3061</v>
      </c>
      <c r="Y35" s="12" t="s">
        <v>3303</v>
      </c>
      <c r="Z35" s="12" t="s">
        <v>1650</v>
      </c>
      <c r="AA35" s="12" t="s">
        <v>35</v>
      </c>
      <c r="AB35" s="12" t="s">
        <v>2901</v>
      </c>
      <c r="AE35" s="12">
        <v>3</v>
      </c>
      <c r="AF35" s="12">
        <v>3</v>
      </c>
      <c r="AR35" s="12" t="s">
        <v>3500</v>
      </c>
    </row>
    <row r="36" spans="1:45" s="12" customFormat="1" x14ac:dyDescent="0.25">
      <c r="A36" s="12" t="s">
        <v>1646</v>
      </c>
      <c r="B36" s="12">
        <v>1983</v>
      </c>
      <c r="C36" t="str">
        <f t="shared" si="0"/>
        <v>Kapperud and Rosef 1983</v>
      </c>
      <c r="D36" s="12" t="s">
        <v>35</v>
      </c>
      <c r="E36" s="12" t="s">
        <v>25</v>
      </c>
      <c r="F36" s="12" t="s">
        <v>3056</v>
      </c>
      <c r="G36" s="12" t="s">
        <v>2901</v>
      </c>
      <c r="H36" s="12" t="s">
        <v>3504</v>
      </c>
      <c r="I36" s="12" t="s">
        <v>1068</v>
      </c>
      <c r="J36" s="12" t="s">
        <v>2117</v>
      </c>
      <c r="K36" s="12" t="s">
        <v>28</v>
      </c>
      <c r="L36" s="12" t="s">
        <v>28</v>
      </c>
      <c r="N36" s="12" t="s">
        <v>485</v>
      </c>
      <c r="O36" t="s">
        <v>744</v>
      </c>
      <c r="P36" s="12" t="s">
        <v>3901</v>
      </c>
      <c r="Q36" t="s">
        <v>3993</v>
      </c>
      <c r="R36" t="s">
        <v>4023</v>
      </c>
      <c r="S36" t="s">
        <v>3983</v>
      </c>
      <c r="T36" s="12" t="s">
        <v>625</v>
      </c>
      <c r="U36" s="12" t="s">
        <v>195</v>
      </c>
      <c r="W36" s="12" t="s">
        <v>40</v>
      </c>
      <c r="X36" s="12" t="s">
        <v>3063</v>
      </c>
      <c r="Y36" s="12" t="s">
        <v>3360</v>
      </c>
      <c r="Z36" s="12" t="s">
        <v>1650</v>
      </c>
      <c r="AA36" s="12" t="s">
        <v>35</v>
      </c>
      <c r="AB36" s="12" t="s">
        <v>2901</v>
      </c>
      <c r="AE36" s="12">
        <v>0</v>
      </c>
      <c r="AF36" s="12">
        <v>3</v>
      </c>
      <c r="AR36" s="12" t="s">
        <v>3500</v>
      </c>
    </row>
    <row r="37" spans="1:45" s="12" customFormat="1" x14ac:dyDescent="0.25">
      <c r="A37" s="12" t="s">
        <v>1646</v>
      </c>
      <c r="B37" s="12">
        <v>1983</v>
      </c>
      <c r="C37" t="str">
        <f t="shared" si="0"/>
        <v>Kapperud and Rosef 1983</v>
      </c>
      <c r="D37" s="12" t="s">
        <v>35</v>
      </c>
      <c r="E37" s="12" t="s">
        <v>25</v>
      </c>
      <c r="F37" s="12" t="s">
        <v>3056</v>
      </c>
      <c r="G37" s="12" t="s">
        <v>2901</v>
      </c>
      <c r="H37" s="12" t="s">
        <v>3504</v>
      </c>
      <c r="I37" s="12" t="s">
        <v>1068</v>
      </c>
      <c r="J37" s="12" t="s">
        <v>2117</v>
      </c>
      <c r="K37" s="12" t="s">
        <v>28</v>
      </c>
      <c r="L37" s="12" t="s">
        <v>28</v>
      </c>
      <c r="N37" s="12" t="s">
        <v>485</v>
      </c>
      <c r="O37" t="s">
        <v>744</v>
      </c>
      <c r="P37" s="12" t="s">
        <v>3901</v>
      </c>
      <c r="Q37" t="s">
        <v>4026</v>
      </c>
      <c r="R37" t="s">
        <v>4052</v>
      </c>
      <c r="S37" t="s">
        <v>4399</v>
      </c>
      <c r="T37" s="12" t="s">
        <v>4427</v>
      </c>
      <c r="U37" s="12" t="s">
        <v>1926</v>
      </c>
      <c r="W37" s="12" t="s">
        <v>40</v>
      </c>
      <c r="X37" s="12" t="s">
        <v>3057</v>
      </c>
      <c r="Y37" s="12" t="s">
        <v>3165</v>
      </c>
      <c r="Z37" s="12" t="s">
        <v>1650</v>
      </c>
      <c r="AA37" s="12" t="s">
        <v>35</v>
      </c>
      <c r="AB37" s="12" t="s">
        <v>2901</v>
      </c>
      <c r="AE37" s="12">
        <v>0</v>
      </c>
      <c r="AF37" s="12">
        <v>2</v>
      </c>
      <c r="AR37" s="12" t="s">
        <v>3500</v>
      </c>
    </row>
    <row r="38" spans="1:45" s="12" customFormat="1" x14ac:dyDescent="0.25">
      <c r="A38" s="12" t="s">
        <v>1646</v>
      </c>
      <c r="B38" s="12">
        <v>1983</v>
      </c>
      <c r="C38" t="str">
        <f t="shared" si="0"/>
        <v>Kapperud and Rosef 1983</v>
      </c>
      <c r="D38" s="12" t="s">
        <v>35</v>
      </c>
      <c r="E38" s="12" t="s">
        <v>25</v>
      </c>
      <c r="F38" s="12" t="s">
        <v>3056</v>
      </c>
      <c r="G38" s="12" t="s">
        <v>2901</v>
      </c>
      <c r="H38" s="12" t="s">
        <v>3504</v>
      </c>
      <c r="I38" s="12" t="s">
        <v>1068</v>
      </c>
      <c r="J38" s="12" t="s">
        <v>2117</v>
      </c>
      <c r="K38" s="12" t="s">
        <v>28</v>
      </c>
      <c r="L38" s="12" t="s">
        <v>28</v>
      </c>
      <c r="N38" s="12" t="s">
        <v>485</v>
      </c>
      <c r="O38" t="s">
        <v>744</v>
      </c>
      <c r="P38" s="12" t="s">
        <v>3901</v>
      </c>
      <c r="Q38" t="s">
        <v>4026</v>
      </c>
      <c r="R38" t="s">
        <v>4052</v>
      </c>
      <c r="S38" t="s">
        <v>4399</v>
      </c>
      <c r="T38" s="12" t="s">
        <v>4427</v>
      </c>
      <c r="U38" s="12" t="s">
        <v>1926</v>
      </c>
      <c r="W38" s="12" t="s">
        <v>40</v>
      </c>
      <c r="X38" s="12" t="s">
        <v>3061</v>
      </c>
      <c r="Y38" s="12" t="s">
        <v>3303</v>
      </c>
      <c r="Z38" s="12" t="s">
        <v>1650</v>
      </c>
      <c r="AA38" s="12" t="s">
        <v>35</v>
      </c>
      <c r="AB38" s="12" t="s">
        <v>2901</v>
      </c>
      <c r="AE38" s="12">
        <v>2</v>
      </c>
      <c r="AF38" s="12">
        <v>2</v>
      </c>
      <c r="AR38" s="12" t="s">
        <v>3500</v>
      </c>
    </row>
    <row r="39" spans="1:45" s="12" customFormat="1" x14ac:dyDescent="0.25">
      <c r="A39" s="12" t="s">
        <v>1646</v>
      </c>
      <c r="B39" s="12">
        <v>1983</v>
      </c>
      <c r="C39" t="str">
        <f t="shared" si="0"/>
        <v>Kapperud and Rosef 1983</v>
      </c>
      <c r="D39" s="12" t="s">
        <v>35</v>
      </c>
      <c r="E39" s="12" t="s">
        <v>25</v>
      </c>
      <c r="F39" s="12" t="s">
        <v>3056</v>
      </c>
      <c r="G39" s="12" t="s">
        <v>2901</v>
      </c>
      <c r="H39" s="12" t="s">
        <v>3504</v>
      </c>
      <c r="I39" s="12" t="s">
        <v>1068</v>
      </c>
      <c r="J39" s="12" t="s">
        <v>2117</v>
      </c>
      <c r="K39" s="12" t="s">
        <v>28</v>
      </c>
      <c r="L39" s="12" t="s">
        <v>28</v>
      </c>
      <c r="N39" s="12" t="s">
        <v>485</v>
      </c>
      <c r="O39" t="s">
        <v>744</v>
      </c>
      <c r="P39" s="12" t="s">
        <v>3901</v>
      </c>
      <c r="Q39" t="s">
        <v>4026</v>
      </c>
      <c r="R39" t="s">
        <v>4052</v>
      </c>
      <c r="S39" t="s">
        <v>4399</v>
      </c>
      <c r="T39" s="12" t="s">
        <v>4427</v>
      </c>
      <c r="U39" s="12" t="s">
        <v>1926</v>
      </c>
      <c r="W39" s="12" t="s">
        <v>40</v>
      </c>
      <c r="X39" s="12" t="s">
        <v>3063</v>
      </c>
      <c r="Y39" s="12" t="s">
        <v>3360</v>
      </c>
      <c r="Z39" s="12" t="s">
        <v>1650</v>
      </c>
      <c r="AA39" s="12" t="s">
        <v>35</v>
      </c>
      <c r="AB39" s="12" t="s">
        <v>2901</v>
      </c>
      <c r="AE39" s="12">
        <v>0</v>
      </c>
      <c r="AF39" s="12">
        <v>2</v>
      </c>
      <c r="AR39" s="12" t="s">
        <v>3500</v>
      </c>
    </row>
    <row r="40" spans="1:45" s="12" customFormat="1" x14ac:dyDescent="0.25">
      <c r="A40" s="12" t="s">
        <v>1646</v>
      </c>
      <c r="B40" s="12">
        <v>1983</v>
      </c>
      <c r="C40" t="str">
        <f t="shared" si="0"/>
        <v>Kapperud and Rosef 1983</v>
      </c>
      <c r="D40" s="12" t="s">
        <v>35</v>
      </c>
      <c r="E40" s="12" t="s">
        <v>25</v>
      </c>
      <c r="F40" s="12" t="s">
        <v>3056</v>
      </c>
      <c r="G40" s="12" t="s">
        <v>2901</v>
      </c>
      <c r="H40" s="12" t="s">
        <v>3504</v>
      </c>
      <c r="I40" s="12" t="s">
        <v>1068</v>
      </c>
      <c r="J40" s="12" t="s">
        <v>2117</v>
      </c>
      <c r="K40" s="12" t="s">
        <v>28</v>
      </c>
      <c r="L40" s="12" t="s">
        <v>28</v>
      </c>
      <c r="N40" s="12" t="s">
        <v>485</v>
      </c>
      <c r="O40" t="s">
        <v>744</v>
      </c>
      <c r="P40" s="12" t="s">
        <v>3901</v>
      </c>
      <c r="Q40" t="s">
        <v>2614</v>
      </c>
      <c r="R40" t="s">
        <v>118</v>
      </c>
      <c r="S40" t="s">
        <v>3980</v>
      </c>
      <c r="U40" s="12" t="s">
        <v>1089</v>
      </c>
      <c r="V40" s="12" t="s">
        <v>2611</v>
      </c>
      <c r="W40" s="12" t="s">
        <v>40</v>
      </c>
      <c r="X40" s="12" t="s">
        <v>3057</v>
      </c>
      <c r="Y40" s="12" t="s">
        <v>3165</v>
      </c>
      <c r="Z40" s="12" t="s">
        <v>1650</v>
      </c>
      <c r="AA40" s="12" t="s">
        <v>35</v>
      </c>
      <c r="AB40" s="12" t="s">
        <v>2901</v>
      </c>
      <c r="AE40" s="12">
        <v>12</v>
      </c>
      <c r="AF40" s="12">
        <v>45</v>
      </c>
      <c r="AI40" s="16"/>
      <c r="AJ40" s="16"/>
      <c r="AR40" s="12" t="s">
        <v>3500</v>
      </c>
    </row>
    <row r="41" spans="1:45" s="12" customFormat="1" x14ac:dyDescent="0.25">
      <c r="A41" s="12" t="s">
        <v>1646</v>
      </c>
      <c r="B41" s="12">
        <v>1983</v>
      </c>
      <c r="C41" t="str">
        <f t="shared" si="0"/>
        <v>Kapperud and Rosef 1983</v>
      </c>
      <c r="D41" s="12" t="s">
        <v>35</v>
      </c>
      <c r="E41" s="12" t="s">
        <v>25</v>
      </c>
      <c r="F41" s="12" t="s">
        <v>3056</v>
      </c>
      <c r="G41" s="12" t="s">
        <v>2901</v>
      </c>
      <c r="H41" s="12" t="s">
        <v>3504</v>
      </c>
      <c r="I41" s="12" t="s">
        <v>1068</v>
      </c>
      <c r="J41" s="12" t="s">
        <v>2117</v>
      </c>
      <c r="K41" s="12" t="s">
        <v>28</v>
      </c>
      <c r="L41" s="12" t="s">
        <v>28</v>
      </c>
      <c r="N41" s="12" t="s">
        <v>485</v>
      </c>
      <c r="O41" t="s">
        <v>744</v>
      </c>
      <c r="P41" s="12" t="s">
        <v>3901</v>
      </c>
      <c r="Q41" t="s">
        <v>2614</v>
      </c>
      <c r="R41" t="s">
        <v>118</v>
      </c>
      <c r="S41" t="s">
        <v>3980</v>
      </c>
      <c r="U41" s="12" t="s">
        <v>1089</v>
      </c>
      <c r="V41" s="12" t="s">
        <v>2611</v>
      </c>
      <c r="W41" s="12" t="s">
        <v>40</v>
      </c>
      <c r="X41" s="12" t="s">
        <v>3061</v>
      </c>
      <c r="Y41" s="12" t="s">
        <v>3303</v>
      </c>
      <c r="Z41" s="12" t="s">
        <v>1650</v>
      </c>
      <c r="AA41" s="12" t="s">
        <v>35</v>
      </c>
      <c r="AB41" s="12" t="s">
        <v>2901</v>
      </c>
      <c r="AE41" s="12">
        <v>24</v>
      </c>
      <c r="AF41" s="12">
        <v>45</v>
      </c>
      <c r="AI41" s="16"/>
      <c r="AJ41" s="16"/>
      <c r="AR41" s="12" t="s">
        <v>3500</v>
      </c>
    </row>
    <row r="42" spans="1:45" s="12" customFormat="1" x14ac:dyDescent="0.25">
      <c r="A42" s="12" t="s">
        <v>1646</v>
      </c>
      <c r="B42" s="12">
        <v>1983</v>
      </c>
      <c r="C42" t="str">
        <f t="shared" si="0"/>
        <v>Kapperud and Rosef 1983</v>
      </c>
      <c r="D42" s="12" t="s">
        <v>35</v>
      </c>
      <c r="E42" s="12" t="s">
        <v>25</v>
      </c>
      <c r="F42" s="12" t="s">
        <v>3056</v>
      </c>
      <c r="G42" s="12" t="s">
        <v>2901</v>
      </c>
      <c r="H42" s="12" t="s">
        <v>3504</v>
      </c>
      <c r="I42" s="12" t="s">
        <v>1068</v>
      </c>
      <c r="J42" s="12" t="s">
        <v>2117</v>
      </c>
      <c r="K42" s="12" t="s">
        <v>28</v>
      </c>
      <c r="L42" s="12" t="s">
        <v>28</v>
      </c>
      <c r="N42" s="12" t="s">
        <v>485</v>
      </c>
      <c r="O42" t="s">
        <v>744</v>
      </c>
      <c r="P42" s="12" t="s">
        <v>3901</v>
      </c>
      <c r="Q42" t="s">
        <v>2614</v>
      </c>
      <c r="R42" t="s">
        <v>118</v>
      </c>
      <c r="S42" t="s">
        <v>3980</v>
      </c>
      <c r="U42" s="12" t="s">
        <v>1089</v>
      </c>
      <c r="V42" s="12" t="s">
        <v>2611</v>
      </c>
      <c r="W42" s="12" t="s">
        <v>40</v>
      </c>
      <c r="X42" s="12" t="s">
        <v>3063</v>
      </c>
      <c r="Y42" s="12" t="s">
        <v>3360</v>
      </c>
      <c r="Z42" s="12" t="s">
        <v>1650</v>
      </c>
      <c r="AA42" s="12" t="s">
        <v>35</v>
      </c>
      <c r="AB42" s="12" t="s">
        <v>2901</v>
      </c>
      <c r="AE42" s="12">
        <v>9</v>
      </c>
      <c r="AF42" s="12">
        <v>45</v>
      </c>
      <c r="AI42" s="16"/>
      <c r="AJ42" s="16"/>
      <c r="AR42" s="12" t="s">
        <v>3500</v>
      </c>
    </row>
    <row r="43" spans="1:45" s="12" customFormat="1" x14ac:dyDescent="0.25">
      <c r="A43" s="12" t="s">
        <v>1261</v>
      </c>
      <c r="B43" s="12">
        <v>2008</v>
      </c>
      <c r="C43" t="str">
        <f t="shared" si="0"/>
        <v>Kinzleman et al. 2008</v>
      </c>
      <c r="D43" s="12" t="s">
        <v>35</v>
      </c>
      <c r="E43" s="12" t="s">
        <v>158</v>
      </c>
      <c r="F43" s="12" t="s">
        <v>3405</v>
      </c>
      <c r="G43" s="12" t="s">
        <v>35</v>
      </c>
      <c r="H43" s="12" t="s">
        <v>3503</v>
      </c>
      <c r="I43" s="12" t="s">
        <v>3398</v>
      </c>
      <c r="J43" s="12" t="s">
        <v>2117</v>
      </c>
      <c r="K43" s="12" t="s">
        <v>28</v>
      </c>
      <c r="L43" s="12" t="s">
        <v>28</v>
      </c>
      <c r="N43" s="12" t="s">
        <v>28</v>
      </c>
      <c r="O43" t="s">
        <v>744</v>
      </c>
      <c r="P43" s="12" t="s">
        <v>3901</v>
      </c>
      <c r="Q43" t="s">
        <v>2614</v>
      </c>
      <c r="R43" t="s">
        <v>118</v>
      </c>
      <c r="S43"/>
      <c r="V43" s="12" t="s">
        <v>2611</v>
      </c>
      <c r="W43" s="12" t="s">
        <v>40</v>
      </c>
      <c r="X43" s="12" t="s">
        <v>3069</v>
      </c>
      <c r="Y43" s="12" t="s">
        <v>3069</v>
      </c>
      <c r="Z43" s="12" t="s">
        <v>80</v>
      </c>
      <c r="AA43" s="12" t="s">
        <v>35</v>
      </c>
      <c r="AB43" s="12" t="s">
        <v>2901</v>
      </c>
      <c r="AE43" s="12">
        <v>11</v>
      </c>
      <c r="AF43" s="12">
        <v>111</v>
      </c>
      <c r="AG43" s="34"/>
      <c r="AH43" s="34"/>
      <c r="AR43" s="12" t="s">
        <v>1264</v>
      </c>
      <c r="AS43" s="12" t="s">
        <v>3406</v>
      </c>
    </row>
    <row r="44" spans="1:45" s="12" customFormat="1" x14ac:dyDescent="0.25">
      <c r="A44" s="12" t="s">
        <v>1261</v>
      </c>
      <c r="B44" s="12">
        <v>2008</v>
      </c>
      <c r="C44" t="str">
        <f t="shared" si="0"/>
        <v>Kinzleman et al. 2008</v>
      </c>
      <c r="D44" s="12" t="s">
        <v>35</v>
      </c>
      <c r="E44" s="12" t="s">
        <v>158</v>
      </c>
      <c r="F44" s="12" t="s">
        <v>3399</v>
      </c>
      <c r="G44" s="12" t="s">
        <v>35</v>
      </c>
      <c r="H44" s="12" t="s">
        <v>3503</v>
      </c>
      <c r="I44" s="12" t="s">
        <v>3398</v>
      </c>
      <c r="J44" s="12" t="s">
        <v>2117</v>
      </c>
      <c r="K44" s="12" t="s">
        <v>3400</v>
      </c>
      <c r="L44" s="12" t="s">
        <v>28</v>
      </c>
      <c r="N44" s="12" t="s">
        <v>28</v>
      </c>
      <c r="O44" t="s">
        <v>744</v>
      </c>
      <c r="P44" s="12" t="s">
        <v>3901</v>
      </c>
      <c r="Q44" t="s">
        <v>2614</v>
      </c>
      <c r="R44" t="s">
        <v>118</v>
      </c>
      <c r="V44" s="12" t="s">
        <v>2611</v>
      </c>
      <c r="W44" s="12" t="s">
        <v>40</v>
      </c>
      <c r="X44" s="12" t="s">
        <v>3069</v>
      </c>
      <c r="Y44" s="12" t="s">
        <v>3069</v>
      </c>
      <c r="Z44" s="12" t="s">
        <v>80</v>
      </c>
      <c r="AA44" s="12" t="s">
        <v>35</v>
      </c>
      <c r="AB44" s="12" t="s">
        <v>2901</v>
      </c>
      <c r="AE44" s="12">
        <v>45</v>
      </c>
      <c r="AF44" s="12">
        <v>313</v>
      </c>
      <c r="AG44" s="34"/>
      <c r="AH44" s="34"/>
      <c r="AR44" s="12" t="s">
        <v>1264</v>
      </c>
      <c r="AS44" s="12" t="s">
        <v>3406</v>
      </c>
    </row>
    <row r="45" spans="1:45" s="12" customFormat="1" x14ac:dyDescent="0.25">
      <c r="A45" s="12" t="s">
        <v>1261</v>
      </c>
      <c r="B45" s="12">
        <v>2008</v>
      </c>
      <c r="C45" t="str">
        <f t="shared" si="0"/>
        <v>Kinzleman et al. 2008</v>
      </c>
      <c r="D45" s="12" t="s">
        <v>35</v>
      </c>
      <c r="E45" s="12" t="s">
        <v>158</v>
      </c>
      <c r="F45" s="12" t="s">
        <v>3402</v>
      </c>
      <c r="G45" s="12" t="s">
        <v>35</v>
      </c>
      <c r="H45" s="12" t="s">
        <v>3503</v>
      </c>
      <c r="I45" s="12" t="s">
        <v>3398</v>
      </c>
      <c r="J45" s="12" t="s">
        <v>2117</v>
      </c>
      <c r="K45" s="12" t="s">
        <v>28</v>
      </c>
      <c r="L45" s="12" t="s">
        <v>28</v>
      </c>
      <c r="N45" s="12" t="s">
        <v>28</v>
      </c>
      <c r="O45" t="s">
        <v>744</v>
      </c>
      <c r="P45" s="12" t="s">
        <v>3901</v>
      </c>
      <c r="Q45" t="s">
        <v>2614</v>
      </c>
      <c r="R45" t="s">
        <v>118</v>
      </c>
      <c r="V45" s="12" t="s">
        <v>2611</v>
      </c>
      <c r="W45" s="12" t="s">
        <v>40</v>
      </c>
      <c r="X45" s="12" t="s">
        <v>3069</v>
      </c>
      <c r="Y45" s="12" t="s">
        <v>3069</v>
      </c>
      <c r="Z45" s="12" t="s">
        <v>80</v>
      </c>
      <c r="AA45" s="12" t="s">
        <v>35</v>
      </c>
      <c r="AB45" s="12" t="s">
        <v>2901</v>
      </c>
      <c r="AE45" s="12">
        <v>43</v>
      </c>
      <c r="AF45" s="12">
        <v>200</v>
      </c>
      <c r="AG45" s="34"/>
      <c r="AH45" s="34"/>
      <c r="AR45" s="12" t="s">
        <v>1264</v>
      </c>
      <c r="AS45" s="12" t="s">
        <v>3406</v>
      </c>
    </row>
    <row r="46" spans="1:45" s="12" customFormat="1" x14ac:dyDescent="0.25">
      <c r="A46" s="12" t="s">
        <v>1261</v>
      </c>
      <c r="B46" s="12">
        <v>2008</v>
      </c>
      <c r="C46" t="str">
        <f t="shared" si="0"/>
        <v>Kinzleman et al. 2008</v>
      </c>
      <c r="D46" s="12" t="s">
        <v>35</v>
      </c>
      <c r="E46" s="12" t="s">
        <v>158</v>
      </c>
      <c r="F46" s="12" t="s">
        <v>3403</v>
      </c>
      <c r="G46" s="12" t="s">
        <v>35</v>
      </c>
      <c r="H46" s="12" t="s">
        <v>3503</v>
      </c>
      <c r="I46" s="12" t="s">
        <v>1263</v>
      </c>
      <c r="J46" s="12" t="s">
        <v>3626</v>
      </c>
      <c r="K46" s="12" t="s">
        <v>28</v>
      </c>
      <c r="L46" s="12" t="s">
        <v>28</v>
      </c>
      <c r="N46" s="12" t="s">
        <v>28</v>
      </c>
      <c r="O46" t="s">
        <v>744</v>
      </c>
      <c r="P46" s="12" t="s">
        <v>3901</v>
      </c>
      <c r="Q46" t="s">
        <v>2614</v>
      </c>
      <c r="R46" t="s">
        <v>118</v>
      </c>
      <c r="V46" s="12" t="s">
        <v>2611</v>
      </c>
      <c r="W46" s="12" t="s">
        <v>40</v>
      </c>
      <c r="X46" s="12" t="s">
        <v>3069</v>
      </c>
      <c r="Y46" s="12" t="s">
        <v>3069</v>
      </c>
      <c r="Z46" s="12" t="s">
        <v>80</v>
      </c>
      <c r="AA46" s="12" t="s">
        <v>35</v>
      </c>
      <c r="AB46" s="12" t="s">
        <v>2901</v>
      </c>
      <c r="AE46" s="12">
        <v>68</v>
      </c>
      <c r="AF46" s="12">
        <v>100</v>
      </c>
      <c r="AG46" s="34"/>
      <c r="AH46" s="34"/>
      <c r="AR46" s="12" t="s">
        <v>1264</v>
      </c>
      <c r="AS46" s="12" t="s">
        <v>3406</v>
      </c>
    </row>
    <row r="47" spans="1:45" s="12" customFormat="1" x14ac:dyDescent="0.25">
      <c r="A47" s="12" t="s">
        <v>1261</v>
      </c>
      <c r="B47" s="12">
        <v>2008</v>
      </c>
      <c r="C47" t="str">
        <f t="shared" si="0"/>
        <v>Kinzleman et al. 2008</v>
      </c>
      <c r="D47" s="12" t="s">
        <v>35</v>
      </c>
      <c r="E47" s="12" t="s">
        <v>158</v>
      </c>
      <c r="F47" s="12" t="s">
        <v>3401</v>
      </c>
      <c r="G47" s="12" t="s">
        <v>35</v>
      </c>
      <c r="H47" s="12" t="s">
        <v>3503</v>
      </c>
      <c r="I47" s="12" t="s">
        <v>1263</v>
      </c>
      <c r="J47" s="12" t="s">
        <v>3626</v>
      </c>
      <c r="K47" s="12" t="s">
        <v>28</v>
      </c>
      <c r="L47" s="12" t="s">
        <v>28</v>
      </c>
      <c r="N47" s="12" t="s">
        <v>28</v>
      </c>
      <c r="O47" t="s">
        <v>744</v>
      </c>
      <c r="P47" s="12" t="s">
        <v>3901</v>
      </c>
      <c r="Q47" t="s">
        <v>2614</v>
      </c>
      <c r="R47" t="s">
        <v>118</v>
      </c>
      <c r="V47" s="12" t="s">
        <v>2611</v>
      </c>
      <c r="W47" s="12" t="s">
        <v>40</v>
      </c>
      <c r="X47" s="12" t="s">
        <v>3165</v>
      </c>
      <c r="Y47" s="12" t="s">
        <v>3165</v>
      </c>
      <c r="Z47" s="12" t="s">
        <v>80</v>
      </c>
      <c r="AA47" s="12" t="s">
        <v>35</v>
      </c>
      <c r="AB47" s="12" t="s">
        <v>2901</v>
      </c>
      <c r="AE47" s="12">
        <v>2</v>
      </c>
      <c r="AF47" s="12">
        <v>100</v>
      </c>
      <c r="AG47" s="34"/>
      <c r="AH47" s="34"/>
      <c r="AR47" s="12" t="s">
        <v>1264</v>
      </c>
      <c r="AS47" s="12" t="s">
        <v>3406</v>
      </c>
    </row>
    <row r="48" spans="1:45" s="12" customFormat="1" x14ac:dyDescent="0.25">
      <c r="A48" s="12" t="s">
        <v>1261</v>
      </c>
      <c r="B48" s="12">
        <v>2008</v>
      </c>
      <c r="C48" t="str">
        <f t="shared" si="0"/>
        <v>Kinzleman et al. 2008</v>
      </c>
      <c r="D48" s="12" t="s">
        <v>35</v>
      </c>
      <c r="E48" s="12" t="s">
        <v>158</v>
      </c>
      <c r="F48" s="12" t="s">
        <v>3403</v>
      </c>
      <c r="G48" s="12" t="s">
        <v>35</v>
      </c>
      <c r="H48" s="12" t="s">
        <v>3503</v>
      </c>
      <c r="I48" s="12" t="s">
        <v>1263</v>
      </c>
      <c r="J48" s="12" t="s">
        <v>3626</v>
      </c>
      <c r="K48" s="12" t="s">
        <v>28</v>
      </c>
      <c r="L48" s="12" t="s">
        <v>28</v>
      </c>
      <c r="N48" s="12" t="s">
        <v>28</v>
      </c>
      <c r="O48" t="s">
        <v>744</v>
      </c>
      <c r="P48" s="12" t="s">
        <v>3901</v>
      </c>
      <c r="Q48" t="s">
        <v>2614</v>
      </c>
      <c r="R48" t="s">
        <v>118</v>
      </c>
      <c r="S48"/>
      <c r="V48" s="12" t="s">
        <v>2611</v>
      </c>
      <c r="W48" s="12" t="s">
        <v>40</v>
      </c>
      <c r="X48" s="12" t="s">
        <v>3165</v>
      </c>
      <c r="Y48" s="12" t="s">
        <v>3165</v>
      </c>
      <c r="Z48" s="12" t="s">
        <v>80</v>
      </c>
      <c r="AA48" s="12" t="s">
        <v>35</v>
      </c>
      <c r="AB48" s="12" t="s">
        <v>2901</v>
      </c>
      <c r="AE48" s="12">
        <v>59</v>
      </c>
      <c r="AF48" s="12">
        <v>100</v>
      </c>
      <c r="AG48" s="34"/>
      <c r="AH48" s="34"/>
      <c r="AR48" s="12" t="s">
        <v>1264</v>
      </c>
      <c r="AS48" s="12" t="s">
        <v>3406</v>
      </c>
    </row>
    <row r="49" spans="1:45" s="12" customFormat="1" x14ac:dyDescent="0.25">
      <c r="A49" s="12" t="s">
        <v>1261</v>
      </c>
      <c r="B49" s="12">
        <v>2008</v>
      </c>
      <c r="C49" t="str">
        <f t="shared" si="0"/>
        <v>Kinzleman et al. 2008</v>
      </c>
      <c r="D49" s="12" t="s">
        <v>35</v>
      </c>
      <c r="E49" s="12" t="s">
        <v>158</v>
      </c>
      <c r="F49" s="12" t="s">
        <v>3405</v>
      </c>
      <c r="G49" s="12" t="s">
        <v>35</v>
      </c>
      <c r="H49" s="12" t="s">
        <v>3503</v>
      </c>
      <c r="I49" s="12" t="s">
        <v>1263</v>
      </c>
      <c r="J49" s="12" t="s">
        <v>3626</v>
      </c>
      <c r="K49" s="12" t="s">
        <v>28</v>
      </c>
      <c r="L49" s="12" t="s">
        <v>28</v>
      </c>
      <c r="N49" s="12" t="s">
        <v>28</v>
      </c>
      <c r="O49" t="s">
        <v>744</v>
      </c>
      <c r="P49" s="12" t="s">
        <v>3901</v>
      </c>
      <c r="Q49" t="s">
        <v>2614</v>
      </c>
      <c r="R49" t="s">
        <v>118</v>
      </c>
      <c r="V49" s="12" t="s">
        <v>2611</v>
      </c>
      <c r="W49" s="12" t="s">
        <v>40</v>
      </c>
      <c r="X49" s="12" t="s">
        <v>3165</v>
      </c>
      <c r="Y49" s="12" t="s">
        <v>3165</v>
      </c>
      <c r="Z49" s="12" t="s">
        <v>80</v>
      </c>
      <c r="AA49" s="12" t="s">
        <v>35</v>
      </c>
      <c r="AB49" s="12" t="s">
        <v>2901</v>
      </c>
      <c r="AE49" s="12">
        <v>4</v>
      </c>
      <c r="AF49" s="12">
        <v>111</v>
      </c>
      <c r="AG49" s="34"/>
      <c r="AH49" s="34"/>
      <c r="AR49" s="12" t="s">
        <v>1264</v>
      </c>
      <c r="AS49" s="12" t="s">
        <v>3406</v>
      </c>
    </row>
    <row r="50" spans="1:45" s="12" customFormat="1" x14ac:dyDescent="0.25">
      <c r="A50" s="12" t="s">
        <v>1261</v>
      </c>
      <c r="B50" s="12">
        <v>2008</v>
      </c>
      <c r="C50" t="str">
        <f t="shared" si="0"/>
        <v>Kinzleman et al. 2008</v>
      </c>
      <c r="D50" s="12" t="s">
        <v>35</v>
      </c>
      <c r="E50" s="12" t="s">
        <v>158</v>
      </c>
      <c r="F50" s="12" t="s">
        <v>3405</v>
      </c>
      <c r="G50" s="12" t="s">
        <v>35</v>
      </c>
      <c r="H50" s="12" t="s">
        <v>3503</v>
      </c>
      <c r="I50" s="12" t="s">
        <v>1263</v>
      </c>
      <c r="J50" s="12" t="s">
        <v>3626</v>
      </c>
      <c r="K50" s="12" t="s">
        <v>28</v>
      </c>
      <c r="L50" s="12" t="s">
        <v>28</v>
      </c>
      <c r="N50" s="12" t="s">
        <v>28</v>
      </c>
      <c r="O50" t="s">
        <v>744</v>
      </c>
      <c r="P50" s="12" t="s">
        <v>3901</v>
      </c>
      <c r="Q50" t="s">
        <v>2614</v>
      </c>
      <c r="R50" t="s">
        <v>118</v>
      </c>
      <c r="V50" s="12" t="s">
        <v>2611</v>
      </c>
      <c r="W50" s="12" t="s">
        <v>40</v>
      </c>
      <c r="X50" s="12" t="s">
        <v>3219</v>
      </c>
      <c r="Y50" s="12" t="s">
        <v>3219</v>
      </c>
      <c r="Z50" s="12" t="s">
        <v>80</v>
      </c>
      <c r="AA50" s="12" t="s">
        <v>35</v>
      </c>
      <c r="AB50" s="12" t="s">
        <v>2901</v>
      </c>
      <c r="AE50" s="12">
        <v>2</v>
      </c>
      <c r="AF50" s="12">
        <v>111</v>
      </c>
      <c r="AG50" s="34"/>
      <c r="AH50" s="34"/>
      <c r="AR50" s="12" t="s">
        <v>1264</v>
      </c>
      <c r="AS50" s="12" t="s">
        <v>3406</v>
      </c>
    </row>
    <row r="51" spans="1:45" s="12" customFormat="1" x14ac:dyDescent="0.25">
      <c r="A51" s="12" t="s">
        <v>1261</v>
      </c>
      <c r="B51" s="12">
        <v>2008</v>
      </c>
      <c r="C51" t="str">
        <f t="shared" si="0"/>
        <v>Kinzleman et al. 2008</v>
      </c>
      <c r="D51" s="12" t="s">
        <v>35</v>
      </c>
      <c r="E51" s="12" t="s">
        <v>158</v>
      </c>
      <c r="F51" s="12" t="s">
        <v>3403</v>
      </c>
      <c r="G51" s="12" t="s">
        <v>35</v>
      </c>
      <c r="H51" s="12" t="s">
        <v>3503</v>
      </c>
      <c r="I51" s="12" t="s">
        <v>1263</v>
      </c>
      <c r="J51" s="12" t="s">
        <v>3626</v>
      </c>
      <c r="K51" s="12" t="s">
        <v>28</v>
      </c>
      <c r="L51" s="12" t="s">
        <v>28</v>
      </c>
      <c r="N51" s="12" t="s">
        <v>28</v>
      </c>
      <c r="O51" t="s">
        <v>744</v>
      </c>
      <c r="P51" s="12" t="s">
        <v>3901</v>
      </c>
      <c r="Q51" t="s">
        <v>2614</v>
      </c>
      <c r="R51" t="s">
        <v>118</v>
      </c>
      <c r="V51" s="12" t="s">
        <v>2611</v>
      </c>
      <c r="W51" s="12" t="s">
        <v>40</v>
      </c>
      <c r="X51" s="12" t="s">
        <v>3302</v>
      </c>
      <c r="Y51" s="12" t="s">
        <v>3302</v>
      </c>
      <c r="Z51" s="12" t="s">
        <v>80</v>
      </c>
      <c r="AA51" s="12" t="s">
        <v>35</v>
      </c>
      <c r="AB51" s="12" t="s">
        <v>2901</v>
      </c>
      <c r="AE51" s="12">
        <v>1</v>
      </c>
      <c r="AF51" s="12">
        <v>100</v>
      </c>
      <c r="AG51" s="34"/>
      <c r="AH51" s="34"/>
      <c r="AS51" s="12" t="s">
        <v>3406</v>
      </c>
    </row>
    <row r="52" spans="1:45" s="12" customFormat="1" x14ac:dyDescent="0.25">
      <c r="A52" s="12" t="s">
        <v>1261</v>
      </c>
      <c r="B52" s="12">
        <v>2008</v>
      </c>
      <c r="C52" t="str">
        <f t="shared" si="0"/>
        <v>Kinzleman et al. 2008</v>
      </c>
      <c r="D52" s="12" t="s">
        <v>35</v>
      </c>
      <c r="E52" s="12" t="s">
        <v>158</v>
      </c>
      <c r="F52" s="12" t="s">
        <v>3401</v>
      </c>
      <c r="G52" s="12" t="s">
        <v>35</v>
      </c>
      <c r="H52" s="12" t="s">
        <v>3503</v>
      </c>
      <c r="I52" s="12" t="s">
        <v>1263</v>
      </c>
      <c r="J52" s="12" t="s">
        <v>3626</v>
      </c>
      <c r="K52" s="12" t="s">
        <v>28</v>
      </c>
      <c r="L52" s="12" t="s">
        <v>28</v>
      </c>
      <c r="N52" s="12" t="s">
        <v>28</v>
      </c>
      <c r="O52" t="s">
        <v>744</v>
      </c>
      <c r="P52" s="12" t="s">
        <v>3901</v>
      </c>
      <c r="Q52" t="s">
        <v>2614</v>
      </c>
      <c r="R52" t="s">
        <v>118</v>
      </c>
      <c r="V52" s="12" t="s">
        <v>2611</v>
      </c>
      <c r="W52" s="12" t="s">
        <v>40</v>
      </c>
      <c r="X52" s="12" t="s">
        <v>3303</v>
      </c>
      <c r="Y52" s="12" t="s">
        <v>3303</v>
      </c>
      <c r="Z52" s="12" t="s">
        <v>80</v>
      </c>
      <c r="AA52" s="12" t="s">
        <v>35</v>
      </c>
      <c r="AB52" s="12" t="s">
        <v>2901</v>
      </c>
      <c r="AE52" s="12">
        <v>1</v>
      </c>
      <c r="AF52" s="12">
        <v>100</v>
      </c>
      <c r="AG52" s="34"/>
      <c r="AH52" s="34"/>
      <c r="AR52" s="12" t="s">
        <v>1264</v>
      </c>
      <c r="AS52" s="12" t="s">
        <v>3406</v>
      </c>
    </row>
    <row r="53" spans="1:45" s="12" customFormat="1" x14ac:dyDescent="0.25">
      <c r="A53" s="12" t="s">
        <v>1261</v>
      </c>
      <c r="B53" s="12">
        <v>2008</v>
      </c>
      <c r="C53" t="str">
        <f t="shared" si="0"/>
        <v>Kinzleman et al. 2008</v>
      </c>
      <c r="D53" s="12" t="s">
        <v>35</v>
      </c>
      <c r="E53" s="12" t="s">
        <v>158</v>
      </c>
      <c r="F53" s="12" t="s">
        <v>3405</v>
      </c>
      <c r="G53" s="12" t="s">
        <v>35</v>
      </c>
      <c r="H53" s="12" t="s">
        <v>3503</v>
      </c>
      <c r="I53" s="12" t="s">
        <v>1263</v>
      </c>
      <c r="J53" s="12" t="s">
        <v>3626</v>
      </c>
      <c r="K53" s="12" t="s">
        <v>28</v>
      </c>
      <c r="L53" s="12" t="s">
        <v>28</v>
      </c>
      <c r="N53" s="12" t="s">
        <v>28</v>
      </c>
      <c r="O53" t="s">
        <v>744</v>
      </c>
      <c r="P53" s="12" t="s">
        <v>3901</v>
      </c>
      <c r="Q53" t="s">
        <v>2614</v>
      </c>
      <c r="R53" t="s">
        <v>118</v>
      </c>
      <c r="S53"/>
      <c r="V53" s="12" t="s">
        <v>2611</v>
      </c>
      <c r="W53" s="12" t="s">
        <v>40</v>
      </c>
      <c r="X53" s="12" t="s">
        <v>3303</v>
      </c>
      <c r="Y53" s="12" t="s">
        <v>3303</v>
      </c>
      <c r="Z53" s="12" t="s">
        <v>80</v>
      </c>
      <c r="AA53" s="12" t="s">
        <v>35</v>
      </c>
      <c r="AB53" s="12" t="s">
        <v>2901</v>
      </c>
      <c r="AE53" s="12">
        <v>1</v>
      </c>
      <c r="AF53" s="12">
        <v>111</v>
      </c>
      <c r="AG53" s="34"/>
      <c r="AH53" s="34"/>
      <c r="AR53" s="12" t="s">
        <v>1264</v>
      </c>
      <c r="AS53" s="12" t="s">
        <v>3406</v>
      </c>
    </row>
    <row r="54" spans="1:45" s="12" customFormat="1" x14ac:dyDescent="0.25">
      <c r="A54" s="12" t="s">
        <v>1261</v>
      </c>
      <c r="B54" s="12">
        <v>2008</v>
      </c>
      <c r="C54" t="str">
        <f t="shared" si="0"/>
        <v>Kinzleman et al. 2008</v>
      </c>
      <c r="D54" s="12" t="s">
        <v>35</v>
      </c>
      <c r="E54" s="12" t="s">
        <v>158</v>
      </c>
      <c r="F54" s="12" t="s">
        <v>3403</v>
      </c>
      <c r="G54" s="12" t="s">
        <v>35</v>
      </c>
      <c r="H54" s="12" t="s">
        <v>3503</v>
      </c>
      <c r="I54" s="12" t="s">
        <v>1263</v>
      </c>
      <c r="J54" s="12" t="s">
        <v>3626</v>
      </c>
      <c r="K54" s="12" t="s">
        <v>28</v>
      </c>
      <c r="L54" s="12" t="s">
        <v>28</v>
      </c>
      <c r="N54" s="12" t="s">
        <v>28</v>
      </c>
      <c r="O54" t="s">
        <v>744</v>
      </c>
      <c r="P54" s="12" t="s">
        <v>3901</v>
      </c>
      <c r="Q54" t="s">
        <v>2614</v>
      </c>
      <c r="R54" t="s">
        <v>118</v>
      </c>
      <c r="S54"/>
      <c r="V54" s="12" t="s">
        <v>2611</v>
      </c>
      <c r="W54" s="12" t="s">
        <v>40</v>
      </c>
      <c r="X54" s="12" t="s">
        <v>3353</v>
      </c>
      <c r="Y54" s="12" t="s">
        <v>3303</v>
      </c>
      <c r="Z54" s="12" t="s">
        <v>80</v>
      </c>
      <c r="AA54" s="12" t="s">
        <v>35</v>
      </c>
      <c r="AB54" s="12" t="s">
        <v>2901</v>
      </c>
      <c r="AE54" s="12">
        <v>1</v>
      </c>
      <c r="AF54" s="12">
        <v>100</v>
      </c>
      <c r="AG54" s="34"/>
      <c r="AH54" s="34"/>
      <c r="AS54" s="12" t="s">
        <v>3406</v>
      </c>
    </row>
    <row r="55" spans="1:45" s="12" customFormat="1" x14ac:dyDescent="0.25">
      <c r="A55" s="12" t="s">
        <v>1261</v>
      </c>
      <c r="B55" s="12">
        <v>2008</v>
      </c>
      <c r="C55" t="str">
        <f t="shared" si="0"/>
        <v>Kinzleman et al. 2008</v>
      </c>
      <c r="D55" s="12" t="s">
        <v>35</v>
      </c>
      <c r="E55" s="12" t="s">
        <v>158</v>
      </c>
      <c r="F55" s="12" t="s">
        <v>3403</v>
      </c>
      <c r="G55" s="12" t="s">
        <v>35</v>
      </c>
      <c r="H55" s="12" t="s">
        <v>3503</v>
      </c>
      <c r="I55" s="12" t="s">
        <v>1263</v>
      </c>
      <c r="J55" s="12" t="s">
        <v>3626</v>
      </c>
      <c r="K55" s="12" t="s">
        <v>28</v>
      </c>
      <c r="L55" s="12" t="s">
        <v>28</v>
      </c>
      <c r="N55" s="12" t="s">
        <v>28</v>
      </c>
      <c r="O55" t="s">
        <v>744</v>
      </c>
      <c r="P55" s="12" t="s">
        <v>3901</v>
      </c>
      <c r="Q55" t="s">
        <v>2614</v>
      </c>
      <c r="R55" t="s">
        <v>118</v>
      </c>
      <c r="S55"/>
      <c r="V55" s="12" t="s">
        <v>2611</v>
      </c>
      <c r="W55" s="12" t="s">
        <v>40</v>
      </c>
      <c r="X55" s="12" t="s">
        <v>3360</v>
      </c>
      <c r="Y55" s="12" t="s">
        <v>3360</v>
      </c>
      <c r="Z55" s="12" t="s">
        <v>80</v>
      </c>
      <c r="AA55" s="12" t="s">
        <v>35</v>
      </c>
      <c r="AB55" s="12" t="s">
        <v>2901</v>
      </c>
      <c r="AE55" s="12">
        <v>4</v>
      </c>
      <c r="AF55" s="12">
        <v>100</v>
      </c>
      <c r="AG55" s="34"/>
      <c r="AH55" s="34"/>
      <c r="AS55" s="12" t="s">
        <v>3406</v>
      </c>
    </row>
    <row r="56" spans="1:45" s="12" customFormat="1" x14ac:dyDescent="0.25">
      <c r="A56" s="12" t="s">
        <v>1261</v>
      </c>
      <c r="B56" s="12">
        <v>2008</v>
      </c>
      <c r="C56" t="str">
        <f t="shared" si="0"/>
        <v>Kinzleman et al. 2008</v>
      </c>
      <c r="D56" s="12" t="s">
        <v>35</v>
      </c>
      <c r="E56" s="12" t="s">
        <v>158</v>
      </c>
      <c r="F56" s="12" t="s">
        <v>3405</v>
      </c>
      <c r="G56" s="12" t="s">
        <v>35</v>
      </c>
      <c r="H56" s="12" t="s">
        <v>3503</v>
      </c>
      <c r="I56" s="12" t="s">
        <v>1263</v>
      </c>
      <c r="J56" s="12" t="s">
        <v>3626</v>
      </c>
      <c r="K56" s="12" t="s">
        <v>28</v>
      </c>
      <c r="L56" s="12" t="s">
        <v>28</v>
      </c>
      <c r="N56" s="12" t="s">
        <v>28</v>
      </c>
      <c r="O56" t="s">
        <v>744</v>
      </c>
      <c r="P56" s="12" t="s">
        <v>3901</v>
      </c>
      <c r="Q56" t="s">
        <v>2614</v>
      </c>
      <c r="R56" t="s">
        <v>118</v>
      </c>
      <c r="S56"/>
      <c r="V56" s="12" t="s">
        <v>2611</v>
      </c>
      <c r="W56" s="12" t="s">
        <v>40</v>
      </c>
      <c r="X56" s="12" t="s">
        <v>3360</v>
      </c>
      <c r="Y56" s="12" t="s">
        <v>3360</v>
      </c>
      <c r="Z56" s="12" t="s">
        <v>80</v>
      </c>
      <c r="AA56" s="12" t="s">
        <v>35</v>
      </c>
      <c r="AB56" s="12" t="s">
        <v>2901</v>
      </c>
      <c r="AE56" s="12">
        <v>3</v>
      </c>
      <c r="AF56" s="12">
        <v>111</v>
      </c>
      <c r="AG56" s="34"/>
      <c r="AH56" s="34"/>
      <c r="AR56" s="12" t="s">
        <v>1264</v>
      </c>
      <c r="AS56" s="12" t="s">
        <v>3406</v>
      </c>
    </row>
    <row r="57" spans="1:45" s="12" customFormat="1" x14ac:dyDescent="0.25">
      <c r="A57" s="12" t="s">
        <v>1261</v>
      </c>
      <c r="B57" s="12">
        <v>2008</v>
      </c>
      <c r="C57" t="str">
        <f t="shared" si="0"/>
        <v>Kinzleman et al. 2008</v>
      </c>
      <c r="D57" s="12" t="s">
        <v>35</v>
      </c>
      <c r="E57" s="12" t="s">
        <v>158</v>
      </c>
      <c r="F57" s="12" t="s">
        <v>3403</v>
      </c>
      <c r="G57" s="12" t="s">
        <v>35</v>
      </c>
      <c r="H57" s="12" t="s">
        <v>3503</v>
      </c>
      <c r="I57" s="12" t="s">
        <v>1263</v>
      </c>
      <c r="J57" s="12" t="s">
        <v>3626</v>
      </c>
      <c r="K57" s="12" t="s">
        <v>28</v>
      </c>
      <c r="L57" s="12" t="s">
        <v>28</v>
      </c>
      <c r="N57" s="12" t="s">
        <v>28</v>
      </c>
      <c r="O57" t="s">
        <v>744</v>
      </c>
      <c r="P57" s="12" t="s">
        <v>3901</v>
      </c>
      <c r="Q57" t="s">
        <v>2614</v>
      </c>
      <c r="R57" t="s">
        <v>118</v>
      </c>
      <c r="S57"/>
      <c r="V57" s="12" t="s">
        <v>2611</v>
      </c>
      <c r="W57" s="12" t="s">
        <v>40</v>
      </c>
      <c r="X57" s="12" t="s">
        <v>3404</v>
      </c>
      <c r="Y57" s="12" t="s">
        <v>3404</v>
      </c>
      <c r="Z57" s="12" t="s">
        <v>80</v>
      </c>
      <c r="AA57" s="12" t="s">
        <v>35</v>
      </c>
      <c r="AB57" s="12" t="s">
        <v>2901</v>
      </c>
      <c r="AE57" s="12">
        <v>2</v>
      </c>
      <c r="AF57" s="12">
        <v>100</v>
      </c>
      <c r="AG57" s="34"/>
      <c r="AH57" s="34"/>
      <c r="AS57" s="12" t="s">
        <v>3406</v>
      </c>
    </row>
    <row r="58" spans="1:45" s="12" customFormat="1" x14ac:dyDescent="0.25">
      <c r="A58" s="12" t="s">
        <v>1261</v>
      </c>
      <c r="B58" s="12">
        <v>2008</v>
      </c>
      <c r="C58" t="str">
        <f t="shared" si="0"/>
        <v>Kinzleman et al. 2008</v>
      </c>
      <c r="D58" s="12" t="s">
        <v>35</v>
      </c>
      <c r="E58" s="12" t="s">
        <v>158</v>
      </c>
      <c r="F58" s="12" t="s">
        <v>3403</v>
      </c>
      <c r="G58" s="12" t="s">
        <v>35</v>
      </c>
      <c r="H58" s="12" t="s">
        <v>3503</v>
      </c>
      <c r="I58" s="12" t="s">
        <v>1263</v>
      </c>
      <c r="J58" s="12" t="s">
        <v>3626</v>
      </c>
      <c r="K58" s="12" t="s">
        <v>28</v>
      </c>
      <c r="L58" s="12" t="s">
        <v>28</v>
      </c>
      <c r="N58" s="12" t="s">
        <v>28</v>
      </c>
      <c r="O58" t="s">
        <v>744</v>
      </c>
      <c r="P58" s="12" t="s">
        <v>3901</v>
      </c>
      <c r="Q58" t="s">
        <v>2614</v>
      </c>
      <c r="R58" t="s">
        <v>118</v>
      </c>
      <c r="S58"/>
      <c r="V58" s="12" t="s">
        <v>2611</v>
      </c>
      <c r="W58" s="12" t="s">
        <v>40</v>
      </c>
      <c r="X58" s="12" t="s">
        <v>3387</v>
      </c>
      <c r="Y58" s="12" t="s">
        <v>3387</v>
      </c>
      <c r="Z58" s="12" t="s">
        <v>80</v>
      </c>
      <c r="AA58" s="12" t="s">
        <v>35</v>
      </c>
      <c r="AB58" s="12" t="s">
        <v>2901</v>
      </c>
      <c r="AE58" s="12">
        <v>1</v>
      </c>
      <c r="AF58" s="12">
        <v>100</v>
      </c>
      <c r="AG58" s="34"/>
      <c r="AH58" s="34"/>
      <c r="AS58" s="12" t="s">
        <v>3406</v>
      </c>
    </row>
    <row r="59" spans="1:45" s="12" customFormat="1" x14ac:dyDescent="0.25">
      <c r="A59" s="12" t="s">
        <v>1261</v>
      </c>
      <c r="B59" s="12">
        <v>2008</v>
      </c>
      <c r="C59" t="str">
        <f t="shared" si="0"/>
        <v>Kinzleman et al. 2008</v>
      </c>
      <c r="D59" s="12" t="s">
        <v>35</v>
      </c>
      <c r="E59" s="12" t="s">
        <v>158</v>
      </c>
      <c r="F59" s="12" t="s">
        <v>3405</v>
      </c>
      <c r="G59" s="12" t="s">
        <v>35</v>
      </c>
      <c r="H59" s="12" t="s">
        <v>3503</v>
      </c>
      <c r="I59" s="12" t="s">
        <v>1263</v>
      </c>
      <c r="J59" s="12" t="s">
        <v>3626</v>
      </c>
      <c r="K59" s="12" t="s">
        <v>28</v>
      </c>
      <c r="L59" s="12" t="s">
        <v>28</v>
      </c>
      <c r="N59" s="12" t="s">
        <v>28</v>
      </c>
      <c r="O59" t="s">
        <v>744</v>
      </c>
      <c r="P59" s="12" t="s">
        <v>3901</v>
      </c>
      <c r="Q59" t="s">
        <v>2614</v>
      </c>
      <c r="R59" t="s">
        <v>118</v>
      </c>
      <c r="S59"/>
      <c r="V59" s="12" t="s">
        <v>2611</v>
      </c>
      <c r="W59" s="12" t="s">
        <v>40</v>
      </c>
      <c r="X59" s="12" t="s">
        <v>3387</v>
      </c>
      <c r="Y59" s="12" t="s">
        <v>3387</v>
      </c>
      <c r="Z59" s="12" t="s">
        <v>80</v>
      </c>
      <c r="AA59" s="12" t="s">
        <v>35</v>
      </c>
      <c r="AB59" s="12" t="s">
        <v>2901</v>
      </c>
      <c r="AE59" s="12">
        <v>1</v>
      </c>
      <c r="AF59" s="12">
        <v>111</v>
      </c>
      <c r="AG59" s="34"/>
      <c r="AH59" s="34"/>
      <c r="AR59" s="12" t="s">
        <v>1264</v>
      </c>
      <c r="AS59" s="12" t="s">
        <v>3406</v>
      </c>
    </row>
    <row r="60" spans="1:45" s="12" customFormat="1" x14ac:dyDescent="0.25">
      <c r="A60" s="12" t="s">
        <v>3289</v>
      </c>
      <c r="B60" s="12">
        <v>1980</v>
      </c>
      <c r="C60" t="str">
        <f t="shared" si="0"/>
        <v>Luechtefeld et al. 1980</v>
      </c>
      <c r="D60" s="12" t="s">
        <v>35</v>
      </c>
      <c r="E60" s="12" t="s">
        <v>25</v>
      </c>
      <c r="F60" s="12" t="s">
        <v>3290</v>
      </c>
      <c r="G60" s="12" t="s">
        <v>35</v>
      </c>
      <c r="H60" s="12" t="s">
        <v>3503</v>
      </c>
      <c r="I60" s="12" t="s">
        <v>276</v>
      </c>
      <c r="J60" s="12" t="s">
        <v>2117</v>
      </c>
      <c r="K60" s="12" t="s">
        <v>28</v>
      </c>
      <c r="L60" s="12" t="s">
        <v>28</v>
      </c>
      <c r="N60" s="12" t="s">
        <v>485</v>
      </c>
      <c r="O60" t="s">
        <v>744</v>
      </c>
      <c r="P60" s="12" t="s">
        <v>3901</v>
      </c>
      <c r="Q60" t="s">
        <v>3919</v>
      </c>
      <c r="R60" t="s">
        <v>2600</v>
      </c>
      <c r="S60" t="s">
        <v>4222</v>
      </c>
      <c r="T60" s="12" t="s">
        <v>4418</v>
      </c>
      <c r="U60" s="12" t="s">
        <v>3291</v>
      </c>
      <c r="W60" s="12" t="s">
        <v>40</v>
      </c>
      <c r="X60" s="12" t="s">
        <v>3292</v>
      </c>
      <c r="Y60" s="12" t="s">
        <v>3303</v>
      </c>
      <c r="Z60" s="12" t="s">
        <v>3293</v>
      </c>
      <c r="AA60" s="12" t="s">
        <v>35</v>
      </c>
      <c r="AB60" s="12" t="s">
        <v>2901</v>
      </c>
      <c r="AE60" s="12">
        <v>16</v>
      </c>
      <c r="AF60" s="12">
        <v>38</v>
      </c>
    </row>
    <row r="61" spans="1:45" s="12" customFormat="1" x14ac:dyDescent="0.25">
      <c r="A61" s="12" t="s">
        <v>3289</v>
      </c>
      <c r="B61" s="12">
        <v>1980</v>
      </c>
      <c r="C61" t="str">
        <f t="shared" si="0"/>
        <v>Luechtefeld et al. 1980</v>
      </c>
      <c r="D61" s="12" t="s">
        <v>35</v>
      </c>
      <c r="E61" s="12" t="s">
        <v>25</v>
      </c>
      <c r="F61" s="12" t="s">
        <v>3290</v>
      </c>
      <c r="G61" s="12" t="s">
        <v>35</v>
      </c>
      <c r="H61" s="12" t="s">
        <v>3503</v>
      </c>
      <c r="I61" s="12" t="s">
        <v>276</v>
      </c>
      <c r="J61" s="12" t="s">
        <v>2117</v>
      </c>
      <c r="K61" s="12" t="s">
        <v>28</v>
      </c>
      <c r="L61" s="12" t="s">
        <v>28</v>
      </c>
      <c r="N61" s="12" t="s">
        <v>485</v>
      </c>
      <c r="O61" t="s">
        <v>744</v>
      </c>
      <c r="P61" s="12" t="s">
        <v>3901</v>
      </c>
      <c r="Q61"/>
      <c r="R61"/>
      <c r="S61"/>
      <c r="T61" s="12" t="s">
        <v>2649</v>
      </c>
      <c r="W61" s="12" t="s">
        <v>40</v>
      </c>
      <c r="X61" s="12" t="s">
        <v>3292</v>
      </c>
      <c r="Y61" s="12" t="s">
        <v>3303</v>
      </c>
      <c r="Z61" s="12" t="s">
        <v>3293</v>
      </c>
      <c r="AA61" s="12" t="s">
        <v>35</v>
      </c>
      <c r="AB61" s="12" t="s">
        <v>2901</v>
      </c>
      <c r="AE61" s="12">
        <v>5</v>
      </c>
      <c r="AF61" s="12">
        <v>17</v>
      </c>
    </row>
    <row r="62" spans="1:45" s="12" customFormat="1" x14ac:dyDescent="0.25">
      <c r="A62" s="12" t="s">
        <v>3289</v>
      </c>
      <c r="B62" s="12">
        <v>1980</v>
      </c>
      <c r="C62" t="str">
        <f t="shared" si="0"/>
        <v>Luechtefeld et al. 1980</v>
      </c>
      <c r="D62" s="12" t="s">
        <v>35</v>
      </c>
      <c r="E62" s="12" t="s">
        <v>25</v>
      </c>
      <c r="F62" s="12" t="s">
        <v>3290</v>
      </c>
      <c r="G62" s="12" t="s">
        <v>35</v>
      </c>
      <c r="H62" s="12" t="s">
        <v>3503</v>
      </c>
      <c r="I62" s="12" t="s">
        <v>276</v>
      </c>
      <c r="J62" s="12" t="s">
        <v>2117</v>
      </c>
      <c r="K62" s="12" t="s">
        <v>28</v>
      </c>
      <c r="L62" s="12" t="s">
        <v>28</v>
      </c>
      <c r="N62" s="12" t="s">
        <v>485</v>
      </c>
      <c r="O62" t="s">
        <v>744</v>
      </c>
      <c r="P62" s="12" t="s">
        <v>3901</v>
      </c>
      <c r="Q62"/>
      <c r="R62"/>
      <c r="S62"/>
      <c r="T62" s="12" t="s">
        <v>2649</v>
      </c>
      <c r="V62" s="12" t="s">
        <v>3296</v>
      </c>
      <c r="W62" s="12" t="s">
        <v>40</v>
      </c>
      <c r="X62" s="12" t="s">
        <v>3292</v>
      </c>
      <c r="Y62" s="12" t="s">
        <v>3303</v>
      </c>
      <c r="Z62" s="12" t="s">
        <v>3293</v>
      </c>
      <c r="AA62" s="12" t="s">
        <v>35</v>
      </c>
      <c r="AB62" s="12" t="s">
        <v>2901</v>
      </c>
      <c r="AE62" s="12">
        <v>154</v>
      </c>
      <c r="AF62" s="12">
        <v>445</v>
      </c>
    </row>
    <row r="63" spans="1:45" s="12" customFormat="1" x14ac:dyDescent="0.25">
      <c r="A63" s="12" t="s">
        <v>3289</v>
      </c>
      <c r="B63" s="12">
        <v>1980</v>
      </c>
      <c r="C63" t="str">
        <f t="shared" si="0"/>
        <v>Luechtefeld et al. 1980</v>
      </c>
      <c r="D63" s="12" t="s">
        <v>35</v>
      </c>
      <c r="E63" s="12" t="s">
        <v>25</v>
      </c>
      <c r="F63" s="12" t="s">
        <v>3290</v>
      </c>
      <c r="G63" s="12" t="s">
        <v>35</v>
      </c>
      <c r="H63" s="12" t="s">
        <v>3503</v>
      </c>
      <c r="I63" s="12" t="s">
        <v>276</v>
      </c>
      <c r="J63" s="12" t="s">
        <v>2117</v>
      </c>
      <c r="K63" s="12" t="s">
        <v>28</v>
      </c>
      <c r="L63" s="12" t="s">
        <v>28</v>
      </c>
      <c r="N63" s="12" t="s">
        <v>485</v>
      </c>
      <c r="O63" t="s">
        <v>744</v>
      </c>
      <c r="P63" s="12" t="s">
        <v>3901</v>
      </c>
      <c r="Q63" t="s">
        <v>3919</v>
      </c>
      <c r="R63" t="s">
        <v>2600</v>
      </c>
      <c r="S63" t="s">
        <v>4222</v>
      </c>
      <c r="T63" s="12" t="s">
        <v>1157</v>
      </c>
      <c r="U63" s="12" t="s">
        <v>1158</v>
      </c>
      <c r="W63" s="12" t="s">
        <v>40</v>
      </c>
      <c r="X63" s="12" t="s">
        <v>3292</v>
      </c>
      <c r="Y63" s="12" t="s">
        <v>3303</v>
      </c>
      <c r="Z63" s="12" t="s">
        <v>3293</v>
      </c>
      <c r="AA63" s="12" t="s">
        <v>35</v>
      </c>
      <c r="AB63" s="12" t="s">
        <v>2901</v>
      </c>
      <c r="AE63" s="12">
        <v>4</v>
      </c>
      <c r="AF63" s="12">
        <v>26</v>
      </c>
    </row>
    <row r="64" spans="1:45" s="12" customFormat="1" x14ac:dyDescent="0.25">
      <c r="A64" s="12" t="s">
        <v>3289</v>
      </c>
      <c r="B64" s="12">
        <v>1980</v>
      </c>
      <c r="C64" t="str">
        <f t="shared" si="0"/>
        <v>Luechtefeld et al. 1980</v>
      </c>
      <c r="D64" s="12" t="s">
        <v>35</v>
      </c>
      <c r="E64" s="12" t="s">
        <v>25</v>
      </c>
      <c r="F64" s="12" t="s">
        <v>3290</v>
      </c>
      <c r="G64" s="12" t="s">
        <v>35</v>
      </c>
      <c r="H64" s="12" t="s">
        <v>3503</v>
      </c>
      <c r="I64" s="12" t="s">
        <v>276</v>
      </c>
      <c r="J64" s="12" t="s">
        <v>2117</v>
      </c>
      <c r="K64" s="12" t="s">
        <v>28</v>
      </c>
      <c r="L64" s="12" t="s">
        <v>28</v>
      </c>
      <c r="N64" s="12" t="s">
        <v>485</v>
      </c>
      <c r="O64" t="s">
        <v>744</v>
      </c>
      <c r="P64" s="12" t="s">
        <v>3901</v>
      </c>
      <c r="Q64" t="s">
        <v>3919</v>
      </c>
      <c r="R64" t="s">
        <v>2600</v>
      </c>
      <c r="S64" t="s">
        <v>3982</v>
      </c>
      <c r="T64" s="12" t="s">
        <v>3294</v>
      </c>
      <c r="U64" s="12" t="s">
        <v>3295</v>
      </c>
      <c r="W64" s="12" t="s">
        <v>40</v>
      </c>
      <c r="X64" s="12" t="s">
        <v>3292</v>
      </c>
      <c r="Y64" s="12" t="s">
        <v>3303</v>
      </c>
      <c r="Z64" s="12" t="s">
        <v>3293</v>
      </c>
      <c r="AA64" s="12" t="s">
        <v>35</v>
      </c>
      <c r="AB64" s="12" t="s">
        <v>2901</v>
      </c>
      <c r="AE64" s="12">
        <v>9</v>
      </c>
      <c r="AF64" s="12">
        <v>56</v>
      </c>
    </row>
    <row r="65" spans="1:42" s="12" customFormat="1" x14ac:dyDescent="0.25">
      <c r="A65" s="12" t="s">
        <v>3289</v>
      </c>
      <c r="B65" s="12">
        <v>1980</v>
      </c>
      <c r="C65" t="str">
        <f t="shared" si="0"/>
        <v>Luechtefeld et al. 1980</v>
      </c>
      <c r="D65" s="12" t="s">
        <v>35</v>
      </c>
      <c r="E65" s="12" t="s">
        <v>25</v>
      </c>
      <c r="F65" s="12" t="s">
        <v>3290</v>
      </c>
      <c r="G65" s="12" t="s">
        <v>35</v>
      </c>
      <c r="H65" s="12" t="s">
        <v>3503</v>
      </c>
      <c r="I65" s="12" t="s">
        <v>276</v>
      </c>
      <c r="J65" s="12" t="s">
        <v>2117</v>
      </c>
      <c r="K65" s="12" t="s">
        <v>28</v>
      </c>
      <c r="L65" s="12" t="s">
        <v>28</v>
      </c>
      <c r="N65" s="12" t="s">
        <v>485</v>
      </c>
      <c r="O65" t="s">
        <v>744</v>
      </c>
      <c r="P65" s="12" t="s">
        <v>3901</v>
      </c>
      <c r="Q65" t="s">
        <v>3919</v>
      </c>
      <c r="R65" t="s">
        <v>2600</v>
      </c>
      <c r="S65" t="s">
        <v>3982</v>
      </c>
      <c r="T65" s="12" t="s">
        <v>1793</v>
      </c>
      <c r="U65" s="12" t="s">
        <v>1794</v>
      </c>
      <c r="W65" s="12" t="s">
        <v>40</v>
      </c>
      <c r="X65" s="12" t="s">
        <v>3292</v>
      </c>
      <c r="Y65" s="12" t="s">
        <v>3303</v>
      </c>
      <c r="Z65" s="12" t="s">
        <v>3293</v>
      </c>
      <c r="AA65" s="12" t="s">
        <v>35</v>
      </c>
      <c r="AB65" s="12" t="s">
        <v>2901</v>
      </c>
      <c r="AE65" s="12">
        <v>82</v>
      </c>
      <c r="AF65" s="12">
        <v>246</v>
      </c>
    </row>
    <row r="66" spans="1:42" s="12" customFormat="1" x14ac:dyDescent="0.25">
      <c r="A66" s="12" t="s">
        <v>3289</v>
      </c>
      <c r="B66" s="12">
        <v>1980</v>
      </c>
      <c r="C66" t="str">
        <f t="shared" ref="C66:C129" si="1">A66&amp;" "&amp;B66</f>
        <v>Luechtefeld et al. 1980</v>
      </c>
      <c r="D66" s="12" t="s">
        <v>35</v>
      </c>
      <c r="E66" s="12" t="s">
        <v>25</v>
      </c>
      <c r="F66" s="12" t="s">
        <v>3290</v>
      </c>
      <c r="G66" s="12" t="s">
        <v>35</v>
      </c>
      <c r="H66" s="12" t="s">
        <v>3503</v>
      </c>
      <c r="I66" s="12" t="s">
        <v>276</v>
      </c>
      <c r="J66" s="12" t="s">
        <v>2117</v>
      </c>
      <c r="K66" s="12" t="s">
        <v>28</v>
      </c>
      <c r="L66" s="12" t="s">
        <v>28</v>
      </c>
      <c r="N66" s="12" t="s">
        <v>485</v>
      </c>
      <c r="O66" t="s">
        <v>744</v>
      </c>
      <c r="P66" s="12" t="s">
        <v>3901</v>
      </c>
      <c r="Q66" t="s">
        <v>3919</v>
      </c>
      <c r="R66" t="s">
        <v>2600</v>
      </c>
      <c r="S66" t="s">
        <v>3982</v>
      </c>
      <c r="T66" s="12" t="s">
        <v>2873</v>
      </c>
      <c r="U66" s="12" t="s">
        <v>1161</v>
      </c>
      <c r="W66" s="12" t="s">
        <v>40</v>
      </c>
      <c r="X66" s="12" t="s">
        <v>3292</v>
      </c>
      <c r="Y66" s="12" t="s">
        <v>3303</v>
      </c>
      <c r="Z66" s="12" t="s">
        <v>3293</v>
      </c>
      <c r="AA66" s="12" t="s">
        <v>35</v>
      </c>
      <c r="AB66" s="12" t="s">
        <v>2901</v>
      </c>
      <c r="AE66" s="12">
        <v>15</v>
      </c>
      <c r="AF66" s="12">
        <v>30</v>
      </c>
    </row>
    <row r="67" spans="1:42" s="12" customFormat="1" x14ac:dyDescent="0.25">
      <c r="A67" s="12" t="s">
        <v>3289</v>
      </c>
      <c r="B67" s="12">
        <v>1980</v>
      </c>
      <c r="C67" t="str">
        <f t="shared" si="1"/>
        <v>Luechtefeld et al. 1980</v>
      </c>
      <c r="D67" s="12" t="s">
        <v>35</v>
      </c>
      <c r="E67" s="12" t="s">
        <v>25</v>
      </c>
      <c r="F67" s="12" t="s">
        <v>3290</v>
      </c>
      <c r="G67" s="12" t="s">
        <v>35</v>
      </c>
      <c r="H67" s="12" t="s">
        <v>3503</v>
      </c>
      <c r="I67" s="12" t="s">
        <v>276</v>
      </c>
      <c r="J67" s="12" t="s">
        <v>2117</v>
      </c>
      <c r="K67" s="12" t="s">
        <v>28</v>
      </c>
      <c r="L67" s="12" t="s">
        <v>28</v>
      </c>
      <c r="N67" s="12" t="s">
        <v>485</v>
      </c>
      <c r="O67" t="s">
        <v>744</v>
      </c>
      <c r="P67" s="12" t="s">
        <v>3901</v>
      </c>
      <c r="Q67" t="s">
        <v>3919</v>
      </c>
      <c r="R67" t="s">
        <v>2600</v>
      </c>
      <c r="S67" t="s">
        <v>4250</v>
      </c>
      <c r="T67" s="12" t="s">
        <v>3788</v>
      </c>
      <c r="U67" s="12" t="s">
        <v>3297</v>
      </c>
      <c r="W67" s="12" t="s">
        <v>40</v>
      </c>
      <c r="X67" s="12" t="s">
        <v>3292</v>
      </c>
      <c r="Y67" s="12" t="s">
        <v>3303</v>
      </c>
      <c r="Z67" s="12" t="s">
        <v>3293</v>
      </c>
      <c r="AA67" s="12" t="s">
        <v>35</v>
      </c>
      <c r="AB67" s="12" t="s">
        <v>2901</v>
      </c>
      <c r="AE67" s="12">
        <v>23</v>
      </c>
      <c r="AF67" s="12">
        <v>35</v>
      </c>
    </row>
    <row r="68" spans="1:42" s="12" customFormat="1" x14ac:dyDescent="0.25">
      <c r="A68" s="12" t="s">
        <v>3325</v>
      </c>
      <c r="B68" s="12">
        <v>2002</v>
      </c>
      <c r="C68" t="str">
        <f t="shared" si="1"/>
        <v>Moore et al. 2002</v>
      </c>
      <c r="D68" s="12" t="s">
        <v>35</v>
      </c>
      <c r="E68" s="12" t="s">
        <v>25</v>
      </c>
      <c r="F68" s="12" t="s">
        <v>3326</v>
      </c>
      <c r="G68" s="12" t="s">
        <v>2901</v>
      </c>
      <c r="H68" s="12" t="s">
        <v>3504</v>
      </c>
      <c r="I68" s="12" t="s">
        <v>3327</v>
      </c>
      <c r="J68" s="12" t="s">
        <v>2117</v>
      </c>
      <c r="K68" s="12" t="s">
        <v>28</v>
      </c>
      <c r="L68" s="12" t="s">
        <v>28</v>
      </c>
      <c r="N68" s="12" t="s">
        <v>29</v>
      </c>
      <c r="O68" t="s">
        <v>744</v>
      </c>
      <c r="P68" s="12" t="s">
        <v>3901</v>
      </c>
      <c r="Q68" t="s">
        <v>2614</v>
      </c>
      <c r="R68" t="s">
        <v>118</v>
      </c>
      <c r="S68" t="s">
        <v>3980</v>
      </c>
      <c r="U68" s="12" t="s">
        <v>1089</v>
      </c>
      <c r="V68" s="12" t="s">
        <v>2611</v>
      </c>
      <c r="W68" s="12" t="s">
        <v>40</v>
      </c>
      <c r="X68" s="12" t="s">
        <v>3375</v>
      </c>
      <c r="Y68" s="12" t="s">
        <v>3069</v>
      </c>
      <c r="Z68" s="12" t="s">
        <v>80</v>
      </c>
      <c r="AA68" s="12" t="s">
        <v>35</v>
      </c>
      <c r="AB68" s="12" t="s">
        <v>2901</v>
      </c>
      <c r="AE68" s="12">
        <v>28</v>
      </c>
      <c r="AF68" s="12">
        <v>205</v>
      </c>
    </row>
    <row r="69" spans="1:42" s="12" customFormat="1" x14ac:dyDescent="0.25">
      <c r="A69" s="12" t="s">
        <v>3325</v>
      </c>
      <c r="B69" s="12">
        <v>2002</v>
      </c>
      <c r="C69" t="str">
        <f t="shared" si="1"/>
        <v>Moore et al. 2002</v>
      </c>
      <c r="D69" s="12" t="s">
        <v>35</v>
      </c>
      <c r="E69" s="12" t="s">
        <v>25</v>
      </c>
      <c r="F69" s="12" t="s">
        <v>3326</v>
      </c>
      <c r="G69" s="12" t="s">
        <v>2901</v>
      </c>
      <c r="H69" s="12" t="s">
        <v>3504</v>
      </c>
      <c r="I69" s="12" t="s">
        <v>3327</v>
      </c>
      <c r="J69" s="12" t="s">
        <v>2117</v>
      </c>
      <c r="K69" s="12" t="s">
        <v>28</v>
      </c>
      <c r="L69" s="12" t="s">
        <v>28</v>
      </c>
      <c r="N69" s="12" t="s">
        <v>29</v>
      </c>
      <c r="O69" t="s">
        <v>744</v>
      </c>
      <c r="P69" s="12" t="s">
        <v>3901</v>
      </c>
      <c r="Q69" t="s">
        <v>2614</v>
      </c>
      <c r="R69" t="s">
        <v>118</v>
      </c>
      <c r="S69" t="s">
        <v>3980</v>
      </c>
      <c r="U69" s="12" t="s">
        <v>1089</v>
      </c>
      <c r="V69" s="12" t="s">
        <v>2611</v>
      </c>
      <c r="W69" s="12" t="s">
        <v>40</v>
      </c>
      <c r="X69" s="12" t="s">
        <v>3303</v>
      </c>
      <c r="Y69" s="12" t="s">
        <v>3303</v>
      </c>
      <c r="Z69" s="12" t="s">
        <v>80</v>
      </c>
      <c r="AA69" s="12" t="s">
        <v>35</v>
      </c>
      <c r="AB69" s="12" t="s">
        <v>2901</v>
      </c>
      <c r="AE69" s="12">
        <v>2</v>
      </c>
      <c r="AF69" s="12">
        <v>205</v>
      </c>
    </row>
    <row r="70" spans="1:42" s="12" customFormat="1" x14ac:dyDescent="0.25">
      <c r="A70" s="12" t="s">
        <v>3325</v>
      </c>
      <c r="B70" s="12">
        <v>2002</v>
      </c>
      <c r="C70" t="str">
        <f t="shared" si="1"/>
        <v>Moore et al. 2002</v>
      </c>
      <c r="D70" s="12" t="s">
        <v>35</v>
      </c>
      <c r="E70" s="12" t="s">
        <v>25</v>
      </c>
      <c r="F70" s="12" t="s">
        <v>3326</v>
      </c>
      <c r="G70" s="12" t="s">
        <v>2901</v>
      </c>
      <c r="H70" s="12" t="s">
        <v>3504</v>
      </c>
      <c r="I70" s="12" t="s">
        <v>3327</v>
      </c>
      <c r="J70" s="12" t="s">
        <v>2117</v>
      </c>
      <c r="K70" s="12" t="s">
        <v>28</v>
      </c>
      <c r="L70" s="12" t="s">
        <v>28</v>
      </c>
      <c r="N70" s="12" t="s">
        <v>29</v>
      </c>
      <c r="O70" t="s">
        <v>744</v>
      </c>
      <c r="P70" s="12" t="s">
        <v>3901</v>
      </c>
      <c r="Q70" t="s">
        <v>2614</v>
      </c>
      <c r="R70" t="s">
        <v>118</v>
      </c>
      <c r="S70" t="s">
        <v>3980</v>
      </c>
      <c r="U70" s="12" t="s">
        <v>1089</v>
      </c>
      <c r="V70" s="12" t="s">
        <v>2611</v>
      </c>
      <c r="W70" s="12" t="s">
        <v>40</v>
      </c>
      <c r="X70" s="12" t="s">
        <v>3360</v>
      </c>
      <c r="Y70" s="12" t="s">
        <v>3360</v>
      </c>
      <c r="Z70" s="12" t="s">
        <v>80</v>
      </c>
      <c r="AA70" s="12" t="s">
        <v>35</v>
      </c>
      <c r="AB70" s="12" t="s">
        <v>2901</v>
      </c>
      <c r="AE70" s="12">
        <v>5</v>
      </c>
      <c r="AF70" s="12">
        <v>205</v>
      </c>
    </row>
    <row r="71" spans="1:42" s="12" customFormat="1" x14ac:dyDescent="0.25">
      <c r="A71" s="12" t="s">
        <v>1289</v>
      </c>
      <c r="B71" s="12">
        <v>2019</v>
      </c>
      <c r="C71" t="str">
        <f t="shared" si="1"/>
        <v>Navarro et al. 2019</v>
      </c>
      <c r="D71" s="12" t="s">
        <v>35</v>
      </c>
      <c r="E71" s="12" t="s">
        <v>226</v>
      </c>
      <c r="F71" s="12" t="s">
        <v>1290</v>
      </c>
      <c r="G71" s="12" t="s">
        <v>2901</v>
      </c>
      <c r="H71" s="12" t="s">
        <v>3504</v>
      </c>
      <c r="I71" s="12" t="s">
        <v>497</v>
      </c>
      <c r="J71" s="12" t="s">
        <v>3625</v>
      </c>
      <c r="K71" s="12" t="s">
        <v>28</v>
      </c>
      <c r="L71" s="12" t="s">
        <v>28</v>
      </c>
      <c r="N71" s="12" t="s">
        <v>485</v>
      </c>
      <c r="O71" t="s">
        <v>744</v>
      </c>
      <c r="P71" s="12" t="s">
        <v>3901</v>
      </c>
      <c r="Q71" t="s">
        <v>2614</v>
      </c>
      <c r="R71" t="s">
        <v>118</v>
      </c>
      <c r="S71" t="s">
        <v>3980</v>
      </c>
      <c r="T71" s="12" t="s">
        <v>3462</v>
      </c>
      <c r="U71" s="12" t="s">
        <v>1291</v>
      </c>
      <c r="W71" s="12" t="s">
        <v>40</v>
      </c>
      <c r="X71" s="12" t="s">
        <v>3069</v>
      </c>
      <c r="Y71" s="12" t="s">
        <v>3069</v>
      </c>
      <c r="Z71" s="12" t="s">
        <v>304</v>
      </c>
      <c r="AA71" s="12" t="s">
        <v>35</v>
      </c>
      <c r="AB71" s="12" t="s">
        <v>2901</v>
      </c>
      <c r="AE71" s="12">
        <v>5</v>
      </c>
      <c r="AF71" s="12">
        <v>19</v>
      </c>
    </row>
    <row r="72" spans="1:42" s="12" customFormat="1" x14ac:dyDescent="0.25">
      <c r="A72" s="12" t="s">
        <v>1292</v>
      </c>
      <c r="B72" s="12">
        <v>2012</v>
      </c>
      <c r="C72" t="str">
        <f t="shared" si="1"/>
        <v>Oates et al. 2012</v>
      </c>
      <c r="D72" s="12" t="s">
        <v>35</v>
      </c>
      <c r="E72" s="12" t="s">
        <v>158</v>
      </c>
      <c r="F72" s="12" t="s">
        <v>1293</v>
      </c>
      <c r="G72" s="12" t="s">
        <v>35</v>
      </c>
      <c r="H72" s="12" t="s">
        <v>3503</v>
      </c>
      <c r="I72" s="12" t="s">
        <v>3062</v>
      </c>
      <c r="J72" s="12" t="s">
        <v>3625</v>
      </c>
      <c r="K72" s="12" t="s">
        <v>28</v>
      </c>
      <c r="L72" s="12" t="s">
        <v>28</v>
      </c>
      <c r="N72" s="12" t="s">
        <v>28</v>
      </c>
      <c r="O72" t="s">
        <v>744</v>
      </c>
      <c r="P72" s="12" t="s">
        <v>3901</v>
      </c>
      <c r="Q72" t="s">
        <v>2614</v>
      </c>
      <c r="R72" t="s">
        <v>118</v>
      </c>
      <c r="S72" t="s">
        <v>3980</v>
      </c>
      <c r="U72" s="12" t="s">
        <v>1089</v>
      </c>
      <c r="V72" s="12" t="s">
        <v>2611</v>
      </c>
      <c r="W72" s="12" t="s">
        <v>40</v>
      </c>
      <c r="X72" s="12" t="s">
        <v>3061</v>
      </c>
      <c r="Y72" s="12" t="s">
        <v>3303</v>
      </c>
      <c r="Z72" s="12" t="s">
        <v>80</v>
      </c>
      <c r="AA72" s="12" t="s">
        <v>35</v>
      </c>
      <c r="AB72" s="12" t="s">
        <v>2901</v>
      </c>
      <c r="AE72" s="12">
        <v>13</v>
      </c>
      <c r="AF72" s="12">
        <v>149</v>
      </c>
      <c r="AG72" s="15">
        <v>8.6999999999999994E-2</v>
      </c>
      <c r="AH72" s="15"/>
      <c r="AO72" s="15"/>
      <c r="AP72" s="15"/>
    </row>
    <row r="73" spans="1:42" s="12" customFormat="1" x14ac:dyDescent="0.25">
      <c r="A73" s="12" t="s">
        <v>3082</v>
      </c>
      <c r="B73" s="12">
        <v>2009</v>
      </c>
      <c r="C73" t="str">
        <f t="shared" si="1"/>
        <v>Ogden et al. 2009</v>
      </c>
      <c r="D73" s="12" t="s">
        <v>35</v>
      </c>
      <c r="E73" s="12" t="s">
        <v>226</v>
      </c>
      <c r="F73" s="12" t="s">
        <v>1110</v>
      </c>
      <c r="G73" s="12" t="s">
        <v>2901</v>
      </c>
      <c r="H73" s="12" t="s">
        <v>3504</v>
      </c>
      <c r="I73" s="12" t="s">
        <v>3083</v>
      </c>
      <c r="J73" s="12" t="s">
        <v>2117</v>
      </c>
      <c r="K73" s="12" t="s">
        <v>28</v>
      </c>
      <c r="L73" s="12" t="s">
        <v>28</v>
      </c>
      <c r="N73" s="12" t="s">
        <v>28</v>
      </c>
      <c r="O73" t="s">
        <v>744</v>
      </c>
      <c r="P73" s="12" t="s">
        <v>3901</v>
      </c>
      <c r="Q73" t="s">
        <v>3993</v>
      </c>
      <c r="R73" t="s">
        <v>4023</v>
      </c>
      <c r="S73" t="s">
        <v>3983</v>
      </c>
      <c r="T73" s="12" t="s">
        <v>625</v>
      </c>
      <c r="W73" s="12" t="s">
        <v>40</v>
      </c>
      <c r="X73" s="12" t="s">
        <v>3069</v>
      </c>
      <c r="Y73" s="12" t="s">
        <v>3069</v>
      </c>
      <c r="Z73" s="12" t="s">
        <v>80</v>
      </c>
      <c r="AA73" s="12" t="s">
        <v>35</v>
      </c>
      <c r="AB73" s="12" t="s">
        <v>2901</v>
      </c>
      <c r="AE73" s="12">
        <v>71</v>
      </c>
      <c r="AF73" s="12">
        <v>255</v>
      </c>
      <c r="AG73" s="15">
        <v>0.27800000000000002</v>
      </c>
      <c r="AH73" s="15"/>
      <c r="AO73" s="15"/>
      <c r="AP73" s="15"/>
    </row>
    <row r="74" spans="1:42" s="12" customFormat="1" x14ac:dyDescent="0.25">
      <c r="A74" s="12" t="s">
        <v>3082</v>
      </c>
      <c r="B74" s="12">
        <v>2009</v>
      </c>
      <c r="C74" t="str">
        <f t="shared" si="1"/>
        <v>Ogden et al. 2009</v>
      </c>
      <c r="D74" s="12" t="s">
        <v>35</v>
      </c>
      <c r="E74" s="12" t="s">
        <v>226</v>
      </c>
      <c r="F74" s="12" t="s">
        <v>1110</v>
      </c>
      <c r="G74" s="12" t="s">
        <v>2901</v>
      </c>
      <c r="H74" s="12" t="s">
        <v>3504</v>
      </c>
      <c r="I74" s="12" t="s">
        <v>3083</v>
      </c>
      <c r="J74" s="12" t="s">
        <v>2117</v>
      </c>
      <c r="K74" s="12" t="s">
        <v>28</v>
      </c>
      <c r="L74" s="12" t="s">
        <v>28</v>
      </c>
      <c r="N74" s="12" t="s">
        <v>28</v>
      </c>
      <c r="O74" t="s">
        <v>744</v>
      </c>
      <c r="P74" s="12" t="s">
        <v>3901</v>
      </c>
      <c r="Q74" t="s">
        <v>3919</v>
      </c>
      <c r="R74" t="s">
        <v>2600</v>
      </c>
      <c r="S74" t="s">
        <v>4004</v>
      </c>
      <c r="T74" s="12" t="s">
        <v>4426</v>
      </c>
      <c r="W74" s="12" t="s">
        <v>40</v>
      </c>
      <c r="X74" s="12" t="s">
        <v>3069</v>
      </c>
      <c r="Y74" s="12" t="s">
        <v>3069</v>
      </c>
      <c r="Z74" s="12" t="s">
        <v>80</v>
      </c>
      <c r="AA74" s="12" t="s">
        <v>35</v>
      </c>
      <c r="AB74" s="12" t="s">
        <v>2901</v>
      </c>
      <c r="AE74" s="12">
        <v>4</v>
      </c>
      <c r="AF74" s="12">
        <v>39</v>
      </c>
      <c r="AG74" s="15">
        <v>0.10299999999999999</v>
      </c>
      <c r="AH74" s="15"/>
      <c r="AO74" s="18"/>
      <c r="AP74" s="15"/>
    </row>
    <row r="75" spans="1:42" s="12" customFormat="1" x14ac:dyDescent="0.25">
      <c r="A75" s="12" t="s">
        <v>3082</v>
      </c>
      <c r="B75" s="12">
        <v>2009</v>
      </c>
      <c r="C75" t="str">
        <f t="shared" si="1"/>
        <v>Ogden et al. 2009</v>
      </c>
      <c r="D75" s="12" t="s">
        <v>35</v>
      </c>
      <c r="E75" s="12" t="s">
        <v>226</v>
      </c>
      <c r="F75" s="12" t="s">
        <v>1110</v>
      </c>
      <c r="G75" s="12" t="s">
        <v>2901</v>
      </c>
      <c r="H75" s="12" t="s">
        <v>3504</v>
      </c>
      <c r="I75" s="12" t="s">
        <v>3083</v>
      </c>
      <c r="J75" s="12" t="s">
        <v>2117</v>
      </c>
      <c r="K75" s="12" t="s">
        <v>28</v>
      </c>
      <c r="L75" s="12" t="s">
        <v>28</v>
      </c>
      <c r="N75" s="12" t="s">
        <v>28</v>
      </c>
      <c r="O75" t="s">
        <v>744</v>
      </c>
      <c r="P75" s="12" t="s">
        <v>3901</v>
      </c>
      <c r="Q75" t="s">
        <v>2614</v>
      </c>
      <c r="R75" t="s">
        <v>118</v>
      </c>
      <c r="S75"/>
      <c r="V75" s="12" t="s">
        <v>2611</v>
      </c>
      <c r="W75" s="12" t="s">
        <v>40</v>
      </c>
      <c r="X75" s="12" t="s">
        <v>3069</v>
      </c>
      <c r="Y75" s="12" t="s">
        <v>3069</v>
      </c>
      <c r="Z75" s="12" t="s">
        <v>80</v>
      </c>
      <c r="AA75" s="12" t="s">
        <v>35</v>
      </c>
      <c r="AB75" s="12" t="s">
        <v>2901</v>
      </c>
      <c r="AE75" s="12">
        <v>48</v>
      </c>
      <c r="AF75" s="12">
        <v>216</v>
      </c>
      <c r="AG75" s="15">
        <v>0.222</v>
      </c>
      <c r="AH75" s="15"/>
      <c r="AO75" s="15"/>
      <c r="AP75" s="15"/>
    </row>
    <row r="76" spans="1:42" s="12" customFormat="1" x14ac:dyDescent="0.25">
      <c r="A76" s="12" t="s">
        <v>3328</v>
      </c>
      <c r="B76" s="12">
        <v>1987</v>
      </c>
      <c r="C76" t="str">
        <f t="shared" si="1"/>
        <v>Pacha et al.  1987</v>
      </c>
      <c r="D76" s="12" t="s">
        <v>35</v>
      </c>
      <c r="E76" s="12" t="s">
        <v>25</v>
      </c>
      <c r="F76" s="12" t="s">
        <v>3329</v>
      </c>
      <c r="G76" s="12" t="s">
        <v>35</v>
      </c>
      <c r="H76" s="12" t="s">
        <v>3503</v>
      </c>
      <c r="I76" s="12" t="s">
        <v>3330</v>
      </c>
      <c r="J76" s="12" t="s">
        <v>2117</v>
      </c>
      <c r="K76" s="12" t="s">
        <v>28</v>
      </c>
      <c r="L76" s="12" t="s">
        <v>28</v>
      </c>
      <c r="N76" s="12" t="s">
        <v>485</v>
      </c>
      <c r="O76" t="s">
        <v>744</v>
      </c>
      <c r="P76" s="12" t="s">
        <v>3901</v>
      </c>
      <c r="Q76" t="s">
        <v>3919</v>
      </c>
      <c r="R76" t="s">
        <v>2600</v>
      </c>
      <c r="S76" t="s">
        <v>3977</v>
      </c>
      <c r="T76" s="12" t="s">
        <v>631</v>
      </c>
      <c r="U76" s="12" t="s">
        <v>3331</v>
      </c>
      <c r="W76" s="12" t="s">
        <v>40</v>
      </c>
      <c r="X76" s="12" t="s">
        <v>3303</v>
      </c>
      <c r="Y76" s="12" t="s">
        <v>3303</v>
      </c>
      <c r="Z76" s="12" t="s">
        <v>204</v>
      </c>
      <c r="AA76" s="12" t="s">
        <v>35</v>
      </c>
      <c r="AB76" s="12" t="s">
        <v>2901</v>
      </c>
      <c r="AE76" s="12">
        <v>5</v>
      </c>
      <c r="AF76" s="12">
        <v>94</v>
      </c>
    </row>
    <row r="77" spans="1:42" s="12" customFormat="1" x14ac:dyDescent="0.25">
      <c r="A77" s="12" t="s">
        <v>3328</v>
      </c>
      <c r="B77" s="12">
        <v>1987</v>
      </c>
      <c r="C77" t="str">
        <f t="shared" si="1"/>
        <v>Pacha et al.  1987</v>
      </c>
      <c r="D77" s="12" t="s">
        <v>35</v>
      </c>
      <c r="E77" s="12" t="s">
        <v>25</v>
      </c>
      <c r="F77" s="12" t="s">
        <v>3329</v>
      </c>
      <c r="G77" s="12" t="s">
        <v>35</v>
      </c>
      <c r="H77" s="12" t="s">
        <v>3503</v>
      </c>
      <c r="I77" s="12" t="s">
        <v>3330</v>
      </c>
      <c r="J77" s="12" t="s">
        <v>2117</v>
      </c>
      <c r="K77" s="12" t="s">
        <v>28</v>
      </c>
      <c r="L77" s="12" t="s">
        <v>28</v>
      </c>
      <c r="N77" s="12" t="s">
        <v>485</v>
      </c>
      <c r="O77" t="s">
        <v>744</v>
      </c>
      <c r="P77" s="12" t="s">
        <v>3901</v>
      </c>
      <c r="Q77" t="s">
        <v>3919</v>
      </c>
      <c r="R77" t="s">
        <v>2600</v>
      </c>
      <c r="S77" t="s">
        <v>3982</v>
      </c>
      <c r="T77" s="12" t="s">
        <v>3294</v>
      </c>
      <c r="U77" s="12" t="s">
        <v>3295</v>
      </c>
      <c r="W77" s="12" t="s">
        <v>40</v>
      </c>
      <c r="X77" s="12" t="s">
        <v>3303</v>
      </c>
      <c r="Y77" s="12" t="s">
        <v>3303</v>
      </c>
      <c r="Z77" s="12" t="s">
        <v>304</v>
      </c>
      <c r="AA77" s="12" t="s">
        <v>35</v>
      </c>
      <c r="AB77" s="12" t="s">
        <v>2901</v>
      </c>
      <c r="AE77" s="12">
        <v>1</v>
      </c>
      <c r="AF77" s="12">
        <v>1</v>
      </c>
    </row>
    <row r="78" spans="1:42" s="12" customFormat="1" x14ac:dyDescent="0.25">
      <c r="A78" s="12" t="s">
        <v>3328</v>
      </c>
      <c r="B78" s="12">
        <v>1987</v>
      </c>
      <c r="C78" t="str">
        <f t="shared" si="1"/>
        <v>Pacha et al.  1987</v>
      </c>
      <c r="D78" s="12" t="s">
        <v>35</v>
      </c>
      <c r="E78" s="12" t="s">
        <v>25</v>
      </c>
      <c r="F78" s="12" t="s">
        <v>3329</v>
      </c>
      <c r="G78" s="12" t="s">
        <v>35</v>
      </c>
      <c r="H78" s="12" t="s">
        <v>3503</v>
      </c>
      <c r="I78" s="12" t="s">
        <v>3330</v>
      </c>
      <c r="J78" s="12" t="s">
        <v>2117</v>
      </c>
      <c r="K78" s="12" t="s">
        <v>28</v>
      </c>
      <c r="L78" s="12" t="s">
        <v>28</v>
      </c>
      <c r="N78" s="12" t="s">
        <v>485</v>
      </c>
      <c r="O78" t="s">
        <v>744</v>
      </c>
      <c r="P78" s="12" t="s">
        <v>3901</v>
      </c>
      <c r="Q78" t="s">
        <v>3919</v>
      </c>
      <c r="R78" t="s">
        <v>2600</v>
      </c>
      <c r="S78" t="s">
        <v>3982</v>
      </c>
      <c r="T78" s="12" t="s">
        <v>1793</v>
      </c>
      <c r="U78" s="12" t="s">
        <v>3332</v>
      </c>
      <c r="W78" s="12" t="s">
        <v>40</v>
      </c>
      <c r="X78" s="12" t="s">
        <v>3303</v>
      </c>
      <c r="Y78" s="12" t="s">
        <v>3303</v>
      </c>
      <c r="Z78" s="12" t="s">
        <v>304</v>
      </c>
      <c r="AA78" s="12" t="s">
        <v>35</v>
      </c>
      <c r="AB78" s="12" t="s">
        <v>2901</v>
      </c>
      <c r="AE78" s="12">
        <v>70</v>
      </c>
      <c r="AF78" s="12">
        <v>89</v>
      </c>
    </row>
    <row r="79" spans="1:42" s="12" customFormat="1" x14ac:dyDescent="0.25">
      <c r="A79" s="12" t="s">
        <v>3328</v>
      </c>
      <c r="B79" s="12">
        <v>1987</v>
      </c>
      <c r="C79" t="str">
        <f t="shared" si="1"/>
        <v>Pacha et al.  1987</v>
      </c>
      <c r="D79" s="12" t="s">
        <v>35</v>
      </c>
      <c r="E79" s="12" t="s">
        <v>25</v>
      </c>
      <c r="F79" s="12" t="s">
        <v>3329</v>
      </c>
      <c r="G79" s="12" t="s">
        <v>35</v>
      </c>
      <c r="H79" s="12" t="s">
        <v>3503</v>
      </c>
      <c r="I79" s="12" t="s">
        <v>3330</v>
      </c>
      <c r="J79" s="12" t="s">
        <v>2117</v>
      </c>
      <c r="K79" s="12" t="s">
        <v>28</v>
      </c>
      <c r="L79" s="12" t="s">
        <v>28</v>
      </c>
      <c r="N79" s="12" t="s">
        <v>485</v>
      </c>
      <c r="O79" t="s">
        <v>744</v>
      </c>
      <c r="P79" s="12" t="s">
        <v>3901</v>
      </c>
      <c r="Q79" t="s">
        <v>3919</v>
      </c>
      <c r="R79" t="s">
        <v>2600</v>
      </c>
      <c r="S79" t="s">
        <v>4377</v>
      </c>
      <c r="T79" s="12" t="s">
        <v>1163</v>
      </c>
      <c r="U79" s="12" t="s">
        <v>1164</v>
      </c>
      <c r="W79" s="12" t="s">
        <v>40</v>
      </c>
      <c r="X79" s="12" t="s">
        <v>3303</v>
      </c>
      <c r="Y79" s="12" t="s">
        <v>3303</v>
      </c>
      <c r="Z79" s="12" t="s">
        <v>304</v>
      </c>
      <c r="AA79" s="12" t="s">
        <v>35</v>
      </c>
      <c r="AB79" s="12" t="s">
        <v>2901</v>
      </c>
      <c r="AE79" s="12">
        <v>11</v>
      </c>
      <c r="AF79" s="12">
        <v>22</v>
      </c>
    </row>
    <row r="80" spans="1:42" s="12" customFormat="1" x14ac:dyDescent="0.25">
      <c r="A80" s="12" t="s">
        <v>3328</v>
      </c>
      <c r="B80" s="12">
        <v>1987</v>
      </c>
      <c r="C80" t="str">
        <f t="shared" si="1"/>
        <v>Pacha et al.  1987</v>
      </c>
      <c r="D80" s="12" t="s">
        <v>35</v>
      </c>
      <c r="E80" s="12" t="s">
        <v>25</v>
      </c>
      <c r="F80" s="12" t="s">
        <v>3329</v>
      </c>
      <c r="G80" s="12" t="s">
        <v>35</v>
      </c>
      <c r="H80" s="12" t="s">
        <v>3503</v>
      </c>
      <c r="I80" s="12" t="s">
        <v>3330</v>
      </c>
      <c r="J80" s="12" t="s">
        <v>2117</v>
      </c>
      <c r="K80" s="12" t="s">
        <v>28</v>
      </c>
      <c r="L80" s="12" t="s">
        <v>28</v>
      </c>
      <c r="N80" s="12" t="s">
        <v>485</v>
      </c>
      <c r="O80" t="s">
        <v>744</v>
      </c>
      <c r="P80" s="12" t="s">
        <v>3901</v>
      </c>
      <c r="Q80" t="s">
        <v>3919</v>
      </c>
      <c r="R80" t="s">
        <v>2600</v>
      </c>
      <c r="S80" t="s">
        <v>4377</v>
      </c>
      <c r="T80" s="12" t="s">
        <v>3333</v>
      </c>
      <c r="U80" s="12" t="s">
        <v>1165</v>
      </c>
      <c r="W80" s="12" t="s">
        <v>40</v>
      </c>
      <c r="X80" s="12" t="s">
        <v>3303</v>
      </c>
      <c r="Y80" s="12" t="s">
        <v>3303</v>
      </c>
      <c r="Z80" s="12" t="s">
        <v>304</v>
      </c>
      <c r="AA80" s="12" t="s">
        <v>35</v>
      </c>
      <c r="AB80" s="12" t="s">
        <v>2901</v>
      </c>
      <c r="AE80" s="12">
        <v>0</v>
      </c>
      <c r="AF80" s="12">
        <v>1</v>
      </c>
    </row>
    <row r="81" spans="1:32" s="12" customFormat="1" x14ac:dyDescent="0.25">
      <c r="A81" s="12" t="s">
        <v>3328</v>
      </c>
      <c r="B81" s="12">
        <v>1987</v>
      </c>
      <c r="C81" t="str">
        <f t="shared" si="1"/>
        <v>Pacha et al.  1987</v>
      </c>
      <c r="D81" s="12" t="s">
        <v>35</v>
      </c>
      <c r="E81" s="12" t="s">
        <v>25</v>
      </c>
      <c r="F81" s="12" t="s">
        <v>3329</v>
      </c>
      <c r="G81" s="12" t="s">
        <v>35</v>
      </c>
      <c r="H81" s="12" t="s">
        <v>3503</v>
      </c>
      <c r="I81" s="12" t="s">
        <v>3330</v>
      </c>
      <c r="J81" s="12" t="s">
        <v>2117</v>
      </c>
      <c r="K81" s="12" t="s">
        <v>28</v>
      </c>
      <c r="L81" s="12" t="s">
        <v>28</v>
      </c>
      <c r="N81" s="12" t="s">
        <v>485</v>
      </c>
      <c r="O81" t="s">
        <v>744</v>
      </c>
      <c r="P81" s="12" t="s">
        <v>3901</v>
      </c>
      <c r="Q81" t="s">
        <v>4007</v>
      </c>
      <c r="R81" t="s">
        <v>4300</v>
      </c>
      <c r="S81" t="s">
        <v>4299</v>
      </c>
      <c r="T81" s="12" t="s">
        <v>3435</v>
      </c>
      <c r="U81" s="12" t="s">
        <v>3334</v>
      </c>
      <c r="W81" s="12" t="s">
        <v>40</v>
      </c>
      <c r="X81" s="12" t="s">
        <v>3303</v>
      </c>
      <c r="Y81" s="12" t="s">
        <v>3303</v>
      </c>
      <c r="Z81" s="12" t="s">
        <v>204</v>
      </c>
      <c r="AA81" s="12" t="s">
        <v>35</v>
      </c>
      <c r="AB81" s="12" t="s">
        <v>2901</v>
      </c>
      <c r="AE81" s="12">
        <v>74</v>
      </c>
      <c r="AF81" s="12">
        <v>91</v>
      </c>
    </row>
    <row r="82" spans="1:32" s="12" customFormat="1" x14ac:dyDescent="0.25">
      <c r="A82" s="12" t="s">
        <v>1307</v>
      </c>
      <c r="B82" s="12">
        <v>2004</v>
      </c>
      <c r="C82" t="str">
        <f t="shared" si="1"/>
        <v>Palmgren et al. 2004</v>
      </c>
      <c r="D82" s="12" t="s">
        <v>35</v>
      </c>
      <c r="E82" s="12" t="s">
        <v>25</v>
      </c>
      <c r="F82" s="12" t="s">
        <v>1537</v>
      </c>
      <c r="G82" s="12" t="s">
        <v>2901</v>
      </c>
      <c r="H82" s="12" t="s">
        <v>3504</v>
      </c>
      <c r="I82" s="12" t="s">
        <v>3407</v>
      </c>
      <c r="J82" s="12" t="s">
        <v>2117</v>
      </c>
      <c r="K82" s="12" t="s">
        <v>28</v>
      </c>
      <c r="L82" s="12" t="s">
        <v>28</v>
      </c>
      <c r="N82" s="12" t="s">
        <v>28</v>
      </c>
      <c r="O82" t="s">
        <v>744</v>
      </c>
      <c r="P82" s="12" t="s">
        <v>3901</v>
      </c>
      <c r="Q82" t="s">
        <v>4013</v>
      </c>
      <c r="R82" t="s">
        <v>4012</v>
      </c>
      <c r="S82" t="s">
        <v>3953</v>
      </c>
      <c r="T82" s="12" t="s">
        <v>2872</v>
      </c>
      <c r="U82" s="12" t="s">
        <v>1413</v>
      </c>
      <c r="W82" s="12" t="s">
        <v>40</v>
      </c>
      <c r="X82" s="12" t="s">
        <v>3069</v>
      </c>
      <c r="Y82" s="12" t="s">
        <v>3069</v>
      </c>
      <c r="Z82" s="12" t="s">
        <v>304</v>
      </c>
      <c r="AA82" s="12" t="s">
        <v>35</v>
      </c>
      <c r="AB82" s="12" t="s">
        <v>2901</v>
      </c>
      <c r="AE82" s="12">
        <v>6</v>
      </c>
      <c r="AF82" s="12">
        <v>69</v>
      </c>
    </row>
    <row r="83" spans="1:32" s="12" customFormat="1" x14ac:dyDescent="0.25">
      <c r="A83" s="12" t="s">
        <v>1323</v>
      </c>
      <c r="B83" s="12">
        <v>2014</v>
      </c>
      <c r="C83" t="str">
        <f t="shared" si="1"/>
        <v>Pao et al. 2014</v>
      </c>
      <c r="D83" s="12" t="s">
        <v>35</v>
      </c>
      <c r="E83" s="12" t="s">
        <v>226</v>
      </c>
      <c r="F83" s="12" t="s">
        <v>1324</v>
      </c>
      <c r="G83" s="12" t="s">
        <v>35</v>
      </c>
      <c r="H83" s="12" t="s">
        <v>3503</v>
      </c>
      <c r="I83" s="12" t="s">
        <v>3335</v>
      </c>
      <c r="J83" s="12" t="s">
        <v>2117</v>
      </c>
      <c r="K83" s="12" t="s">
        <v>187</v>
      </c>
      <c r="L83" s="12" t="s">
        <v>28</v>
      </c>
      <c r="N83" s="12" t="s">
        <v>1326</v>
      </c>
      <c r="O83" t="s">
        <v>744</v>
      </c>
      <c r="P83" s="12" t="s">
        <v>3901</v>
      </c>
      <c r="Q83" t="s">
        <v>4009</v>
      </c>
      <c r="R83" t="s">
        <v>3938</v>
      </c>
      <c r="S83" t="s">
        <v>4049</v>
      </c>
      <c r="T83" s="12" t="s">
        <v>368</v>
      </c>
      <c r="U83" s="12" t="s">
        <v>369</v>
      </c>
      <c r="W83" s="12" t="s">
        <v>40</v>
      </c>
      <c r="X83" s="12" t="s">
        <v>3303</v>
      </c>
      <c r="Y83" s="12" t="s">
        <v>3303</v>
      </c>
      <c r="Z83" s="12" t="s">
        <v>80</v>
      </c>
      <c r="AA83" s="12" t="s">
        <v>35</v>
      </c>
      <c r="AB83" s="12" t="s">
        <v>2901</v>
      </c>
      <c r="AE83" s="12">
        <v>4</v>
      </c>
      <c r="AF83" s="12">
        <v>16</v>
      </c>
    </row>
    <row r="84" spans="1:32" s="12" customFormat="1" x14ac:dyDescent="0.25">
      <c r="A84" s="12" t="s">
        <v>1323</v>
      </c>
      <c r="B84" s="12">
        <v>2014</v>
      </c>
      <c r="C84" t="str">
        <f t="shared" si="1"/>
        <v>Pao et al. 2014</v>
      </c>
      <c r="D84" s="12" t="s">
        <v>35</v>
      </c>
      <c r="E84" s="12" t="s">
        <v>226</v>
      </c>
      <c r="F84" s="12" t="s">
        <v>1324</v>
      </c>
      <c r="G84" s="12" t="s">
        <v>35</v>
      </c>
      <c r="H84" s="12" t="s">
        <v>3503</v>
      </c>
      <c r="I84" s="12" t="s">
        <v>3335</v>
      </c>
      <c r="J84" s="12" t="s">
        <v>2117</v>
      </c>
      <c r="K84" s="12" t="s">
        <v>187</v>
      </c>
      <c r="L84" s="12" t="s">
        <v>28</v>
      </c>
      <c r="N84" s="12" t="s">
        <v>1326</v>
      </c>
      <c r="O84" t="s">
        <v>744</v>
      </c>
      <c r="P84" s="12" t="s">
        <v>3901</v>
      </c>
      <c r="Q84" t="s">
        <v>4009</v>
      </c>
      <c r="R84" t="s">
        <v>3954</v>
      </c>
      <c r="S84" t="s">
        <v>4046</v>
      </c>
      <c r="T84" s="12" t="s">
        <v>505</v>
      </c>
      <c r="U84" s="12" t="s">
        <v>3336</v>
      </c>
      <c r="W84" s="12" t="s">
        <v>40</v>
      </c>
      <c r="X84" s="12" t="s">
        <v>3303</v>
      </c>
      <c r="Y84" s="12" t="s">
        <v>3303</v>
      </c>
      <c r="Z84" s="12" t="s">
        <v>80</v>
      </c>
      <c r="AA84" s="12" t="s">
        <v>35</v>
      </c>
      <c r="AB84" s="12" t="s">
        <v>2901</v>
      </c>
      <c r="AE84" s="12">
        <v>1</v>
      </c>
      <c r="AF84" s="12">
        <v>1</v>
      </c>
    </row>
    <row r="85" spans="1:32" s="12" customFormat="1" x14ac:dyDescent="0.25">
      <c r="A85" s="12" t="s">
        <v>1323</v>
      </c>
      <c r="B85" s="12">
        <v>2014</v>
      </c>
      <c r="C85" t="str">
        <f t="shared" si="1"/>
        <v>Pao et al. 2014</v>
      </c>
      <c r="D85" s="12" t="s">
        <v>35</v>
      </c>
      <c r="E85" s="12" t="s">
        <v>226</v>
      </c>
      <c r="F85" s="12" t="s">
        <v>1324</v>
      </c>
      <c r="G85" s="12" t="s">
        <v>35</v>
      </c>
      <c r="H85" s="12" t="s">
        <v>3503</v>
      </c>
      <c r="I85" s="12" t="s">
        <v>3335</v>
      </c>
      <c r="J85" s="12" t="s">
        <v>2117</v>
      </c>
      <c r="K85" s="12" t="s">
        <v>187</v>
      </c>
      <c r="L85" s="12" t="s">
        <v>28</v>
      </c>
      <c r="N85" s="12" t="s">
        <v>1326</v>
      </c>
      <c r="O85" t="s">
        <v>744</v>
      </c>
      <c r="P85" s="12" t="s">
        <v>3901</v>
      </c>
      <c r="Q85" t="s">
        <v>4009</v>
      </c>
      <c r="R85" t="s">
        <v>3954</v>
      </c>
      <c r="S85" t="s">
        <v>3940</v>
      </c>
      <c r="T85" s="12" t="s">
        <v>1327</v>
      </c>
      <c r="U85" s="12" t="s">
        <v>257</v>
      </c>
      <c r="W85" s="12" t="s">
        <v>40</v>
      </c>
      <c r="X85" s="12" t="s">
        <v>3303</v>
      </c>
      <c r="Y85" s="12" t="s">
        <v>3303</v>
      </c>
      <c r="Z85" s="12" t="s">
        <v>80</v>
      </c>
      <c r="AA85" s="12" t="s">
        <v>35</v>
      </c>
      <c r="AB85" s="12" t="s">
        <v>2901</v>
      </c>
      <c r="AE85" s="12" t="s">
        <v>119</v>
      </c>
      <c r="AF85" s="12">
        <v>1</v>
      </c>
    </row>
    <row r="86" spans="1:32" s="12" customFormat="1" x14ac:dyDescent="0.25">
      <c r="A86" s="12" t="s">
        <v>1323</v>
      </c>
      <c r="B86" s="12">
        <v>2014</v>
      </c>
      <c r="C86" t="str">
        <f t="shared" si="1"/>
        <v>Pao et al. 2014</v>
      </c>
      <c r="D86" s="12" t="s">
        <v>35</v>
      </c>
      <c r="E86" s="12" t="s">
        <v>226</v>
      </c>
      <c r="F86" s="12" t="s">
        <v>1324</v>
      </c>
      <c r="G86" s="12" t="s">
        <v>35</v>
      </c>
      <c r="H86" s="12" t="s">
        <v>3503</v>
      </c>
      <c r="I86" s="12" t="s">
        <v>3335</v>
      </c>
      <c r="J86" s="12" t="s">
        <v>2117</v>
      </c>
      <c r="K86" s="12" t="s">
        <v>187</v>
      </c>
      <c r="L86" s="12" t="s">
        <v>28</v>
      </c>
      <c r="N86" s="12" t="s">
        <v>1326</v>
      </c>
      <c r="O86" t="s">
        <v>744</v>
      </c>
      <c r="P86" s="12" t="s">
        <v>3901</v>
      </c>
      <c r="Q86" t="s">
        <v>4009</v>
      </c>
      <c r="R86" t="s">
        <v>4097</v>
      </c>
      <c r="S86" t="s">
        <v>4096</v>
      </c>
      <c r="T86" s="12" t="s">
        <v>343</v>
      </c>
      <c r="U86" s="12" t="s">
        <v>267</v>
      </c>
      <c r="W86" s="12" t="s">
        <v>40</v>
      </c>
      <c r="X86" s="12" t="s">
        <v>3303</v>
      </c>
      <c r="Y86" s="12" t="s">
        <v>3303</v>
      </c>
      <c r="Z86" s="12" t="s">
        <v>80</v>
      </c>
      <c r="AA86" s="12" t="s">
        <v>35</v>
      </c>
      <c r="AB86" s="12" t="s">
        <v>2901</v>
      </c>
      <c r="AE86" s="12">
        <v>23</v>
      </c>
      <c r="AF86" s="12">
        <v>174</v>
      </c>
    </row>
    <row r="87" spans="1:32" s="12" customFormat="1" x14ac:dyDescent="0.25">
      <c r="A87" s="12" t="s">
        <v>1323</v>
      </c>
      <c r="B87" s="12">
        <v>2014</v>
      </c>
      <c r="C87" t="str">
        <f t="shared" si="1"/>
        <v>Pao et al. 2014</v>
      </c>
      <c r="D87" s="12" t="s">
        <v>35</v>
      </c>
      <c r="E87" s="12" t="s">
        <v>226</v>
      </c>
      <c r="F87" s="12" t="s">
        <v>1324</v>
      </c>
      <c r="G87" s="12" t="s">
        <v>35</v>
      </c>
      <c r="H87" s="12" t="s">
        <v>3503</v>
      </c>
      <c r="I87" s="12" t="s">
        <v>3335</v>
      </c>
      <c r="J87" s="12" t="s">
        <v>2117</v>
      </c>
      <c r="K87" s="12" t="s">
        <v>187</v>
      </c>
      <c r="L87" s="12" t="s">
        <v>28</v>
      </c>
      <c r="N87" s="12" t="s">
        <v>1326</v>
      </c>
      <c r="O87" t="s">
        <v>744</v>
      </c>
      <c r="P87" s="12" t="s">
        <v>3901</v>
      </c>
      <c r="Q87" t="s">
        <v>4009</v>
      </c>
      <c r="R87" t="s">
        <v>4120</v>
      </c>
      <c r="S87" t="s">
        <v>4119</v>
      </c>
      <c r="T87" s="12" t="s">
        <v>346</v>
      </c>
      <c r="U87" s="12" t="s">
        <v>347</v>
      </c>
      <c r="W87" s="12" t="s">
        <v>40</v>
      </c>
      <c r="X87" s="12" t="s">
        <v>3303</v>
      </c>
      <c r="Y87" s="12" t="s">
        <v>3303</v>
      </c>
      <c r="Z87" s="12" t="s">
        <v>80</v>
      </c>
      <c r="AA87" s="12" t="s">
        <v>35</v>
      </c>
      <c r="AB87" s="12" t="s">
        <v>2901</v>
      </c>
      <c r="AE87" s="12">
        <v>1</v>
      </c>
      <c r="AF87" s="12">
        <v>40</v>
      </c>
    </row>
    <row r="88" spans="1:32" s="12" customFormat="1" x14ac:dyDescent="0.25">
      <c r="A88" s="12" t="s">
        <v>1323</v>
      </c>
      <c r="B88" s="12">
        <v>2014</v>
      </c>
      <c r="C88" t="str">
        <f t="shared" si="1"/>
        <v>Pao et al. 2014</v>
      </c>
      <c r="D88" s="12" t="s">
        <v>35</v>
      </c>
      <c r="E88" s="12" t="s">
        <v>226</v>
      </c>
      <c r="F88" s="12" t="s">
        <v>1324</v>
      </c>
      <c r="G88" s="12" t="s">
        <v>35</v>
      </c>
      <c r="H88" s="12" t="s">
        <v>3503</v>
      </c>
      <c r="I88" s="12" t="s">
        <v>3335</v>
      </c>
      <c r="J88" s="12" t="s">
        <v>2117</v>
      </c>
      <c r="K88" s="12" t="s">
        <v>187</v>
      </c>
      <c r="L88" s="12" t="s">
        <v>28</v>
      </c>
      <c r="N88" s="12" t="s">
        <v>1326</v>
      </c>
      <c r="O88" t="s">
        <v>744</v>
      </c>
      <c r="P88" s="12" t="s">
        <v>3901</v>
      </c>
      <c r="Q88" t="s">
        <v>3993</v>
      </c>
      <c r="R88" t="s">
        <v>4023</v>
      </c>
      <c r="S88" t="s">
        <v>4137</v>
      </c>
      <c r="T88" s="12" t="s">
        <v>515</v>
      </c>
      <c r="U88" s="12" t="s">
        <v>449</v>
      </c>
      <c r="W88" s="12" t="s">
        <v>40</v>
      </c>
      <c r="X88" s="12" t="s">
        <v>3303</v>
      </c>
      <c r="Y88" s="12" t="s">
        <v>3303</v>
      </c>
      <c r="Z88" s="12" t="s">
        <v>80</v>
      </c>
      <c r="AA88" s="12" t="s">
        <v>35</v>
      </c>
      <c r="AB88" s="12" t="s">
        <v>2901</v>
      </c>
      <c r="AE88" s="12">
        <v>3</v>
      </c>
      <c r="AF88" s="12">
        <v>39</v>
      </c>
    </row>
    <row r="89" spans="1:32" s="12" customFormat="1" x14ac:dyDescent="0.25">
      <c r="A89" s="12" t="s">
        <v>1323</v>
      </c>
      <c r="B89" s="12">
        <v>2014</v>
      </c>
      <c r="C89" t="str">
        <f t="shared" si="1"/>
        <v>Pao et al. 2014</v>
      </c>
      <c r="D89" s="12" t="s">
        <v>35</v>
      </c>
      <c r="E89" s="12" t="s">
        <v>226</v>
      </c>
      <c r="F89" s="12" t="s">
        <v>1324</v>
      </c>
      <c r="G89" s="12" t="s">
        <v>35</v>
      </c>
      <c r="H89" s="12" t="s">
        <v>3503</v>
      </c>
      <c r="I89" s="12" t="s">
        <v>3335</v>
      </c>
      <c r="J89" s="12" t="s">
        <v>2117</v>
      </c>
      <c r="K89" s="12" t="s">
        <v>187</v>
      </c>
      <c r="L89" s="12" t="s">
        <v>28</v>
      </c>
      <c r="N89" s="12" t="s">
        <v>1326</v>
      </c>
      <c r="O89" t="s">
        <v>744</v>
      </c>
      <c r="P89" s="12" t="s">
        <v>3901</v>
      </c>
      <c r="Q89" t="s">
        <v>4009</v>
      </c>
      <c r="R89" t="s">
        <v>4077</v>
      </c>
      <c r="S89" t="s">
        <v>4186</v>
      </c>
      <c r="T89" s="12" t="s">
        <v>1328</v>
      </c>
      <c r="U89" s="12" t="s">
        <v>1329</v>
      </c>
      <c r="W89" s="12" t="s">
        <v>40</v>
      </c>
      <c r="X89" s="12" t="s">
        <v>3303</v>
      </c>
      <c r="Y89" s="12" t="s">
        <v>3303</v>
      </c>
      <c r="Z89" s="12" t="s">
        <v>80</v>
      </c>
      <c r="AA89" s="12" t="s">
        <v>35</v>
      </c>
      <c r="AB89" s="12" t="s">
        <v>2901</v>
      </c>
      <c r="AE89" s="12" t="s">
        <v>119</v>
      </c>
      <c r="AF89" s="12">
        <v>1</v>
      </c>
    </row>
    <row r="90" spans="1:32" s="12" customFormat="1" x14ac:dyDescent="0.25">
      <c r="A90" s="12" t="s">
        <v>1323</v>
      </c>
      <c r="B90" s="12">
        <v>2014</v>
      </c>
      <c r="C90" t="str">
        <f t="shared" si="1"/>
        <v>Pao et al. 2014</v>
      </c>
      <c r="D90" s="12" t="s">
        <v>35</v>
      </c>
      <c r="E90" s="12" t="s">
        <v>226</v>
      </c>
      <c r="F90" s="12" t="s">
        <v>1324</v>
      </c>
      <c r="G90" s="12" t="s">
        <v>35</v>
      </c>
      <c r="H90" s="12" t="s">
        <v>3503</v>
      </c>
      <c r="I90" s="12" t="s">
        <v>3335</v>
      </c>
      <c r="J90" s="12" t="s">
        <v>2117</v>
      </c>
      <c r="K90" s="12" t="s">
        <v>187</v>
      </c>
      <c r="L90" s="12" t="s">
        <v>28</v>
      </c>
      <c r="N90" s="12" t="s">
        <v>1326</v>
      </c>
      <c r="O90" t="s">
        <v>744</v>
      </c>
      <c r="P90" s="12" t="s">
        <v>3901</v>
      </c>
      <c r="Q90" t="s">
        <v>4009</v>
      </c>
      <c r="R90" t="s">
        <v>4040</v>
      </c>
      <c r="S90" t="s">
        <v>4140</v>
      </c>
      <c r="T90" s="12" t="s">
        <v>3104</v>
      </c>
      <c r="U90" s="12" t="s">
        <v>1330</v>
      </c>
      <c r="W90" s="12" t="s">
        <v>40</v>
      </c>
      <c r="X90" s="12" t="s">
        <v>3303</v>
      </c>
      <c r="Y90" s="12" t="s">
        <v>3303</v>
      </c>
      <c r="Z90" s="12" t="s">
        <v>80</v>
      </c>
      <c r="AA90" s="12" t="s">
        <v>35</v>
      </c>
      <c r="AB90" s="12" t="s">
        <v>2901</v>
      </c>
      <c r="AE90" s="12" t="s">
        <v>119</v>
      </c>
      <c r="AF90" s="12">
        <v>2</v>
      </c>
    </row>
    <row r="91" spans="1:32" s="12" customFormat="1" x14ac:dyDescent="0.25">
      <c r="A91" s="12" t="s">
        <v>1323</v>
      </c>
      <c r="B91" s="12">
        <v>2014</v>
      </c>
      <c r="C91" t="str">
        <f t="shared" si="1"/>
        <v>Pao et al. 2014</v>
      </c>
      <c r="D91" s="12" t="s">
        <v>35</v>
      </c>
      <c r="E91" s="12" t="s">
        <v>226</v>
      </c>
      <c r="F91" s="12" t="s">
        <v>1324</v>
      </c>
      <c r="G91" s="12" t="s">
        <v>35</v>
      </c>
      <c r="H91" s="12" t="s">
        <v>3503</v>
      </c>
      <c r="I91" s="12" t="s">
        <v>3335</v>
      </c>
      <c r="J91" s="12" t="s">
        <v>2117</v>
      </c>
      <c r="K91" s="12" t="s">
        <v>187</v>
      </c>
      <c r="L91" s="12" t="s">
        <v>28</v>
      </c>
      <c r="N91" s="12" t="s">
        <v>1326</v>
      </c>
      <c r="O91" t="s">
        <v>744</v>
      </c>
      <c r="P91" s="12" t="s">
        <v>3901</v>
      </c>
      <c r="Q91" t="s">
        <v>4009</v>
      </c>
      <c r="R91" t="s">
        <v>4063</v>
      </c>
      <c r="S91" t="s">
        <v>4143</v>
      </c>
      <c r="T91" s="12" t="s">
        <v>578</v>
      </c>
      <c r="U91" s="12" t="s">
        <v>579</v>
      </c>
      <c r="W91" s="12" t="s">
        <v>40</v>
      </c>
      <c r="X91" s="12" t="s">
        <v>3303</v>
      </c>
      <c r="Y91" s="12" t="s">
        <v>3303</v>
      </c>
      <c r="Z91" s="12" t="s">
        <v>80</v>
      </c>
      <c r="AA91" s="12" t="s">
        <v>35</v>
      </c>
      <c r="AB91" s="12" t="s">
        <v>2901</v>
      </c>
      <c r="AE91" s="12" t="s">
        <v>119</v>
      </c>
      <c r="AF91" s="12">
        <v>1</v>
      </c>
    </row>
    <row r="92" spans="1:32" s="12" customFormat="1" x14ac:dyDescent="0.25">
      <c r="A92" s="12" t="s">
        <v>1323</v>
      </c>
      <c r="B92" s="12">
        <v>2014</v>
      </c>
      <c r="C92" t="str">
        <f t="shared" si="1"/>
        <v>Pao et al. 2014</v>
      </c>
      <c r="D92" s="12" t="s">
        <v>35</v>
      </c>
      <c r="E92" s="12" t="s">
        <v>226</v>
      </c>
      <c r="F92" s="12" t="s">
        <v>1324</v>
      </c>
      <c r="G92" s="12" t="s">
        <v>35</v>
      </c>
      <c r="H92" s="12" t="s">
        <v>3503</v>
      </c>
      <c r="I92" s="12" t="s">
        <v>3335</v>
      </c>
      <c r="J92" s="12" t="s">
        <v>2117</v>
      </c>
      <c r="K92" s="12" t="s">
        <v>187</v>
      </c>
      <c r="L92" s="12" t="s">
        <v>28</v>
      </c>
      <c r="N92" s="12" t="s">
        <v>1326</v>
      </c>
      <c r="O92" t="s">
        <v>744</v>
      </c>
      <c r="P92" s="12" t="s">
        <v>3901</v>
      </c>
      <c r="Q92" t="s">
        <v>4009</v>
      </c>
      <c r="R92" t="s">
        <v>4077</v>
      </c>
      <c r="S92" t="s">
        <v>4186</v>
      </c>
      <c r="T92" s="12" t="s">
        <v>2820</v>
      </c>
      <c r="U92" s="12" t="s">
        <v>1334</v>
      </c>
      <c r="W92" s="12" t="s">
        <v>40</v>
      </c>
      <c r="X92" s="12" t="s">
        <v>3303</v>
      </c>
      <c r="Y92" s="12" t="s">
        <v>3303</v>
      </c>
      <c r="Z92" s="12" t="s">
        <v>80</v>
      </c>
      <c r="AA92" s="12" t="s">
        <v>35</v>
      </c>
      <c r="AB92" s="12" t="s">
        <v>2901</v>
      </c>
      <c r="AE92" s="12" t="s">
        <v>119</v>
      </c>
      <c r="AF92" s="12">
        <v>1</v>
      </c>
    </row>
    <row r="93" spans="1:32" s="12" customFormat="1" x14ac:dyDescent="0.25">
      <c r="A93" s="12" t="s">
        <v>1323</v>
      </c>
      <c r="B93" s="12">
        <v>2014</v>
      </c>
      <c r="C93" t="str">
        <f t="shared" si="1"/>
        <v>Pao et al. 2014</v>
      </c>
      <c r="D93" s="12" t="s">
        <v>35</v>
      </c>
      <c r="E93" s="12" t="s">
        <v>226</v>
      </c>
      <c r="F93" s="12" t="s">
        <v>1324</v>
      </c>
      <c r="G93" s="12" t="s">
        <v>35</v>
      </c>
      <c r="H93" s="12" t="s">
        <v>3503</v>
      </c>
      <c r="I93" s="12" t="s">
        <v>3335</v>
      </c>
      <c r="J93" s="12" t="s">
        <v>2117</v>
      </c>
      <c r="K93" s="12" t="s">
        <v>187</v>
      </c>
      <c r="L93" s="12" t="s">
        <v>28</v>
      </c>
      <c r="N93" s="12" t="s">
        <v>1326</v>
      </c>
      <c r="O93" t="s">
        <v>744</v>
      </c>
      <c r="P93" s="12" t="s">
        <v>3901</v>
      </c>
      <c r="Q93" t="s">
        <v>3993</v>
      </c>
      <c r="R93" t="s">
        <v>4023</v>
      </c>
      <c r="S93" t="s">
        <v>3983</v>
      </c>
      <c r="T93" s="12" t="s">
        <v>625</v>
      </c>
      <c r="U93" s="12" t="s">
        <v>1331</v>
      </c>
      <c r="W93" s="12" t="s">
        <v>40</v>
      </c>
      <c r="X93" s="12" t="s">
        <v>3303</v>
      </c>
      <c r="Y93" s="12" t="s">
        <v>3303</v>
      </c>
      <c r="Z93" s="12" t="s">
        <v>80</v>
      </c>
      <c r="AA93" s="12" t="s">
        <v>35</v>
      </c>
      <c r="AB93" s="12" t="s">
        <v>2901</v>
      </c>
      <c r="AE93" s="12">
        <v>1</v>
      </c>
      <c r="AF93" s="12">
        <v>144</v>
      </c>
    </row>
    <row r="94" spans="1:32" s="12" customFormat="1" x14ac:dyDescent="0.25">
      <c r="A94" s="12" t="s">
        <v>1323</v>
      </c>
      <c r="B94" s="12">
        <v>2014</v>
      </c>
      <c r="C94" t="str">
        <f t="shared" si="1"/>
        <v>Pao et al. 2014</v>
      </c>
      <c r="D94" s="12" t="s">
        <v>35</v>
      </c>
      <c r="E94" s="12" t="s">
        <v>226</v>
      </c>
      <c r="F94" s="12" t="s">
        <v>1324</v>
      </c>
      <c r="G94" s="12" t="s">
        <v>35</v>
      </c>
      <c r="H94" s="12" t="s">
        <v>3503</v>
      </c>
      <c r="I94" s="12" t="s">
        <v>3335</v>
      </c>
      <c r="J94" s="12" t="s">
        <v>2117</v>
      </c>
      <c r="K94" s="12" t="s">
        <v>187</v>
      </c>
      <c r="L94" s="12" t="s">
        <v>28</v>
      </c>
      <c r="N94" s="12" t="s">
        <v>1326</v>
      </c>
      <c r="O94" t="s">
        <v>744</v>
      </c>
      <c r="P94" s="12" t="s">
        <v>3901</v>
      </c>
      <c r="Q94" t="s">
        <v>4009</v>
      </c>
      <c r="R94" t="s">
        <v>3954</v>
      </c>
      <c r="S94" t="s">
        <v>4172</v>
      </c>
      <c r="T94" s="12" t="s">
        <v>592</v>
      </c>
      <c r="U94" s="12" t="s">
        <v>452</v>
      </c>
      <c r="W94" s="12" t="s">
        <v>40</v>
      </c>
      <c r="X94" s="12" t="s">
        <v>3303</v>
      </c>
      <c r="Y94" s="12" t="s">
        <v>3303</v>
      </c>
      <c r="Z94" s="12" t="s">
        <v>80</v>
      </c>
      <c r="AA94" s="12" t="s">
        <v>35</v>
      </c>
      <c r="AB94" s="12" t="s">
        <v>2901</v>
      </c>
      <c r="AE94" s="12" t="s">
        <v>119</v>
      </c>
      <c r="AF94" s="12">
        <v>8</v>
      </c>
    </row>
    <row r="95" spans="1:32" s="12" customFormat="1" x14ac:dyDescent="0.25">
      <c r="A95" s="12" t="s">
        <v>1323</v>
      </c>
      <c r="B95" s="12">
        <v>2014</v>
      </c>
      <c r="C95" t="str">
        <f t="shared" si="1"/>
        <v>Pao et al. 2014</v>
      </c>
      <c r="D95" s="12" t="s">
        <v>35</v>
      </c>
      <c r="E95" s="12" t="s">
        <v>226</v>
      </c>
      <c r="F95" s="12" t="s">
        <v>1324</v>
      </c>
      <c r="G95" s="12" t="s">
        <v>35</v>
      </c>
      <c r="H95" s="12" t="s">
        <v>3503</v>
      </c>
      <c r="I95" s="12" t="s">
        <v>3335</v>
      </c>
      <c r="J95" s="12" t="s">
        <v>2117</v>
      </c>
      <c r="K95" s="12" t="s">
        <v>187</v>
      </c>
      <c r="L95" s="12" t="s">
        <v>28</v>
      </c>
      <c r="N95" s="12" t="s">
        <v>1326</v>
      </c>
      <c r="O95" t="s">
        <v>744</v>
      </c>
      <c r="P95" s="12" t="s">
        <v>3901</v>
      </c>
      <c r="Q95" t="s">
        <v>4009</v>
      </c>
      <c r="R95" t="s">
        <v>3954</v>
      </c>
      <c r="S95" t="s">
        <v>4127</v>
      </c>
      <c r="T95" s="12" t="s">
        <v>350</v>
      </c>
      <c r="U95" s="12" t="s">
        <v>351</v>
      </c>
      <c r="W95" s="12" t="s">
        <v>40</v>
      </c>
      <c r="X95" s="12" t="s">
        <v>3303</v>
      </c>
      <c r="Y95" s="12" t="s">
        <v>3303</v>
      </c>
      <c r="Z95" s="12" t="s">
        <v>80</v>
      </c>
      <c r="AA95" s="12" t="s">
        <v>35</v>
      </c>
      <c r="AB95" s="12" t="s">
        <v>2901</v>
      </c>
      <c r="AE95" s="12" t="s">
        <v>119</v>
      </c>
      <c r="AF95" s="12">
        <v>14</v>
      </c>
    </row>
    <row r="96" spans="1:32" s="12" customFormat="1" x14ac:dyDescent="0.25">
      <c r="A96" s="12" t="s">
        <v>1323</v>
      </c>
      <c r="B96" s="12">
        <v>2014</v>
      </c>
      <c r="C96" t="str">
        <f t="shared" si="1"/>
        <v>Pao et al. 2014</v>
      </c>
      <c r="D96" s="12" t="s">
        <v>35</v>
      </c>
      <c r="E96" s="12" t="s">
        <v>226</v>
      </c>
      <c r="F96" s="12" t="s">
        <v>1324</v>
      </c>
      <c r="G96" s="12" t="s">
        <v>35</v>
      </c>
      <c r="H96" s="12" t="s">
        <v>3503</v>
      </c>
      <c r="I96" s="12" t="s">
        <v>3335</v>
      </c>
      <c r="J96" s="12" t="s">
        <v>2117</v>
      </c>
      <c r="K96" s="12" t="s">
        <v>187</v>
      </c>
      <c r="L96" s="12" t="s">
        <v>28</v>
      </c>
      <c r="N96" s="12" t="s">
        <v>1326</v>
      </c>
      <c r="O96" t="s">
        <v>744</v>
      </c>
      <c r="P96" s="12" t="s">
        <v>3901</v>
      </c>
      <c r="Q96" s="12" t="s">
        <v>4009</v>
      </c>
      <c r="R96" s="12" t="s">
        <v>3954</v>
      </c>
      <c r="S96" s="12" t="s">
        <v>4127</v>
      </c>
      <c r="T96" s="12" t="s">
        <v>1332</v>
      </c>
      <c r="U96" s="12" t="s">
        <v>1333</v>
      </c>
      <c r="W96" s="12" t="s">
        <v>40</v>
      </c>
      <c r="X96" s="12" t="s">
        <v>3303</v>
      </c>
      <c r="Y96" s="12" t="s">
        <v>3303</v>
      </c>
      <c r="Z96" s="12" t="s">
        <v>80</v>
      </c>
      <c r="AA96" s="12" t="s">
        <v>35</v>
      </c>
      <c r="AB96" s="12" t="s">
        <v>2901</v>
      </c>
      <c r="AE96" s="12" t="s">
        <v>119</v>
      </c>
      <c r="AF96" s="12">
        <v>3</v>
      </c>
    </row>
    <row r="97" spans="1:44" s="12" customFormat="1" x14ac:dyDescent="0.25">
      <c r="A97" s="12" t="s">
        <v>1323</v>
      </c>
      <c r="B97" s="12">
        <v>2014</v>
      </c>
      <c r="C97" t="str">
        <f t="shared" si="1"/>
        <v>Pao et al. 2014</v>
      </c>
      <c r="D97" s="12" t="s">
        <v>35</v>
      </c>
      <c r="E97" s="12" t="s">
        <v>226</v>
      </c>
      <c r="F97" s="12" t="s">
        <v>1324</v>
      </c>
      <c r="G97" s="12" t="s">
        <v>35</v>
      </c>
      <c r="H97" s="12" t="s">
        <v>3503</v>
      </c>
      <c r="I97" s="12" t="s">
        <v>3335</v>
      </c>
      <c r="J97" s="12" t="s">
        <v>2117</v>
      </c>
      <c r="K97" s="12" t="s">
        <v>187</v>
      </c>
      <c r="L97" s="12" t="s">
        <v>28</v>
      </c>
      <c r="N97" s="12" t="s">
        <v>1326</v>
      </c>
      <c r="O97" t="s">
        <v>744</v>
      </c>
      <c r="P97" s="12" t="s">
        <v>3901</v>
      </c>
      <c r="Q97" t="s">
        <v>4009</v>
      </c>
      <c r="R97" t="s">
        <v>3954</v>
      </c>
      <c r="S97" t="s">
        <v>4105</v>
      </c>
      <c r="T97" s="12" t="s">
        <v>1335</v>
      </c>
      <c r="U97" s="12" t="s">
        <v>2824</v>
      </c>
      <c r="W97" s="12" t="s">
        <v>40</v>
      </c>
      <c r="X97" s="12" t="s">
        <v>3303</v>
      </c>
      <c r="Y97" s="12" t="s">
        <v>3303</v>
      </c>
      <c r="Z97" s="12" t="s">
        <v>80</v>
      </c>
      <c r="AA97" s="12" t="s">
        <v>35</v>
      </c>
      <c r="AB97" s="12" t="s">
        <v>2901</v>
      </c>
      <c r="AE97" s="12" t="s">
        <v>119</v>
      </c>
      <c r="AF97" s="12">
        <v>1</v>
      </c>
    </row>
    <row r="98" spans="1:44" s="12" customFormat="1" x14ac:dyDescent="0.25">
      <c r="A98" s="12" t="s">
        <v>357</v>
      </c>
      <c r="B98" s="12">
        <v>2016</v>
      </c>
      <c r="C98" t="str">
        <f t="shared" si="1"/>
        <v>Pearson et al. 2016</v>
      </c>
      <c r="D98" s="12" t="s">
        <v>35</v>
      </c>
      <c r="E98" s="12" t="s">
        <v>226</v>
      </c>
      <c r="F98" s="12" t="s">
        <v>358</v>
      </c>
      <c r="G98" s="12" t="s">
        <v>2901</v>
      </c>
      <c r="H98" s="12" t="s">
        <v>3501</v>
      </c>
      <c r="I98" s="12" t="s">
        <v>251</v>
      </c>
      <c r="J98" s="12" t="s">
        <v>2117</v>
      </c>
      <c r="K98" s="12" t="s">
        <v>28</v>
      </c>
      <c r="L98" s="12" t="s">
        <v>28</v>
      </c>
      <c r="N98" s="12" t="s">
        <v>277</v>
      </c>
      <c r="O98" t="s">
        <v>744</v>
      </c>
      <c r="P98" s="12" t="s">
        <v>3901</v>
      </c>
      <c r="Q98" t="s">
        <v>4009</v>
      </c>
      <c r="R98" t="s">
        <v>4097</v>
      </c>
      <c r="S98" t="s">
        <v>4096</v>
      </c>
      <c r="T98" s="12" t="s">
        <v>343</v>
      </c>
      <c r="U98" s="12" t="s">
        <v>267</v>
      </c>
      <c r="W98" s="12" t="s">
        <v>40</v>
      </c>
      <c r="X98" s="12" t="s">
        <v>3303</v>
      </c>
      <c r="Y98" s="12" t="s">
        <v>3303</v>
      </c>
      <c r="Z98" s="12" t="s">
        <v>304</v>
      </c>
      <c r="AA98" s="12" t="s">
        <v>35</v>
      </c>
      <c r="AB98" s="12" t="s">
        <v>2901</v>
      </c>
      <c r="AE98" s="12">
        <v>3</v>
      </c>
      <c r="AF98" s="12">
        <v>473</v>
      </c>
    </row>
    <row r="99" spans="1:44" s="12" customFormat="1" x14ac:dyDescent="0.25">
      <c r="A99" s="12" t="s">
        <v>477</v>
      </c>
      <c r="B99" s="12">
        <v>2021</v>
      </c>
      <c r="C99" t="str">
        <f t="shared" si="1"/>
        <v>Plaza-Rodriguez et al. 2021</v>
      </c>
      <c r="D99" s="12" t="s">
        <v>478</v>
      </c>
      <c r="E99" s="12" t="s">
        <v>226</v>
      </c>
      <c r="F99" s="12" t="s">
        <v>479</v>
      </c>
      <c r="G99" s="12" t="s">
        <v>2901</v>
      </c>
      <c r="H99" s="12" t="s">
        <v>3504</v>
      </c>
      <c r="I99" s="12" t="s">
        <v>3362</v>
      </c>
      <c r="J99" s="12" t="s">
        <v>2117</v>
      </c>
      <c r="K99" s="12" t="s">
        <v>28</v>
      </c>
      <c r="L99" s="12" t="s">
        <v>28</v>
      </c>
      <c r="N99" s="12" t="s">
        <v>28</v>
      </c>
      <c r="O99" t="s">
        <v>744</v>
      </c>
      <c r="P99" s="12" t="s">
        <v>3901</v>
      </c>
      <c r="Q99" t="s">
        <v>3919</v>
      </c>
      <c r="R99" s="13" t="s">
        <v>2600</v>
      </c>
      <c r="S99" s="13"/>
      <c r="V99" s="12" t="s">
        <v>3363</v>
      </c>
      <c r="W99" s="12" t="s">
        <v>40</v>
      </c>
      <c r="X99" s="12" t="s">
        <v>3364</v>
      </c>
      <c r="Y99" s="12" t="s">
        <v>3069</v>
      </c>
      <c r="Z99" s="12" t="s">
        <v>2089</v>
      </c>
      <c r="AA99" s="12" t="s">
        <v>35</v>
      </c>
      <c r="AB99" s="12" t="s">
        <v>2901</v>
      </c>
      <c r="AE99" s="12" t="s">
        <v>119</v>
      </c>
      <c r="AF99" s="12">
        <v>93</v>
      </c>
    </row>
    <row r="100" spans="1:44" s="12" customFormat="1" x14ac:dyDescent="0.25">
      <c r="A100" s="12" t="s">
        <v>1978</v>
      </c>
      <c r="B100" s="12">
        <v>1992</v>
      </c>
      <c r="C100" t="str">
        <f t="shared" si="1"/>
        <v>Quessy and Messier 1992</v>
      </c>
      <c r="D100" s="12" t="s">
        <v>35</v>
      </c>
      <c r="E100" s="12" t="s">
        <v>25</v>
      </c>
      <c r="F100" s="12" t="s">
        <v>1982</v>
      </c>
      <c r="G100" s="12" t="s">
        <v>2901</v>
      </c>
      <c r="H100" s="12" t="s">
        <v>3503</v>
      </c>
      <c r="I100" s="12" t="s">
        <v>3408</v>
      </c>
      <c r="J100" s="12" t="s">
        <v>2117</v>
      </c>
      <c r="K100" s="12" t="s">
        <v>28</v>
      </c>
      <c r="L100" s="12" t="s">
        <v>28</v>
      </c>
      <c r="N100" s="12" t="s">
        <v>485</v>
      </c>
      <c r="O100" t="s">
        <v>744</v>
      </c>
      <c r="P100" s="12" t="s">
        <v>3901</v>
      </c>
      <c r="Q100" t="s">
        <v>2614</v>
      </c>
      <c r="R100" t="s">
        <v>118</v>
      </c>
      <c r="S100" t="s">
        <v>3980</v>
      </c>
      <c r="T100" s="12" t="s">
        <v>136</v>
      </c>
      <c r="U100" s="12" t="s">
        <v>91</v>
      </c>
      <c r="W100" s="12" t="s">
        <v>40</v>
      </c>
      <c r="X100" s="12" t="s">
        <v>3365</v>
      </c>
      <c r="Y100" s="12" t="s">
        <v>3069</v>
      </c>
      <c r="Z100" s="12" t="s">
        <v>403</v>
      </c>
      <c r="AA100" s="12" t="s">
        <v>35</v>
      </c>
      <c r="AB100" s="12" t="s">
        <v>2901</v>
      </c>
      <c r="AE100" s="12">
        <v>2</v>
      </c>
      <c r="AF100" s="12">
        <v>46</v>
      </c>
    </row>
    <row r="101" spans="1:44" s="12" customFormat="1" x14ac:dyDescent="0.25">
      <c r="A101" s="12" t="s">
        <v>1978</v>
      </c>
      <c r="B101" s="12">
        <v>1992</v>
      </c>
      <c r="C101" t="str">
        <f t="shared" si="1"/>
        <v>Quessy and Messier 1992</v>
      </c>
      <c r="D101" s="12" t="s">
        <v>35</v>
      </c>
      <c r="E101" s="12" t="s">
        <v>25</v>
      </c>
      <c r="F101" s="12" t="s">
        <v>1979</v>
      </c>
      <c r="G101" s="12" t="s">
        <v>2901</v>
      </c>
      <c r="H101" s="12" t="s">
        <v>3503</v>
      </c>
      <c r="I101" s="12" t="s">
        <v>3408</v>
      </c>
      <c r="J101" s="12" t="s">
        <v>2117</v>
      </c>
      <c r="K101" s="12" t="s">
        <v>28</v>
      </c>
      <c r="L101" s="12" t="s">
        <v>28</v>
      </c>
      <c r="N101" s="12" t="s">
        <v>485</v>
      </c>
      <c r="O101" t="s">
        <v>744</v>
      </c>
      <c r="P101" s="12" t="s">
        <v>3901</v>
      </c>
      <c r="Q101" t="s">
        <v>2614</v>
      </c>
      <c r="R101" t="s">
        <v>118</v>
      </c>
      <c r="S101" t="s">
        <v>3980</v>
      </c>
      <c r="T101" s="12" t="s">
        <v>136</v>
      </c>
      <c r="U101" s="12" t="s">
        <v>91</v>
      </c>
      <c r="W101" s="12" t="s">
        <v>40</v>
      </c>
      <c r="X101" s="12" t="s">
        <v>3365</v>
      </c>
      <c r="Y101" s="12" t="s">
        <v>3069</v>
      </c>
      <c r="Z101" s="12" t="s">
        <v>403</v>
      </c>
      <c r="AA101" s="12" t="s">
        <v>35</v>
      </c>
      <c r="AB101" s="12" t="s">
        <v>2901</v>
      </c>
      <c r="AE101" s="12">
        <v>9</v>
      </c>
      <c r="AF101" s="12">
        <v>79</v>
      </c>
    </row>
    <row r="102" spans="1:44" s="12" customFormat="1" x14ac:dyDescent="0.25">
      <c r="A102" s="12" t="s">
        <v>1978</v>
      </c>
      <c r="B102" s="12">
        <v>1992</v>
      </c>
      <c r="C102" t="str">
        <f t="shared" si="1"/>
        <v>Quessy and Messier 1992</v>
      </c>
      <c r="D102" s="12" t="s">
        <v>35</v>
      </c>
      <c r="E102" s="12" t="s">
        <v>25</v>
      </c>
      <c r="F102" s="12" t="s">
        <v>1981</v>
      </c>
      <c r="G102" s="12" t="s">
        <v>2901</v>
      </c>
      <c r="H102" s="12" t="s">
        <v>3503</v>
      </c>
      <c r="I102" s="12" t="s">
        <v>3408</v>
      </c>
      <c r="J102" s="12" t="s">
        <v>2117</v>
      </c>
      <c r="K102" s="12" t="s">
        <v>28</v>
      </c>
      <c r="L102" s="12" t="s">
        <v>28</v>
      </c>
      <c r="N102" s="12" t="s">
        <v>485</v>
      </c>
      <c r="O102" t="s">
        <v>744</v>
      </c>
      <c r="P102" s="12" t="s">
        <v>3901</v>
      </c>
      <c r="Q102" t="s">
        <v>2614</v>
      </c>
      <c r="R102" t="s">
        <v>118</v>
      </c>
      <c r="S102" t="s">
        <v>3980</v>
      </c>
      <c r="T102" s="12" t="s">
        <v>136</v>
      </c>
      <c r="U102" s="12" t="s">
        <v>91</v>
      </c>
      <c r="W102" s="12" t="s">
        <v>40</v>
      </c>
      <c r="X102" s="12" t="s">
        <v>3365</v>
      </c>
      <c r="Y102" s="12" t="s">
        <v>3069</v>
      </c>
      <c r="Z102" s="12" t="s">
        <v>403</v>
      </c>
      <c r="AA102" s="12" t="s">
        <v>35</v>
      </c>
      <c r="AB102" s="12" t="s">
        <v>2901</v>
      </c>
      <c r="AE102" s="12">
        <v>11</v>
      </c>
      <c r="AF102" s="12">
        <v>83</v>
      </c>
    </row>
    <row r="103" spans="1:44" s="12" customFormat="1" x14ac:dyDescent="0.25">
      <c r="A103" s="12" t="s">
        <v>1978</v>
      </c>
      <c r="B103" s="12">
        <v>1992</v>
      </c>
      <c r="C103" t="str">
        <f t="shared" si="1"/>
        <v>Quessy and Messier 1992</v>
      </c>
      <c r="D103" s="12" t="s">
        <v>35</v>
      </c>
      <c r="E103" s="12" t="s">
        <v>25</v>
      </c>
      <c r="F103" s="12" t="s">
        <v>1984</v>
      </c>
      <c r="G103" s="12" t="s">
        <v>2901</v>
      </c>
      <c r="H103" s="12" t="s">
        <v>3503</v>
      </c>
      <c r="I103" s="12" t="s">
        <v>3408</v>
      </c>
      <c r="J103" s="12" t="s">
        <v>2117</v>
      </c>
      <c r="K103" s="12" t="s">
        <v>28</v>
      </c>
      <c r="L103" s="12" t="s">
        <v>28</v>
      </c>
      <c r="N103" s="12" t="s">
        <v>485</v>
      </c>
      <c r="O103" t="s">
        <v>744</v>
      </c>
      <c r="P103" s="12" t="s">
        <v>3901</v>
      </c>
      <c r="Q103" t="s">
        <v>2614</v>
      </c>
      <c r="R103" t="s">
        <v>118</v>
      </c>
      <c r="S103" t="s">
        <v>3980</v>
      </c>
      <c r="T103" s="12" t="s">
        <v>136</v>
      </c>
      <c r="U103" s="12" t="s">
        <v>91</v>
      </c>
      <c r="W103" s="12" t="s">
        <v>40</v>
      </c>
      <c r="X103" s="12" t="s">
        <v>3365</v>
      </c>
      <c r="Y103" s="12" t="s">
        <v>3069</v>
      </c>
      <c r="Z103" s="12" t="s">
        <v>403</v>
      </c>
      <c r="AA103" s="12" t="s">
        <v>35</v>
      </c>
      <c r="AB103" s="12" t="s">
        <v>2901</v>
      </c>
      <c r="AE103" s="12">
        <v>25</v>
      </c>
      <c r="AF103" s="12">
        <v>264</v>
      </c>
    </row>
    <row r="104" spans="1:44" s="12" customFormat="1" x14ac:dyDescent="0.25">
      <c r="A104" s="12" t="s">
        <v>1978</v>
      </c>
      <c r="B104" s="12">
        <v>1992</v>
      </c>
      <c r="C104" t="str">
        <f t="shared" si="1"/>
        <v>Quessy and Messier 1992</v>
      </c>
      <c r="D104" s="12" t="s">
        <v>35</v>
      </c>
      <c r="E104" s="12" t="s">
        <v>25</v>
      </c>
      <c r="F104" s="12" t="s">
        <v>1983</v>
      </c>
      <c r="G104" s="12" t="s">
        <v>2901</v>
      </c>
      <c r="H104" s="12" t="s">
        <v>3503</v>
      </c>
      <c r="I104" s="12" t="s">
        <v>3408</v>
      </c>
      <c r="J104" s="12" t="s">
        <v>2117</v>
      </c>
      <c r="K104" s="12" t="s">
        <v>28</v>
      </c>
      <c r="L104" s="12" t="s">
        <v>28</v>
      </c>
      <c r="N104" s="12" t="s">
        <v>485</v>
      </c>
      <c r="O104" t="s">
        <v>744</v>
      </c>
      <c r="P104" s="12" t="s">
        <v>3901</v>
      </c>
      <c r="Q104" t="s">
        <v>2614</v>
      </c>
      <c r="R104" t="s">
        <v>118</v>
      </c>
      <c r="S104" t="s">
        <v>3980</v>
      </c>
      <c r="T104" s="12" t="s">
        <v>136</v>
      </c>
      <c r="U104" s="12" t="s">
        <v>91</v>
      </c>
      <c r="W104" s="12" t="s">
        <v>40</v>
      </c>
      <c r="X104" s="12" t="s">
        <v>3365</v>
      </c>
      <c r="Y104" s="12" t="s">
        <v>3069</v>
      </c>
      <c r="Z104" s="12" t="s">
        <v>403</v>
      </c>
      <c r="AA104" s="12" t="s">
        <v>35</v>
      </c>
      <c r="AB104" s="12" t="s">
        <v>2901</v>
      </c>
      <c r="AE104" s="12">
        <v>5</v>
      </c>
      <c r="AF104" s="12">
        <v>56</v>
      </c>
    </row>
    <row r="105" spans="1:44" s="12" customFormat="1" x14ac:dyDescent="0.25">
      <c r="A105" s="12" t="s">
        <v>3337</v>
      </c>
      <c r="B105" s="12">
        <v>2020</v>
      </c>
      <c r="C105" t="str">
        <f t="shared" si="1"/>
        <v>Rapp et al. 2020</v>
      </c>
      <c r="D105" s="12" t="s">
        <v>35</v>
      </c>
      <c r="E105" s="12" t="s">
        <v>25</v>
      </c>
      <c r="F105" s="12" t="s">
        <v>3338</v>
      </c>
      <c r="G105" s="12" t="s">
        <v>2901</v>
      </c>
      <c r="H105" s="12" t="s">
        <v>3501</v>
      </c>
      <c r="I105" s="12" t="s">
        <v>3339</v>
      </c>
      <c r="J105" s="12" t="s">
        <v>3625</v>
      </c>
      <c r="K105" s="12" t="s">
        <v>28</v>
      </c>
      <c r="L105" s="12" t="s">
        <v>28</v>
      </c>
      <c r="N105" s="12" t="s">
        <v>28</v>
      </c>
      <c r="O105" t="s">
        <v>744</v>
      </c>
      <c r="P105" s="12" t="s">
        <v>3901</v>
      </c>
      <c r="T105" s="12" t="s">
        <v>2649</v>
      </c>
      <c r="W105" s="12" t="s">
        <v>40</v>
      </c>
      <c r="X105" s="12" t="s">
        <v>3303</v>
      </c>
      <c r="Y105" s="12" t="s">
        <v>3303</v>
      </c>
      <c r="Z105" s="12" t="s">
        <v>80</v>
      </c>
      <c r="AA105" s="12" t="s">
        <v>35</v>
      </c>
      <c r="AB105" s="12" t="s">
        <v>2901</v>
      </c>
      <c r="AE105" s="12">
        <v>77</v>
      </c>
      <c r="AF105" s="12">
        <v>211</v>
      </c>
      <c r="AM105" s="16"/>
      <c r="AN105" s="16"/>
    </row>
    <row r="106" spans="1:44" s="12" customFormat="1" x14ac:dyDescent="0.25">
      <c r="A106" s="12" t="s">
        <v>3148</v>
      </c>
      <c r="B106" s="12">
        <v>2013</v>
      </c>
      <c r="C106" t="str">
        <f t="shared" si="1"/>
        <v>Rutledge et al. 2013</v>
      </c>
      <c r="D106" s="12" t="s">
        <v>35</v>
      </c>
      <c r="E106" s="12" t="s">
        <v>226</v>
      </c>
      <c r="F106" s="12" t="s">
        <v>3149</v>
      </c>
      <c r="G106" s="12" t="s">
        <v>35</v>
      </c>
      <c r="H106" s="12" t="s">
        <v>3503</v>
      </c>
      <c r="I106" s="12" t="s">
        <v>3150</v>
      </c>
      <c r="J106" s="12" t="s">
        <v>3625</v>
      </c>
      <c r="K106" s="12" t="s">
        <v>28</v>
      </c>
      <c r="L106" s="12" t="s">
        <v>28</v>
      </c>
      <c r="N106" s="12" t="s">
        <v>3151</v>
      </c>
      <c r="O106" t="s">
        <v>744</v>
      </c>
      <c r="P106" s="12" t="s">
        <v>3901</v>
      </c>
      <c r="Q106" t="s">
        <v>3919</v>
      </c>
      <c r="R106" t="s">
        <v>2600</v>
      </c>
      <c r="S106" t="s">
        <v>3977</v>
      </c>
      <c r="T106" s="12" t="s">
        <v>631</v>
      </c>
      <c r="U106" s="12" t="s">
        <v>79</v>
      </c>
      <c r="W106" s="12" t="s">
        <v>40</v>
      </c>
      <c r="X106" s="12" t="s">
        <v>3152</v>
      </c>
      <c r="Y106" s="12" t="s">
        <v>3069</v>
      </c>
      <c r="Z106" s="12" t="s">
        <v>80</v>
      </c>
      <c r="AA106" s="12" t="s">
        <v>35</v>
      </c>
      <c r="AB106" s="12" t="s">
        <v>2901</v>
      </c>
      <c r="AE106" s="12">
        <v>26</v>
      </c>
      <c r="AF106" s="12">
        <v>318</v>
      </c>
    </row>
    <row r="107" spans="1:44" s="12" customFormat="1" x14ac:dyDescent="0.25">
      <c r="A107" s="12" t="s">
        <v>3153</v>
      </c>
      <c r="B107" s="12">
        <v>2018</v>
      </c>
      <c r="C107" t="str">
        <f t="shared" si="1"/>
        <v>Sen et al.  2018</v>
      </c>
      <c r="D107" s="12" t="s">
        <v>35</v>
      </c>
      <c r="E107" s="12" t="s">
        <v>158</v>
      </c>
      <c r="F107" s="12" t="s">
        <v>3154</v>
      </c>
      <c r="G107" s="12" t="s">
        <v>35</v>
      </c>
      <c r="H107" s="12" t="s">
        <v>3503</v>
      </c>
      <c r="I107" s="12" t="s">
        <v>3368</v>
      </c>
      <c r="J107" s="12" t="s">
        <v>3625</v>
      </c>
      <c r="K107" s="12" t="s">
        <v>28</v>
      </c>
      <c r="L107" s="12" t="s">
        <v>28</v>
      </c>
      <c r="N107" s="12" t="s">
        <v>3369</v>
      </c>
      <c r="O107" t="s">
        <v>744</v>
      </c>
      <c r="P107" s="12" t="s">
        <v>3901</v>
      </c>
      <c r="Q107" t="s">
        <v>4009</v>
      </c>
      <c r="R107" t="s">
        <v>4008</v>
      </c>
      <c r="S107" t="s">
        <v>3931</v>
      </c>
      <c r="T107" s="12" t="s">
        <v>3156</v>
      </c>
      <c r="U107" s="12" t="s">
        <v>1602</v>
      </c>
      <c r="W107" s="12" t="s">
        <v>40</v>
      </c>
      <c r="X107" s="12" t="s">
        <v>3365</v>
      </c>
      <c r="Y107" s="12" t="s">
        <v>3069</v>
      </c>
      <c r="Z107" s="12" t="s">
        <v>80</v>
      </c>
      <c r="AA107" s="12" t="s">
        <v>35</v>
      </c>
      <c r="AB107" s="12" t="s">
        <v>2901</v>
      </c>
      <c r="AE107" s="12">
        <v>49</v>
      </c>
      <c r="AF107" s="12">
        <v>80</v>
      </c>
      <c r="AR107" s="12" t="s">
        <v>3158</v>
      </c>
    </row>
    <row r="108" spans="1:44" s="12" customFormat="1" x14ac:dyDescent="0.25">
      <c r="A108" s="12" t="s">
        <v>3153</v>
      </c>
      <c r="B108" s="12">
        <v>2018</v>
      </c>
      <c r="C108" t="str">
        <f t="shared" si="1"/>
        <v>Sen et al.  2018</v>
      </c>
      <c r="D108" s="12" t="s">
        <v>35</v>
      </c>
      <c r="E108" s="12" t="s">
        <v>158</v>
      </c>
      <c r="F108" s="12" t="s">
        <v>3154</v>
      </c>
      <c r="G108" s="12" t="s">
        <v>35</v>
      </c>
      <c r="H108" s="12" t="s">
        <v>3503</v>
      </c>
      <c r="I108" s="12" t="s">
        <v>3163</v>
      </c>
      <c r="J108" s="12" t="s">
        <v>3625</v>
      </c>
      <c r="K108" s="12" t="s">
        <v>28</v>
      </c>
      <c r="L108" s="12" t="s">
        <v>28</v>
      </c>
      <c r="N108" s="12" t="s">
        <v>485</v>
      </c>
      <c r="O108" t="s">
        <v>744</v>
      </c>
      <c r="P108" s="12" t="s">
        <v>3901</v>
      </c>
      <c r="Q108" t="s">
        <v>4009</v>
      </c>
      <c r="R108" t="s">
        <v>4008</v>
      </c>
      <c r="S108" t="s">
        <v>3931</v>
      </c>
      <c r="T108" s="12" t="s">
        <v>3156</v>
      </c>
      <c r="U108" s="12" t="s">
        <v>1602</v>
      </c>
      <c r="W108" s="12" t="s">
        <v>40</v>
      </c>
      <c r="X108" s="12" t="s">
        <v>3164</v>
      </c>
      <c r="Y108" s="12" t="s">
        <v>3611</v>
      </c>
      <c r="Z108" s="12" t="s">
        <v>80</v>
      </c>
      <c r="AA108" s="12" t="s">
        <v>35</v>
      </c>
      <c r="AB108" s="12" t="s">
        <v>2901</v>
      </c>
      <c r="AE108" s="12">
        <v>49</v>
      </c>
      <c r="AF108" s="12">
        <v>80</v>
      </c>
      <c r="AR108" s="12" t="s">
        <v>3158</v>
      </c>
    </row>
    <row r="109" spans="1:44" s="12" customFormat="1" x14ac:dyDescent="0.25">
      <c r="A109" s="12" t="s">
        <v>3153</v>
      </c>
      <c r="B109" s="12">
        <v>2018</v>
      </c>
      <c r="C109" t="str">
        <f t="shared" si="1"/>
        <v>Sen et al.  2018</v>
      </c>
      <c r="D109" s="12" t="s">
        <v>35</v>
      </c>
      <c r="E109" s="12" t="s">
        <v>158</v>
      </c>
      <c r="F109" s="12" t="s">
        <v>3154</v>
      </c>
      <c r="G109" s="12" t="s">
        <v>35</v>
      </c>
      <c r="H109" s="12" t="s">
        <v>3503</v>
      </c>
      <c r="I109" s="12" t="s">
        <v>3155</v>
      </c>
      <c r="J109" s="12" t="s">
        <v>3625</v>
      </c>
      <c r="K109" s="12" t="s">
        <v>28</v>
      </c>
      <c r="L109" s="12" t="s">
        <v>28</v>
      </c>
      <c r="N109" s="12" t="s">
        <v>485</v>
      </c>
      <c r="O109" t="s">
        <v>744</v>
      </c>
      <c r="P109" s="12" t="s">
        <v>3901</v>
      </c>
      <c r="Q109" t="s">
        <v>4009</v>
      </c>
      <c r="R109" t="s">
        <v>4008</v>
      </c>
      <c r="S109" t="s">
        <v>3931</v>
      </c>
      <c r="T109" s="12" t="s">
        <v>3156</v>
      </c>
      <c r="U109" s="12" t="s">
        <v>1602</v>
      </c>
      <c r="W109" s="12" t="s">
        <v>40</v>
      </c>
      <c r="X109" s="12" t="s">
        <v>3409</v>
      </c>
      <c r="Y109" s="12" t="s">
        <v>3611</v>
      </c>
      <c r="Z109" s="12" t="s">
        <v>80</v>
      </c>
      <c r="AA109" s="12" t="s">
        <v>35</v>
      </c>
      <c r="AB109" s="12" t="s">
        <v>2901</v>
      </c>
      <c r="AE109" s="12">
        <v>45</v>
      </c>
      <c r="AF109" s="12">
        <v>80</v>
      </c>
      <c r="AR109" s="12" t="s">
        <v>3158</v>
      </c>
    </row>
    <row r="110" spans="1:44" s="12" customFormat="1" x14ac:dyDescent="0.25">
      <c r="A110" s="12" t="s">
        <v>3153</v>
      </c>
      <c r="B110" s="12">
        <v>2018</v>
      </c>
      <c r="C110" t="str">
        <f t="shared" si="1"/>
        <v>Sen et al.  2018</v>
      </c>
      <c r="D110" s="12" t="s">
        <v>35</v>
      </c>
      <c r="E110" s="12" t="s">
        <v>158</v>
      </c>
      <c r="F110" s="12" t="s">
        <v>3154</v>
      </c>
      <c r="G110" s="12" t="s">
        <v>35</v>
      </c>
      <c r="H110" s="12" t="s">
        <v>3503</v>
      </c>
      <c r="I110" s="12" t="s">
        <v>3161</v>
      </c>
      <c r="J110" s="12" t="s">
        <v>3625</v>
      </c>
      <c r="K110" s="12" t="s">
        <v>28</v>
      </c>
      <c r="L110" s="12" t="s">
        <v>28</v>
      </c>
      <c r="N110" s="12" t="s">
        <v>485</v>
      </c>
      <c r="O110" t="s">
        <v>744</v>
      </c>
      <c r="P110" s="12" t="s">
        <v>3901</v>
      </c>
      <c r="Q110" t="s">
        <v>4009</v>
      </c>
      <c r="R110" t="s">
        <v>4008</v>
      </c>
      <c r="S110" t="s">
        <v>3931</v>
      </c>
      <c r="T110" s="12" t="s">
        <v>3156</v>
      </c>
      <c r="U110" s="12" t="s">
        <v>1602</v>
      </c>
      <c r="W110" s="12" t="s">
        <v>40</v>
      </c>
      <c r="X110" s="12" t="s">
        <v>3162</v>
      </c>
      <c r="Y110" s="12" t="s">
        <v>3610</v>
      </c>
      <c r="Z110" s="12" t="s">
        <v>80</v>
      </c>
      <c r="AA110" s="12" t="s">
        <v>35</v>
      </c>
      <c r="AB110" s="12" t="s">
        <v>2901</v>
      </c>
      <c r="AE110" s="12">
        <v>49</v>
      </c>
      <c r="AF110" s="12">
        <v>80</v>
      </c>
      <c r="AR110" s="12" t="s">
        <v>3158</v>
      </c>
    </row>
    <row r="111" spans="1:44" s="12" customFormat="1" x14ac:dyDescent="0.25">
      <c r="A111" s="12" t="s">
        <v>3153</v>
      </c>
      <c r="B111" s="12">
        <v>2018</v>
      </c>
      <c r="C111" t="str">
        <f t="shared" si="1"/>
        <v>Sen et al.  2018</v>
      </c>
      <c r="D111" s="12" t="s">
        <v>35</v>
      </c>
      <c r="E111" s="12" t="s">
        <v>158</v>
      </c>
      <c r="F111" s="12" t="s">
        <v>3154</v>
      </c>
      <c r="G111" s="12" t="s">
        <v>35</v>
      </c>
      <c r="H111" s="12" t="s">
        <v>3503</v>
      </c>
      <c r="I111" s="12" t="s">
        <v>3341</v>
      </c>
      <c r="J111" s="12" t="s">
        <v>3625</v>
      </c>
      <c r="K111" s="12" t="s">
        <v>28</v>
      </c>
      <c r="L111" s="12" t="s">
        <v>28</v>
      </c>
      <c r="N111" s="12" t="s">
        <v>485</v>
      </c>
      <c r="O111" t="s">
        <v>744</v>
      </c>
      <c r="P111" s="12" t="s">
        <v>3901</v>
      </c>
      <c r="Q111" t="s">
        <v>4009</v>
      </c>
      <c r="R111" t="s">
        <v>4008</v>
      </c>
      <c r="S111" t="s">
        <v>3931</v>
      </c>
      <c r="T111" s="12" t="s">
        <v>3156</v>
      </c>
      <c r="U111" s="12" t="s">
        <v>1602</v>
      </c>
      <c r="W111" s="12" t="s">
        <v>40</v>
      </c>
      <c r="X111" s="12" t="s">
        <v>3303</v>
      </c>
      <c r="Y111" s="12" t="s">
        <v>3303</v>
      </c>
      <c r="Z111" s="12" t="s">
        <v>80</v>
      </c>
      <c r="AA111" s="12" t="s">
        <v>35</v>
      </c>
      <c r="AB111" s="12" t="s">
        <v>2901</v>
      </c>
      <c r="AE111" s="12">
        <v>49</v>
      </c>
      <c r="AF111" s="12">
        <v>80</v>
      </c>
      <c r="AR111" s="12" t="s">
        <v>3158</v>
      </c>
    </row>
    <row r="112" spans="1:44" s="12" customFormat="1" x14ac:dyDescent="0.25">
      <c r="A112" s="12" t="s">
        <v>3153</v>
      </c>
      <c r="B112" s="12">
        <v>2018</v>
      </c>
      <c r="C112" t="str">
        <f t="shared" si="1"/>
        <v>Sen et al.  2018</v>
      </c>
      <c r="D112" s="12" t="s">
        <v>35</v>
      </c>
      <c r="E112" s="12" t="s">
        <v>158</v>
      </c>
      <c r="F112" s="12" t="s">
        <v>3159</v>
      </c>
      <c r="G112" s="12" t="s">
        <v>2901</v>
      </c>
      <c r="H112" s="12" t="s">
        <v>3507</v>
      </c>
      <c r="I112" s="12" t="s">
        <v>3368</v>
      </c>
      <c r="J112" s="12" t="s">
        <v>3625</v>
      </c>
      <c r="K112" s="12" t="s">
        <v>28</v>
      </c>
      <c r="L112" s="12" t="s">
        <v>28</v>
      </c>
      <c r="N112" s="12" t="s">
        <v>3369</v>
      </c>
      <c r="O112" t="s">
        <v>744</v>
      </c>
      <c r="P112" s="12" t="s">
        <v>3901</v>
      </c>
      <c r="Q112" t="s">
        <v>4009</v>
      </c>
      <c r="R112" t="s">
        <v>4008</v>
      </c>
      <c r="S112" t="s">
        <v>3931</v>
      </c>
      <c r="T112" s="12" t="s">
        <v>3496</v>
      </c>
      <c r="U112" s="12" t="s">
        <v>3160</v>
      </c>
      <c r="W112" s="12" t="s">
        <v>40</v>
      </c>
      <c r="X112" s="12" t="s">
        <v>3365</v>
      </c>
      <c r="Y112" s="12" t="s">
        <v>3069</v>
      </c>
      <c r="Z112" s="12" t="s">
        <v>80</v>
      </c>
      <c r="AA112" s="12" t="s">
        <v>35</v>
      </c>
      <c r="AB112" s="12" t="s">
        <v>2901</v>
      </c>
      <c r="AE112" s="12">
        <v>25</v>
      </c>
      <c r="AF112" s="12">
        <v>36</v>
      </c>
      <c r="AR112" s="12" t="s">
        <v>3158</v>
      </c>
    </row>
    <row r="113" spans="1:45" s="12" customFormat="1" x14ac:dyDescent="0.25">
      <c r="A113" s="12" t="s">
        <v>3153</v>
      </c>
      <c r="B113" s="12">
        <v>2018</v>
      </c>
      <c r="C113" t="str">
        <f t="shared" si="1"/>
        <v>Sen et al.  2018</v>
      </c>
      <c r="D113" s="12" t="s">
        <v>35</v>
      </c>
      <c r="E113" s="12" t="s">
        <v>158</v>
      </c>
      <c r="F113" s="12" t="s">
        <v>3159</v>
      </c>
      <c r="G113" s="12" t="s">
        <v>2901</v>
      </c>
      <c r="H113" s="12" t="s">
        <v>3507</v>
      </c>
      <c r="I113" s="12" t="s">
        <v>3155</v>
      </c>
      <c r="J113" s="12" t="s">
        <v>3625</v>
      </c>
      <c r="K113" s="12" t="s">
        <v>28</v>
      </c>
      <c r="L113" s="12" t="s">
        <v>28</v>
      </c>
      <c r="N113" s="12" t="s">
        <v>485</v>
      </c>
      <c r="O113" t="s">
        <v>744</v>
      </c>
      <c r="P113" s="12" t="s">
        <v>3901</v>
      </c>
      <c r="Q113" t="s">
        <v>4009</v>
      </c>
      <c r="R113" t="s">
        <v>4008</v>
      </c>
      <c r="S113" t="s">
        <v>3931</v>
      </c>
      <c r="T113" s="12" t="s">
        <v>3496</v>
      </c>
      <c r="U113" s="12" t="s">
        <v>3160</v>
      </c>
      <c r="W113" s="12" t="s">
        <v>40</v>
      </c>
      <c r="X113" s="12" t="s">
        <v>3157</v>
      </c>
      <c r="Y113" s="12" t="s">
        <v>3611</v>
      </c>
      <c r="Z113" s="12" t="s">
        <v>80</v>
      </c>
      <c r="AA113" s="12" t="s">
        <v>35</v>
      </c>
      <c r="AB113" s="12" t="s">
        <v>2901</v>
      </c>
      <c r="AE113" s="12">
        <v>25</v>
      </c>
      <c r="AF113" s="12">
        <v>36</v>
      </c>
      <c r="AR113" s="12" t="s">
        <v>3158</v>
      </c>
    </row>
    <row r="114" spans="1:45" s="12" customFormat="1" x14ac:dyDescent="0.25">
      <c r="A114" s="12" t="s">
        <v>3153</v>
      </c>
      <c r="B114" s="12">
        <v>2018</v>
      </c>
      <c r="C114" t="str">
        <f t="shared" si="1"/>
        <v>Sen et al.  2018</v>
      </c>
      <c r="D114" s="12" t="s">
        <v>35</v>
      </c>
      <c r="E114" s="12" t="s">
        <v>158</v>
      </c>
      <c r="F114" s="12" t="s">
        <v>3159</v>
      </c>
      <c r="G114" s="12" t="s">
        <v>2901</v>
      </c>
      <c r="H114" s="12" t="s">
        <v>3507</v>
      </c>
      <c r="I114" s="12" t="s">
        <v>3163</v>
      </c>
      <c r="J114" s="12" t="s">
        <v>3625</v>
      </c>
      <c r="K114" s="12" t="s">
        <v>28</v>
      </c>
      <c r="L114" s="12" t="s">
        <v>28</v>
      </c>
      <c r="N114" s="12" t="s">
        <v>485</v>
      </c>
      <c r="O114" t="s">
        <v>744</v>
      </c>
      <c r="P114" s="12" t="s">
        <v>3901</v>
      </c>
      <c r="Q114" t="s">
        <v>4009</v>
      </c>
      <c r="R114" t="s">
        <v>4008</v>
      </c>
      <c r="S114" t="s">
        <v>3931</v>
      </c>
      <c r="T114" s="12" t="s">
        <v>3496</v>
      </c>
      <c r="U114" s="12" t="s">
        <v>3160</v>
      </c>
      <c r="W114" s="12" t="s">
        <v>40</v>
      </c>
      <c r="X114" s="12" t="s">
        <v>3164</v>
      </c>
      <c r="Y114" s="12" t="s">
        <v>3611</v>
      </c>
      <c r="Z114" s="12" t="s">
        <v>80</v>
      </c>
      <c r="AA114" s="12" t="s">
        <v>35</v>
      </c>
      <c r="AB114" s="12" t="s">
        <v>2901</v>
      </c>
      <c r="AE114" s="12">
        <v>24</v>
      </c>
      <c r="AF114" s="12">
        <v>36</v>
      </c>
      <c r="AR114" s="12" t="s">
        <v>3158</v>
      </c>
    </row>
    <row r="115" spans="1:45" s="12" customFormat="1" x14ac:dyDescent="0.25">
      <c r="A115" s="12" t="s">
        <v>3153</v>
      </c>
      <c r="B115" s="12">
        <v>2018</v>
      </c>
      <c r="C115" t="str">
        <f t="shared" si="1"/>
        <v>Sen et al.  2018</v>
      </c>
      <c r="D115" s="12" t="s">
        <v>35</v>
      </c>
      <c r="E115" s="12" t="s">
        <v>158</v>
      </c>
      <c r="F115" s="12" t="s">
        <v>3159</v>
      </c>
      <c r="G115" s="12" t="s">
        <v>2901</v>
      </c>
      <c r="H115" s="12" t="s">
        <v>3507</v>
      </c>
      <c r="I115" s="12" t="s">
        <v>3161</v>
      </c>
      <c r="J115" s="12" t="s">
        <v>3625</v>
      </c>
      <c r="K115" s="12" t="s">
        <v>28</v>
      </c>
      <c r="L115" s="12" t="s">
        <v>28</v>
      </c>
      <c r="N115" s="12" t="s">
        <v>485</v>
      </c>
      <c r="O115" t="s">
        <v>744</v>
      </c>
      <c r="P115" s="12" t="s">
        <v>3901</v>
      </c>
      <c r="Q115" t="s">
        <v>4009</v>
      </c>
      <c r="R115" t="s">
        <v>4008</v>
      </c>
      <c r="S115" t="s">
        <v>3931</v>
      </c>
      <c r="T115" s="12" t="s">
        <v>3496</v>
      </c>
      <c r="U115" s="12" t="s">
        <v>3160</v>
      </c>
      <c r="W115" s="12" t="s">
        <v>40</v>
      </c>
      <c r="X115" s="12" t="s">
        <v>3162</v>
      </c>
      <c r="Y115" s="12" t="s">
        <v>3610</v>
      </c>
      <c r="Z115" s="12" t="s">
        <v>80</v>
      </c>
      <c r="AA115" s="12" t="s">
        <v>35</v>
      </c>
      <c r="AB115" s="12" t="s">
        <v>2901</v>
      </c>
      <c r="AE115" s="12">
        <v>25</v>
      </c>
      <c r="AF115" s="12">
        <v>36</v>
      </c>
      <c r="AR115" s="12" t="s">
        <v>3158</v>
      </c>
    </row>
    <row r="116" spans="1:45" s="12" customFormat="1" x14ac:dyDescent="0.25">
      <c r="A116" s="12" t="s">
        <v>3153</v>
      </c>
      <c r="B116" s="12">
        <v>2018</v>
      </c>
      <c r="C116" t="str">
        <f t="shared" si="1"/>
        <v>Sen et al.  2018</v>
      </c>
      <c r="D116" s="12" t="s">
        <v>35</v>
      </c>
      <c r="E116" s="12" t="s">
        <v>158</v>
      </c>
      <c r="F116" s="12" t="s">
        <v>3159</v>
      </c>
      <c r="G116" s="12" t="s">
        <v>2901</v>
      </c>
      <c r="H116" s="12" t="s">
        <v>3507</v>
      </c>
      <c r="I116" s="12" t="s">
        <v>3341</v>
      </c>
      <c r="J116" s="12" t="s">
        <v>3625</v>
      </c>
      <c r="K116" s="12" t="s">
        <v>28</v>
      </c>
      <c r="L116" s="12" t="s">
        <v>28</v>
      </c>
      <c r="N116" s="12" t="s">
        <v>485</v>
      </c>
      <c r="O116" t="s">
        <v>744</v>
      </c>
      <c r="P116" s="12" t="s">
        <v>3901</v>
      </c>
      <c r="Q116" t="s">
        <v>4009</v>
      </c>
      <c r="R116" t="s">
        <v>4008</v>
      </c>
      <c r="S116" t="s">
        <v>3931</v>
      </c>
      <c r="T116" s="12" t="s">
        <v>3496</v>
      </c>
      <c r="U116" s="12" t="s">
        <v>3160</v>
      </c>
      <c r="W116" s="12" t="s">
        <v>40</v>
      </c>
      <c r="X116" s="12" t="s">
        <v>3303</v>
      </c>
      <c r="Y116" s="12" t="s">
        <v>3303</v>
      </c>
      <c r="Z116" s="12" t="s">
        <v>80</v>
      </c>
      <c r="AA116" s="12" t="s">
        <v>35</v>
      </c>
      <c r="AB116" s="12" t="s">
        <v>2901</v>
      </c>
      <c r="AE116" s="12">
        <v>25</v>
      </c>
      <c r="AF116" s="12">
        <v>36</v>
      </c>
      <c r="AR116" s="12" t="s">
        <v>3158</v>
      </c>
    </row>
    <row r="117" spans="1:45" s="12" customFormat="1" x14ac:dyDescent="0.25">
      <c r="A117" s="12" t="s">
        <v>859</v>
      </c>
      <c r="B117" s="12">
        <v>2011</v>
      </c>
      <c r="C117" t="str">
        <f t="shared" si="1"/>
        <v>Siembieda et al. 2011</v>
      </c>
      <c r="D117" s="12" t="s">
        <v>35</v>
      </c>
      <c r="E117" s="12" t="s">
        <v>226</v>
      </c>
      <c r="F117" s="12" t="s">
        <v>860</v>
      </c>
      <c r="G117" s="12" t="s">
        <v>35</v>
      </c>
      <c r="H117" s="12" t="s">
        <v>3503</v>
      </c>
      <c r="I117" s="12" t="s">
        <v>3170</v>
      </c>
      <c r="J117" s="12" t="s">
        <v>3625</v>
      </c>
      <c r="K117" s="12" t="s">
        <v>28</v>
      </c>
      <c r="L117" s="12" t="s">
        <v>28</v>
      </c>
      <c r="N117" s="12" t="s">
        <v>862</v>
      </c>
      <c r="O117" t="s">
        <v>744</v>
      </c>
      <c r="P117" s="12" t="s">
        <v>3901</v>
      </c>
      <c r="Q117" t="s">
        <v>4007</v>
      </c>
      <c r="R117" t="s">
        <v>4006</v>
      </c>
      <c r="S117" t="s">
        <v>4005</v>
      </c>
      <c r="T117" s="12" t="s">
        <v>4219</v>
      </c>
      <c r="W117" s="12" t="s">
        <v>40</v>
      </c>
      <c r="X117" s="12" t="s">
        <v>3165</v>
      </c>
      <c r="Y117" s="12" t="s">
        <v>3165</v>
      </c>
      <c r="Z117" s="12" t="s">
        <v>80</v>
      </c>
      <c r="AA117" s="12" t="s">
        <v>35</v>
      </c>
      <c r="AB117" s="12" t="s">
        <v>2901</v>
      </c>
      <c r="AE117" s="12">
        <v>2</v>
      </c>
      <c r="AF117" s="12">
        <v>2</v>
      </c>
      <c r="AR117" s="12" t="s">
        <v>864</v>
      </c>
      <c r="AS117" s="12" t="s">
        <v>865</v>
      </c>
    </row>
    <row r="118" spans="1:45" s="12" customFormat="1" x14ac:dyDescent="0.25">
      <c r="A118" s="12" t="s">
        <v>859</v>
      </c>
      <c r="B118" s="12">
        <v>2011</v>
      </c>
      <c r="C118" t="str">
        <f t="shared" si="1"/>
        <v>Siembieda et al. 2011</v>
      </c>
      <c r="D118" s="12" t="s">
        <v>35</v>
      </c>
      <c r="E118" s="12" t="s">
        <v>226</v>
      </c>
      <c r="F118" s="12" t="s">
        <v>860</v>
      </c>
      <c r="G118" s="12" t="s">
        <v>35</v>
      </c>
      <c r="H118" s="12" t="s">
        <v>3503</v>
      </c>
      <c r="I118" s="12" t="s">
        <v>3170</v>
      </c>
      <c r="J118" s="12" t="s">
        <v>3625</v>
      </c>
      <c r="K118" s="12" t="s">
        <v>28</v>
      </c>
      <c r="L118" s="12" t="s">
        <v>28</v>
      </c>
      <c r="N118" s="12" t="s">
        <v>862</v>
      </c>
      <c r="O118" t="s">
        <v>744</v>
      </c>
      <c r="P118" s="12" t="s">
        <v>3901</v>
      </c>
      <c r="Q118" t="s">
        <v>4007</v>
      </c>
      <c r="R118" t="s">
        <v>4006</v>
      </c>
      <c r="S118" t="s">
        <v>4005</v>
      </c>
      <c r="T118" s="12" t="s">
        <v>4219</v>
      </c>
      <c r="W118" s="12" t="s">
        <v>40</v>
      </c>
      <c r="X118" s="12" t="s">
        <v>3303</v>
      </c>
      <c r="Y118" s="12" t="s">
        <v>3303</v>
      </c>
      <c r="Z118" s="12" t="s">
        <v>80</v>
      </c>
      <c r="AA118" s="12" t="s">
        <v>35</v>
      </c>
      <c r="AB118" s="12" t="s">
        <v>2901</v>
      </c>
      <c r="AE118" s="12" t="s">
        <v>119</v>
      </c>
      <c r="AF118" s="12">
        <v>2</v>
      </c>
      <c r="AR118" s="12" t="s">
        <v>864</v>
      </c>
      <c r="AS118" s="12" t="s">
        <v>865</v>
      </c>
    </row>
    <row r="119" spans="1:45" s="12" customFormat="1" x14ac:dyDescent="0.25">
      <c r="A119" s="12" t="s">
        <v>859</v>
      </c>
      <c r="B119" s="12">
        <v>2011</v>
      </c>
      <c r="C119" t="str">
        <f t="shared" si="1"/>
        <v>Siembieda et al. 2011</v>
      </c>
      <c r="D119" s="12" t="s">
        <v>35</v>
      </c>
      <c r="E119" s="12" t="s">
        <v>226</v>
      </c>
      <c r="F119" s="12" t="s">
        <v>860</v>
      </c>
      <c r="G119" s="12" t="s">
        <v>35</v>
      </c>
      <c r="H119" s="12" t="s">
        <v>3503</v>
      </c>
      <c r="I119" s="12" t="s">
        <v>3170</v>
      </c>
      <c r="J119" s="12" t="s">
        <v>3625</v>
      </c>
      <c r="K119" s="12" t="s">
        <v>28</v>
      </c>
      <c r="L119" s="12" t="s">
        <v>28</v>
      </c>
      <c r="N119" s="12" t="s">
        <v>862</v>
      </c>
      <c r="O119" t="s">
        <v>744</v>
      </c>
      <c r="P119" s="12" t="s">
        <v>3901</v>
      </c>
      <c r="Q119" t="s">
        <v>4007</v>
      </c>
      <c r="R119" t="s">
        <v>4006</v>
      </c>
      <c r="S119" t="s">
        <v>4005</v>
      </c>
      <c r="T119" s="12" t="s">
        <v>4219</v>
      </c>
      <c r="W119" s="12" t="s">
        <v>40</v>
      </c>
      <c r="X119" s="12" t="s">
        <v>3360</v>
      </c>
      <c r="Y119" s="12" t="s">
        <v>3360</v>
      </c>
      <c r="Z119" s="12" t="s">
        <v>80</v>
      </c>
      <c r="AA119" s="12" t="s">
        <v>35</v>
      </c>
      <c r="AB119" s="12" t="s">
        <v>2901</v>
      </c>
      <c r="AE119" s="12" t="s">
        <v>119</v>
      </c>
      <c r="AF119" s="12">
        <v>2</v>
      </c>
      <c r="AR119" s="12" t="s">
        <v>864</v>
      </c>
      <c r="AS119" s="12" t="s">
        <v>865</v>
      </c>
    </row>
    <row r="120" spans="1:45" s="12" customFormat="1" x14ac:dyDescent="0.25">
      <c r="A120" s="12" t="s">
        <v>859</v>
      </c>
      <c r="B120" s="12">
        <v>2011</v>
      </c>
      <c r="C120" t="str">
        <f t="shared" si="1"/>
        <v>Siembieda et al. 2011</v>
      </c>
      <c r="D120" s="12" t="s">
        <v>35</v>
      </c>
      <c r="E120" s="12" t="s">
        <v>226</v>
      </c>
      <c r="F120" s="12" t="s">
        <v>860</v>
      </c>
      <c r="G120" s="12" t="s">
        <v>35</v>
      </c>
      <c r="H120" s="12" t="s">
        <v>3503</v>
      </c>
      <c r="I120" s="12" t="s">
        <v>3170</v>
      </c>
      <c r="J120" s="12" t="s">
        <v>3625</v>
      </c>
      <c r="K120" s="12" t="s">
        <v>28</v>
      </c>
      <c r="L120" s="12" t="s">
        <v>28</v>
      </c>
      <c r="N120" s="12" t="s">
        <v>862</v>
      </c>
      <c r="O120" t="s">
        <v>744</v>
      </c>
      <c r="P120" s="12" t="s">
        <v>3901</v>
      </c>
      <c r="Q120" t="s">
        <v>4009</v>
      </c>
      <c r="R120" t="s">
        <v>4008</v>
      </c>
      <c r="S120" t="s">
        <v>3931</v>
      </c>
      <c r="T120" s="12" t="s">
        <v>3156</v>
      </c>
      <c r="W120" s="12" t="s">
        <v>40</v>
      </c>
      <c r="X120" s="12" t="s">
        <v>3165</v>
      </c>
      <c r="Y120" s="12" t="s">
        <v>3165</v>
      </c>
      <c r="Z120" s="12" t="s">
        <v>80</v>
      </c>
      <c r="AA120" s="12" t="s">
        <v>35</v>
      </c>
      <c r="AB120" s="12" t="s">
        <v>2901</v>
      </c>
      <c r="AE120" s="12" t="s">
        <v>119</v>
      </c>
      <c r="AF120" s="12">
        <v>12</v>
      </c>
      <c r="AR120" s="12" t="s">
        <v>864</v>
      </c>
      <c r="AS120" s="12" t="s">
        <v>865</v>
      </c>
    </row>
    <row r="121" spans="1:45" s="12" customFormat="1" x14ac:dyDescent="0.25">
      <c r="A121" s="12" t="s">
        <v>859</v>
      </c>
      <c r="B121" s="12">
        <v>2011</v>
      </c>
      <c r="C121" t="str">
        <f t="shared" si="1"/>
        <v>Siembieda et al. 2011</v>
      </c>
      <c r="D121" s="12" t="s">
        <v>35</v>
      </c>
      <c r="E121" s="12" t="s">
        <v>226</v>
      </c>
      <c r="F121" s="12" t="s">
        <v>860</v>
      </c>
      <c r="G121" s="12" t="s">
        <v>35</v>
      </c>
      <c r="H121" s="12" t="s">
        <v>3503</v>
      </c>
      <c r="I121" s="12" t="s">
        <v>3170</v>
      </c>
      <c r="J121" s="12" t="s">
        <v>3625</v>
      </c>
      <c r="K121" s="12" t="s">
        <v>28</v>
      </c>
      <c r="L121" s="12" t="s">
        <v>28</v>
      </c>
      <c r="N121" s="12" t="s">
        <v>862</v>
      </c>
      <c r="O121" t="s">
        <v>744</v>
      </c>
      <c r="P121" s="12" t="s">
        <v>3901</v>
      </c>
      <c r="Q121" t="s">
        <v>4009</v>
      </c>
      <c r="R121" t="s">
        <v>4008</v>
      </c>
      <c r="S121" t="s">
        <v>3931</v>
      </c>
      <c r="T121" s="12" t="s">
        <v>3156</v>
      </c>
      <c r="W121" s="12" t="s">
        <v>40</v>
      </c>
      <c r="X121" s="12" t="s">
        <v>3303</v>
      </c>
      <c r="Y121" s="12" t="s">
        <v>3303</v>
      </c>
      <c r="Z121" s="12" t="s">
        <v>80</v>
      </c>
      <c r="AA121" s="12" t="s">
        <v>35</v>
      </c>
      <c r="AB121" s="12" t="s">
        <v>2901</v>
      </c>
      <c r="AE121" s="12">
        <v>7</v>
      </c>
      <c r="AF121" s="12">
        <v>12</v>
      </c>
      <c r="AR121" s="12" t="s">
        <v>864</v>
      </c>
      <c r="AS121" s="12" t="s">
        <v>865</v>
      </c>
    </row>
    <row r="122" spans="1:45" s="12" customFormat="1" x14ac:dyDescent="0.25">
      <c r="A122" s="12" t="s">
        <v>859</v>
      </c>
      <c r="B122" s="12">
        <v>2011</v>
      </c>
      <c r="C122" t="str">
        <f t="shared" si="1"/>
        <v>Siembieda et al. 2011</v>
      </c>
      <c r="D122" s="12" t="s">
        <v>35</v>
      </c>
      <c r="E122" s="12" t="s">
        <v>226</v>
      </c>
      <c r="F122" s="12" t="s">
        <v>860</v>
      </c>
      <c r="G122" s="12" t="s">
        <v>35</v>
      </c>
      <c r="H122" s="12" t="s">
        <v>3503</v>
      </c>
      <c r="I122" s="12" t="s">
        <v>3170</v>
      </c>
      <c r="J122" s="12" t="s">
        <v>3625</v>
      </c>
      <c r="K122" s="12" t="s">
        <v>28</v>
      </c>
      <c r="L122" s="12" t="s">
        <v>28</v>
      </c>
      <c r="N122" s="12" t="s">
        <v>862</v>
      </c>
      <c r="O122" t="s">
        <v>744</v>
      </c>
      <c r="P122" s="12" t="s">
        <v>3901</v>
      </c>
      <c r="Q122" t="s">
        <v>4009</v>
      </c>
      <c r="R122" t="s">
        <v>4008</v>
      </c>
      <c r="S122" t="s">
        <v>3931</v>
      </c>
      <c r="T122" s="12" t="s">
        <v>3156</v>
      </c>
      <c r="W122" s="12" t="s">
        <v>40</v>
      </c>
      <c r="X122" s="12" t="s">
        <v>3360</v>
      </c>
      <c r="Y122" s="12" t="s">
        <v>3360</v>
      </c>
      <c r="Z122" s="12" t="s">
        <v>80</v>
      </c>
      <c r="AA122" s="12" t="s">
        <v>35</v>
      </c>
      <c r="AB122" s="12" t="s">
        <v>2901</v>
      </c>
      <c r="AE122" s="12" t="s">
        <v>119</v>
      </c>
      <c r="AF122" s="12">
        <v>12</v>
      </c>
      <c r="AR122" s="12" t="s">
        <v>864</v>
      </c>
      <c r="AS122" s="12" t="s">
        <v>865</v>
      </c>
    </row>
    <row r="123" spans="1:45" s="12" customFormat="1" x14ac:dyDescent="0.25">
      <c r="A123" s="12" t="s">
        <v>859</v>
      </c>
      <c r="B123" s="12">
        <v>2011</v>
      </c>
      <c r="C123" t="str">
        <f t="shared" si="1"/>
        <v>Siembieda et al. 2011</v>
      </c>
      <c r="D123" s="12" t="s">
        <v>35</v>
      </c>
      <c r="E123" s="12" t="s">
        <v>226</v>
      </c>
      <c r="F123" s="12" t="s">
        <v>860</v>
      </c>
      <c r="G123" s="12" t="s">
        <v>35</v>
      </c>
      <c r="H123" s="12" t="s">
        <v>3503</v>
      </c>
      <c r="I123" s="12" t="s">
        <v>3170</v>
      </c>
      <c r="J123" s="12" t="s">
        <v>3625</v>
      </c>
      <c r="K123" s="12" t="s">
        <v>28</v>
      </c>
      <c r="L123" s="12" t="s">
        <v>28</v>
      </c>
      <c r="N123" s="12" t="s">
        <v>862</v>
      </c>
      <c r="O123" t="s">
        <v>744</v>
      </c>
      <c r="P123" s="12" t="s">
        <v>3901</v>
      </c>
      <c r="Q123" t="s">
        <v>4013</v>
      </c>
      <c r="R123" t="s">
        <v>4012</v>
      </c>
      <c r="S123" t="s">
        <v>3953</v>
      </c>
      <c r="T123" s="12" t="s">
        <v>4413</v>
      </c>
      <c r="W123" s="12" t="s">
        <v>40</v>
      </c>
      <c r="X123" s="12" t="s">
        <v>3165</v>
      </c>
      <c r="Y123" s="12" t="s">
        <v>3165</v>
      </c>
      <c r="Z123" s="12" t="s">
        <v>80</v>
      </c>
      <c r="AA123" s="12" t="s">
        <v>35</v>
      </c>
      <c r="AB123" s="12" t="s">
        <v>2901</v>
      </c>
      <c r="AE123" s="12" t="s">
        <v>119</v>
      </c>
      <c r="AF123" s="12">
        <v>6</v>
      </c>
      <c r="AR123" s="12" t="s">
        <v>864</v>
      </c>
      <c r="AS123" s="12" t="s">
        <v>865</v>
      </c>
    </row>
    <row r="124" spans="1:45" s="12" customFormat="1" x14ac:dyDescent="0.25">
      <c r="A124" s="12" t="s">
        <v>859</v>
      </c>
      <c r="B124" s="12">
        <v>2011</v>
      </c>
      <c r="C124" t="str">
        <f t="shared" si="1"/>
        <v>Siembieda et al. 2011</v>
      </c>
      <c r="D124" s="12" t="s">
        <v>35</v>
      </c>
      <c r="E124" s="12" t="s">
        <v>226</v>
      </c>
      <c r="F124" s="12" t="s">
        <v>860</v>
      </c>
      <c r="G124" s="12" t="s">
        <v>35</v>
      </c>
      <c r="H124" s="12" t="s">
        <v>3503</v>
      </c>
      <c r="I124" s="12" t="s">
        <v>3170</v>
      </c>
      <c r="J124" s="12" t="s">
        <v>3625</v>
      </c>
      <c r="K124" s="12" t="s">
        <v>28</v>
      </c>
      <c r="L124" s="12" t="s">
        <v>28</v>
      </c>
      <c r="N124" s="12" t="s">
        <v>862</v>
      </c>
      <c r="O124" t="s">
        <v>744</v>
      </c>
      <c r="P124" s="12" t="s">
        <v>3901</v>
      </c>
      <c r="Q124" t="s">
        <v>4013</v>
      </c>
      <c r="R124" t="s">
        <v>4012</v>
      </c>
      <c r="S124" t="s">
        <v>3953</v>
      </c>
      <c r="T124" s="12" t="s">
        <v>4413</v>
      </c>
      <c r="W124" s="12" t="s">
        <v>40</v>
      </c>
      <c r="X124" s="12" t="s">
        <v>3303</v>
      </c>
      <c r="Y124" s="12" t="s">
        <v>3303</v>
      </c>
      <c r="Z124" s="12" t="s">
        <v>80</v>
      </c>
      <c r="AA124" s="12" t="s">
        <v>35</v>
      </c>
      <c r="AB124" s="12" t="s">
        <v>2901</v>
      </c>
      <c r="AE124" s="12" t="s">
        <v>119</v>
      </c>
      <c r="AF124" s="12">
        <v>6</v>
      </c>
      <c r="AR124" s="12" t="s">
        <v>864</v>
      </c>
      <c r="AS124" s="12" t="s">
        <v>865</v>
      </c>
    </row>
    <row r="125" spans="1:45" s="12" customFormat="1" x14ac:dyDescent="0.25">
      <c r="A125" s="12" t="s">
        <v>859</v>
      </c>
      <c r="B125" s="12">
        <v>2011</v>
      </c>
      <c r="C125" t="str">
        <f t="shared" si="1"/>
        <v>Siembieda et al. 2011</v>
      </c>
      <c r="D125" s="12" t="s">
        <v>35</v>
      </c>
      <c r="E125" s="12" t="s">
        <v>226</v>
      </c>
      <c r="F125" s="12" t="s">
        <v>860</v>
      </c>
      <c r="G125" s="12" t="s">
        <v>35</v>
      </c>
      <c r="H125" s="12" t="s">
        <v>3503</v>
      </c>
      <c r="I125" s="12" t="s">
        <v>3170</v>
      </c>
      <c r="J125" s="12" t="s">
        <v>3625</v>
      </c>
      <c r="K125" s="12" t="s">
        <v>28</v>
      </c>
      <c r="L125" s="12" t="s">
        <v>28</v>
      </c>
      <c r="N125" s="12" t="s">
        <v>862</v>
      </c>
      <c r="O125" t="s">
        <v>744</v>
      </c>
      <c r="P125" s="12" t="s">
        <v>3901</v>
      </c>
      <c r="Q125" t="s">
        <v>4013</v>
      </c>
      <c r="R125" t="s">
        <v>4012</v>
      </c>
      <c r="S125" t="s">
        <v>3953</v>
      </c>
      <c r="T125" s="12" t="s">
        <v>4413</v>
      </c>
      <c r="W125" s="12" t="s">
        <v>40</v>
      </c>
      <c r="X125" s="12" t="s">
        <v>3360</v>
      </c>
      <c r="Y125" s="12" t="s">
        <v>3360</v>
      </c>
      <c r="Z125" s="12" t="s">
        <v>80</v>
      </c>
      <c r="AA125" s="12" t="s">
        <v>35</v>
      </c>
      <c r="AB125" s="12" t="s">
        <v>2901</v>
      </c>
      <c r="AE125" s="12" t="s">
        <v>119</v>
      </c>
      <c r="AF125" s="12">
        <v>6</v>
      </c>
      <c r="AR125" s="12" t="s">
        <v>864</v>
      </c>
      <c r="AS125" s="12" t="s">
        <v>865</v>
      </c>
    </row>
    <row r="126" spans="1:45" s="12" customFormat="1" x14ac:dyDescent="0.25">
      <c r="A126" s="12" t="s">
        <v>859</v>
      </c>
      <c r="B126" s="12">
        <v>2011</v>
      </c>
      <c r="C126" t="str">
        <f t="shared" si="1"/>
        <v>Siembieda et al. 2011</v>
      </c>
      <c r="D126" s="12" t="s">
        <v>35</v>
      </c>
      <c r="E126" s="12" t="s">
        <v>226</v>
      </c>
      <c r="F126" s="12" t="s">
        <v>860</v>
      </c>
      <c r="G126" s="12" t="s">
        <v>35</v>
      </c>
      <c r="H126" s="12" t="s">
        <v>3503</v>
      </c>
      <c r="I126" s="12" t="s">
        <v>3170</v>
      </c>
      <c r="J126" s="12" t="s">
        <v>3625</v>
      </c>
      <c r="K126" s="12" t="s">
        <v>28</v>
      </c>
      <c r="L126" s="12" t="s">
        <v>28</v>
      </c>
      <c r="N126" s="12" t="s">
        <v>862</v>
      </c>
      <c r="O126" t="s">
        <v>744</v>
      </c>
      <c r="P126" s="12" t="s">
        <v>3901</v>
      </c>
      <c r="Q126" t="s">
        <v>4009</v>
      </c>
      <c r="R126" t="s">
        <v>4017</v>
      </c>
      <c r="S126" t="s">
        <v>4016</v>
      </c>
      <c r="T126" s="12" t="s">
        <v>341</v>
      </c>
      <c r="W126" s="12" t="s">
        <v>40</v>
      </c>
      <c r="X126" s="12" t="s">
        <v>3165</v>
      </c>
      <c r="Y126" s="12" t="s">
        <v>3165</v>
      </c>
      <c r="Z126" s="12" t="s">
        <v>80</v>
      </c>
      <c r="AA126" s="12" t="s">
        <v>35</v>
      </c>
      <c r="AB126" s="12" t="s">
        <v>2901</v>
      </c>
      <c r="AE126" s="12" t="s">
        <v>119</v>
      </c>
      <c r="AF126" s="12">
        <v>13</v>
      </c>
      <c r="AR126" s="12" t="s">
        <v>864</v>
      </c>
      <c r="AS126" s="12" t="s">
        <v>865</v>
      </c>
    </row>
    <row r="127" spans="1:45" s="12" customFormat="1" x14ac:dyDescent="0.25">
      <c r="A127" s="12" t="s">
        <v>859</v>
      </c>
      <c r="B127" s="12">
        <v>2011</v>
      </c>
      <c r="C127" t="str">
        <f t="shared" si="1"/>
        <v>Siembieda et al. 2011</v>
      </c>
      <c r="D127" s="12" t="s">
        <v>35</v>
      </c>
      <c r="E127" s="12" t="s">
        <v>226</v>
      </c>
      <c r="F127" s="12" t="s">
        <v>860</v>
      </c>
      <c r="G127" s="12" t="s">
        <v>35</v>
      </c>
      <c r="H127" s="12" t="s">
        <v>3503</v>
      </c>
      <c r="I127" s="12" t="s">
        <v>3170</v>
      </c>
      <c r="J127" s="12" t="s">
        <v>3625</v>
      </c>
      <c r="K127" s="12" t="s">
        <v>28</v>
      </c>
      <c r="L127" s="12" t="s">
        <v>28</v>
      </c>
      <c r="N127" s="12" t="s">
        <v>862</v>
      </c>
      <c r="O127" t="s">
        <v>744</v>
      </c>
      <c r="P127" s="12" t="s">
        <v>3901</v>
      </c>
      <c r="Q127" t="s">
        <v>4009</v>
      </c>
      <c r="R127" t="s">
        <v>4017</v>
      </c>
      <c r="S127" t="s">
        <v>4016</v>
      </c>
      <c r="T127" s="12" t="s">
        <v>341</v>
      </c>
      <c r="W127" s="12" t="s">
        <v>40</v>
      </c>
      <c r="X127" s="12" t="s">
        <v>3303</v>
      </c>
      <c r="Y127" s="12" t="s">
        <v>3303</v>
      </c>
      <c r="Z127" s="12" t="s">
        <v>80</v>
      </c>
      <c r="AA127" s="12" t="s">
        <v>35</v>
      </c>
      <c r="AB127" s="12" t="s">
        <v>2901</v>
      </c>
      <c r="AE127" s="12">
        <v>1</v>
      </c>
      <c r="AF127" s="12">
        <v>13</v>
      </c>
      <c r="AR127" s="12" t="s">
        <v>864</v>
      </c>
      <c r="AS127" s="12" t="s">
        <v>865</v>
      </c>
    </row>
    <row r="128" spans="1:45" s="12" customFormat="1" x14ac:dyDescent="0.25">
      <c r="A128" s="12" t="s">
        <v>859</v>
      </c>
      <c r="B128" s="12">
        <v>2011</v>
      </c>
      <c r="C128" t="str">
        <f t="shared" si="1"/>
        <v>Siembieda et al. 2011</v>
      </c>
      <c r="D128" s="12" t="s">
        <v>35</v>
      </c>
      <c r="E128" s="12" t="s">
        <v>226</v>
      </c>
      <c r="F128" s="12" t="s">
        <v>860</v>
      </c>
      <c r="G128" s="12" t="s">
        <v>35</v>
      </c>
      <c r="H128" s="12" t="s">
        <v>3503</v>
      </c>
      <c r="I128" s="12" t="s">
        <v>3170</v>
      </c>
      <c r="J128" s="12" t="s">
        <v>3625</v>
      </c>
      <c r="K128" s="12" t="s">
        <v>28</v>
      </c>
      <c r="L128" s="12" t="s">
        <v>28</v>
      </c>
      <c r="N128" s="12" t="s">
        <v>862</v>
      </c>
      <c r="O128" t="s">
        <v>744</v>
      </c>
      <c r="P128" s="12" t="s">
        <v>3901</v>
      </c>
      <c r="Q128" t="s">
        <v>4009</v>
      </c>
      <c r="R128" t="s">
        <v>4017</v>
      </c>
      <c r="S128" t="s">
        <v>4016</v>
      </c>
      <c r="T128" s="12" t="s">
        <v>341</v>
      </c>
      <c r="W128" s="12" t="s">
        <v>40</v>
      </c>
      <c r="X128" s="12" t="s">
        <v>3360</v>
      </c>
      <c r="Y128" s="12" t="s">
        <v>3360</v>
      </c>
      <c r="Z128" s="12" t="s">
        <v>80</v>
      </c>
      <c r="AA128" s="12" t="s">
        <v>35</v>
      </c>
      <c r="AB128" s="12" t="s">
        <v>2901</v>
      </c>
      <c r="AE128" s="12" t="s">
        <v>119</v>
      </c>
      <c r="AF128" s="12">
        <v>13</v>
      </c>
      <c r="AR128" s="12" t="s">
        <v>864</v>
      </c>
      <c r="AS128" s="12" t="s">
        <v>865</v>
      </c>
    </row>
    <row r="129" spans="1:45" s="12" customFormat="1" x14ac:dyDescent="0.25">
      <c r="A129" s="12" t="s">
        <v>859</v>
      </c>
      <c r="B129" s="12">
        <v>2011</v>
      </c>
      <c r="C129" t="str">
        <f t="shared" si="1"/>
        <v>Siembieda et al. 2011</v>
      </c>
      <c r="D129" s="12" t="s">
        <v>35</v>
      </c>
      <c r="E129" s="12" t="s">
        <v>226</v>
      </c>
      <c r="F129" s="12" t="s">
        <v>860</v>
      </c>
      <c r="G129" s="12" t="s">
        <v>35</v>
      </c>
      <c r="H129" s="12" t="s">
        <v>3503</v>
      </c>
      <c r="I129" s="12" t="s">
        <v>3170</v>
      </c>
      <c r="J129" s="12" t="s">
        <v>3625</v>
      </c>
      <c r="K129" s="12" t="s">
        <v>28</v>
      </c>
      <c r="L129" s="12" t="s">
        <v>28</v>
      </c>
      <c r="N129" s="12" t="s">
        <v>862</v>
      </c>
      <c r="O129" t="s">
        <v>744</v>
      </c>
      <c r="P129" s="12" t="s">
        <v>3901</v>
      </c>
      <c r="Q129" t="s">
        <v>3993</v>
      </c>
      <c r="R129" t="s">
        <v>4023</v>
      </c>
      <c r="S129" t="s">
        <v>4022</v>
      </c>
      <c r="T129" s="12" t="s">
        <v>2561</v>
      </c>
      <c r="W129" s="12" t="s">
        <v>40</v>
      </c>
      <c r="X129" s="12" t="s">
        <v>3165</v>
      </c>
      <c r="Y129" s="12" t="s">
        <v>3165</v>
      </c>
      <c r="Z129" s="12" t="s">
        <v>80</v>
      </c>
      <c r="AA129" s="12" t="s">
        <v>35</v>
      </c>
      <c r="AB129" s="12" t="s">
        <v>2901</v>
      </c>
      <c r="AE129" s="12" t="s">
        <v>119</v>
      </c>
      <c r="AF129" s="12">
        <v>2</v>
      </c>
      <c r="AR129" s="12" t="s">
        <v>864</v>
      </c>
      <c r="AS129" s="12" t="s">
        <v>865</v>
      </c>
    </row>
    <row r="130" spans="1:45" s="12" customFormat="1" x14ac:dyDescent="0.25">
      <c r="A130" s="12" t="s">
        <v>859</v>
      </c>
      <c r="B130" s="12">
        <v>2011</v>
      </c>
      <c r="C130" t="str">
        <f t="shared" ref="C130:C193" si="2">A130&amp;" "&amp;B130</f>
        <v>Siembieda et al. 2011</v>
      </c>
      <c r="D130" s="12" t="s">
        <v>35</v>
      </c>
      <c r="E130" s="12" t="s">
        <v>226</v>
      </c>
      <c r="F130" s="12" t="s">
        <v>860</v>
      </c>
      <c r="G130" s="12" t="s">
        <v>35</v>
      </c>
      <c r="H130" s="12" t="s">
        <v>3503</v>
      </c>
      <c r="I130" s="12" t="s">
        <v>3170</v>
      </c>
      <c r="J130" s="12" t="s">
        <v>3625</v>
      </c>
      <c r="K130" s="12" t="s">
        <v>28</v>
      </c>
      <c r="L130" s="12" t="s">
        <v>28</v>
      </c>
      <c r="N130" s="12" t="s">
        <v>862</v>
      </c>
      <c r="O130" t="s">
        <v>744</v>
      </c>
      <c r="P130" s="12" t="s">
        <v>3901</v>
      </c>
      <c r="Q130" t="s">
        <v>3993</v>
      </c>
      <c r="R130" t="s">
        <v>4023</v>
      </c>
      <c r="S130" t="s">
        <v>4022</v>
      </c>
      <c r="T130" s="12" t="s">
        <v>2561</v>
      </c>
      <c r="W130" s="12" t="s">
        <v>40</v>
      </c>
      <c r="X130" s="12" t="s">
        <v>3303</v>
      </c>
      <c r="Y130" s="12" t="s">
        <v>3303</v>
      </c>
      <c r="Z130" s="12" t="s">
        <v>80</v>
      </c>
      <c r="AA130" s="12" t="s">
        <v>35</v>
      </c>
      <c r="AB130" s="12" t="s">
        <v>2901</v>
      </c>
      <c r="AE130" s="12" t="s">
        <v>119</v>
      </c>
      <c r="AF130" s="12">
        <v>2</v>
      </c>
      <c r="AR130" s="12" t="s">
        <v>864</v>
      </c>
      <c r="AS130" s="12" t="s">
        <v>865</v>
      </c>
    </row>
    <row r="131" spans="1:45" s="12" customFormat="1" x14ac:dyDescent="0.25">
      <c r="A131" s="12" t="s">
        <v>859</v>
      </c>
      <c r="B131" s="12">
        <v>2011</v>
      </c>
      <c r="C131" t="str">
        <f t="shared" si="2"/>
        <v>Siembieda et al. 2011</v>
      </c>
      <c r="D131" s="12" t="s">
        <v>35</v>
      </c>
      <c r="E131" s="12" t="s">
        <v>226</v>
      </c>
      <c r="F131" s="12" t="s">
        <v>860</v>
      </c>
      <c r="G131" s="12" t="s">
        <v>35</v>
      </c>
      <c r="H131" s="12" t="s">
        <v>3503</v>
      </c>
      <c r="I131" s="12" t="s">
        <v>3170</v>
      </c>
      <c r="J131" s="12" t="s">
        <v>3625</v>
      </c>
      <c r="K131" s="12" t="s">
        <v>28</v>
      </c>
      <c r="L131" s="12" t="s">
        <v>28</v>
      </c>
      <c r="N131" s="12" t="s">
        <v>862</v>
      </c>
      <c r="O131" t="s">
        <v>744</v>
      </c>
      <c r="P131" s="12" t="s">
        <v>3901</v>
      </c>
      <c r="Q131" t="s">
        <v>3993</v>
      </c>
      <c r="R131" t="s">
        <v>4023</v>
      </c>
      <c r="S131" t="s">
        <v>4022</v>
      </c>
      <c r="T131" s="12" t="s">
        <v>2561</v>
      </c>
      <c r="W131" s="12" t="s">
        <v>40</v>
      </c>
      <c r="X131" s="12" t="s">
        <v>3360</v>
      </c>
      <c r="Y131" s="12" t="s">
        <v>3360</v>
      </c>
      <c r="Z131" s="12" t="s">
        <v>80</v>
      </c>
      <c r="AA131" s="12" t="s">
        <v>35</v>
      </c>
      <c r="AB131" s="12" t="s">
        <v>2901</v>
      </c>
      <c r="AE131" s="12" t="s">
        <v>119</v>
      </c>
      <c r="AF131" s="12">
        <v>2</v>
      </c>
      <c r="AR131" s="12" t="s">
        <v>864</v>
      </c>
      <c r="AS131" s="12" t="s">
        <v>865</v>
      </c>
    </row>
    <row r="132" spans="1:45" s="12" customFormat="1" x14ac:dyDescent="0.25">
      <c r="A132" s="12" t="s">
        <v>859</v>
      </c>
      <c r="B132" s="12">
        <v>2011</v>
      </c>
      <c r="C132" t="str">
        <f t="shared" si="2"/>
        <v>Siembieda et al. 2011</v>
      </c>
      <c r="D132" s="12" t="s">
        <v>35</v>
      </c>
      <c r="E132" s="12" t="s">
        <v>226</v>
      </c>
      <c r="F132" s="12" t="s">
        <v>860</v>
      </c>
      <c r="G132" s="12" t="s">
        <v>35</v>
      </c>
      <c r="H132" s="12" t="s">
        <v>3503</v>
      </c>
      <c r="I132" s="12" t="s">
        <v>3170</v>
      </c>
      <c r="J132" s="12" t="s">
        <v>3625</v>
      </c>
      <c r="K132" s="12" t="s">
        <v>28</v>
      </c>
      <c r="L132" s="12" t="s">
        <v>28</v>
      </c>
      <c r="N132" s="12" t="s">
        <v>862</v>
      </c>
      <c r="O132" t="s">
        <v>744</v>
      </c>
      <c r="P132" s="12" t="s">
        <v>3901</v>
      </c>
      <c r="Q132" t="s">
        <v>4026</v>
      </c>
      <c r="R132" t="s">
        <v>4025</v>
      </c>
      <c r="S132" t="s">
        <v>4226</v>
      </c>
      <c r="T132" s="12" t="s">
        <v>868</v>
      </c>
      <c r="W132" s="12" t="s">
        <v>40</v>
      </c>
      <c r="X132" s="12" t="s">
        <v>3165</v>
      </c>
      <c r="Y132" s="12" t="s">
        <v>3165</v>
      </c>
      <c r="Z132" s="12" t="s">
        <v>80</v>
      </c>
      <c r="AA132" s="12" t="s">
        <v>35</v>
      </c>
      <c r="AB132" s="12" t="s">
        <v>2901</v>
      </c>
      <c r="AE132" s="12" t="s">
        <v>119</v>
      </c>
      <c r="AF132" s="12">
        <v>5</v>
      </c>
      <c r="AR132" s="12" t="s">
        <v>864</v>
      </c>
      <c r="AS132" s="12" t="s">
        <v>865</v>
      </c>
    </row>
    <row r="133" spans="1:45" s="12" customFormat="1" x14ac:dyDescent="0.25">
      <c r="A133" s="12" t="s">
        <v>859</v>
      </c>
      <c r="B133" s="12">
        <v>2011</v>
      </c>
      <c r="C133" t="str">
        <f t="shared" si="2"/>
        <v>Siembieda et al. 2011</v>
      </c>
      <c r="D133" s="12" t="s">
        <v>35</v>
      </c>
      <c r="E133" s="12" t="s">
        <v>226</v>
      </c>
      <c r="F133" s="12" t="s">
        <v>860</v>
      </c>
      <c r="G133" s="12" t="s">
        <v>35</v>
      </c>
      <c r="H133" s="12" t="s">
        <v>3503</v>
      </c>
      <c r="I133" s="12" t="s">
        <v>3170</v>
      </c>
      <c r="J133" s="12" t="s">
        <v>3625</v>
      </c>
      <c r="K133" s="12" t="s">
        <v>28</v>
      </c>
      <c r="L133" s="12" t="s">
        <v>28</v>
      </c>
      <c r="N133" s="12" t="s">
        <v>862</v>
      </c>
      <c r="O133" t="s">
        <v>744</v>
      </c>
      <c r="P133" s="12" t="s">
        <v>3901</v>
      </c>
      <c r="Q133" t="s">
        <v>4026</v>
      </c>
      <c r="R133" t="s">
        <v>4025</v>
      </c>
      <c r="S133" t="s">
        <v>4226</v>
      </c>
      <c r="T133" s="12" t="s">
        <v>868</v>
      </c>
      <c r="W133" s="12" t="s">
        <v>40</v>
      </c>
      <c r="X133" s="12" t="s">
        <v>3303</v>
      </c>
      <c r="Y133" s="12" t="s">
        <v>3303</v>
      </c>
      <c r="Z133" s="12" t="s">
        <v>80</v>
      </c>
      <c r="AA133" s="12" t="s">
        <v>35</v>
      </c>
      <c r="AB133" s="12" t="s">
        <v>2901</v>
      </c>
      <c r="AE133" s="12" t="s">
        <v>119</v>
      </c>
      <c r="AF133" s="12">
        <v>5</v>
      </c>
      <c r="AR133" s="12" t="s">
        <v>864</v>
      </c>
      <c r="AS133" s="12" t="s">
        <v>865</v>
      </c>
    </row>
    <row r="134" spans="1:45" s="12" customFormat="1" x14ac:dyDescent="0.25">
      <c r="A134" s="12" t="s">
        <v>859</v>
      </c>
      <c r="B134" s="12">
        <v>2011</v>
      </c>
      <c r="C134" t="str">
        <f t="shared" si="2"/>
        <v>Siembieda et al. 2011</v>
      </c>
      <c r="D134" s="12" t="s">
        <v>35</v>
      </c>
      <c r="E134" s="12" t="s">
        <v>226</v>
      </c>
      <c r="F134" s="12" t="s">
        <v>860</v>
      </c>
      <c r="G134" s="12" t="s">
        <v>35</v>
      </c>
      <c r="H134" s="12" t="s">
        <v>3503</v>
      </c>
      <c r="I134" s="12" t="s">
        <v>3170</v>
      </c>
      <c r="J134" s="12" t="s">
        <v>3625</v>
      </c>
      <c r="K134" s="12" t="s">
        <v>28</v>
      </c>
      <c r="L134" s="12" t="s">
        <v>28</v>
      </c>
      <c r="N134" s="12" t="s">
        <v>862</v>
      </c>
      <c r="O134" t="s">
        <v>744</v>
      </c>
      <c r="P134" s="12" t="s">
        <v>3901</v>
      </c>
      <c r="Q134" t="s">
        <v>4026</v>
      </c>
      <c r="R134" t="s">
        <v>4025</v>
      </c>
      <c r="S134" t="s">
        <v>4226</v>
      </c>
      <c r="T134" s="12" t="s">
        <v>868</v>
      </c>
      <c r="W134" s="12" t="s">
        <v>40</v>
      </c>
      <c r="X134" s="12" t="s">
        <v>3360</v>
      </c>
      <c r="Y134" s="12" t="s">
        <v>3360</v>
      </c>
      <c r="Z134" s="12" t="s">
        <v>80</v>
      </c>
      <c r="AA134" s="12" t="s">
        <v>35</v>
      </c>
      <c r="AB134" s="12" t="s">
        <v>2901</v>
      </c>
      <c r="AE134" s="12" t="s">
        <v>119</v>
      </c>
      <c r="AF134" s="12">
        <v>5</v>
      </c>
      <c r="AR134" s="12" t="s">
        <v>864</v>
      </c>
      <c r="AS134" s="12" t="s">
        <v>865</v>
      </c>
    </row>
    <row r="135" spans="1:45" s="12" customFormat="1" x14ac:dyDescent="0.25">
      <c r="A135" s="12" t="s">
        <v>859</v>
      </c>
      <c r="B135" s="12">
        <v>2011</v>
      </c>
      <c r="C135" t="str">
        <f t="shared" si="2"/>
        <v>Siembieda et al. 2011</v>
      </c>
      <c r="D135" s="12" t="s">
        <v>35</v>
      </c>
      <c r="E135" s="12" t="s">
        <v>226</v>
      </c>
      <c r="F135" s="12" t="s">
        <v>860</v>
      </c>
      <c r="G135" s="12" t="s">
        <v>35</v>
      </c>
      <c r="H135" s="12" t="s">
        <v>3503</v>
      </c>
      <c r="I135" s="12" t="s">
        <v>3170</v>
      </c>
      <c r="J135" s="12" t="s">
        <v>3625</v>
      </c>
      <c r="K135" s="12" t="s">
        <v>28</v>
      </c>
      <c r="L135" s="12" t="s">
        <v>28</v>
      </c>
      <c r="N135" s="12" t="s">
        <v>862</v>
      </c>
      <c r="O135" t="s">
        <v>744</v>
      </c>
      <c r="P135" s="12" t="s">
        <v>3901</v>
      </c>
      <c r="Q135"/>
      <c r="R135"/>
      <c r="S135"/>
      <c r="T135" s="12" t="s">
        <v>2649</v>
      </c>
      <c r="V135" s="12" t="s">
        <v>876</v>
      </c>
      <c r="W135" s="12" t="s">
        <v>40</v>
      </c>
      <c r="X135" s="12" t="s">
        <v>3165</v>
      </c>
      <c r="Y135" s="12" t="s">
        <v>3165</v>
      </c>
      <c r="Z135" s="12" t="s">
        <v>80</v>
      </c>
      <c r="AA135" s="12" t="s">
        <v>35</v>
      </c>
      <c r="AB135" s="12" t="s">
        <v>2901</v>
      </c>
      <c r="AE135" s="12" t="s">
        <v>119</v>
      </c>
      <c r="AF135" s="12">
        <v>2</v>
      </c>
      <c r="AR135" s="12" t="s">
        <v>864</v>
      </c>
      <c r="AS135" s="12" t="s">
        <v>865</v>
      </c>
    </row>
    <row r="136" spans="1:45" s="12" customFormat="1" x14ac:dyDescent="0.25">
      <c r="A136" s="12" t="s">
        <v>859</v>
      </c>
      <c r="B136" s="12">
        <v>2011</v>
      </c>
      <c r="C136" t="str">
        <f t="shared" si="2"/>
        <v>Siembieda et al. 2011</v>
      </c>
      <c r="D136" s="12" t="s">
        <v>35</v>
      </c>
      <c r="E136" s="12" t="s">
        <v>226</v>
      </c>
      <c r="F136" s="12" t="s">
        <v>860</v>
      </c>
      <c r="G136" s="12" t="s">
        <v>35</v>
      </c>
      <c r="H136" s="12" t="s">
        <v>3503</v>
      </c>
      <c r="I136" s="12" t="s">
        <v>3170</v>
      </c>
      <c r="J136" s="12" t="s">
        <v>3625</v>
      </c>
      <c r="K136" s="12" t="s">
        <v>28</v>
      </c>
      <c r="L136" s="12" t="s">
        <v>28</v>
      </c>
      <c r="N136" s="12" t="s">
        <v>862</v>
      </c>
      <c r="O136" t="s">
        <v>744</v>
      </c>
      <c r="P136" s="12" t="s">
        <v>3901</v>
      </c>
      <c r="Q136"/>
      <c r="R136"/>
      <c r="S136"/>
      <c r="T136" s="12" t="s">
        <v>2649</v>
      </c>
      <c r="V136" s="12" t="s">
        <v>876</v>
      </c>
      <c r="W136" s="12" t="s">
        <v>40</v>
      </c>
      <c r="X136" s="12" t="s">
        <v>3303</v>
      </c>
      <c r="Y136" s="12" t="s">
        <v>3303</v>
      </c>
      <c r="Z136" s="12" t="s">
        <v>80</v>
      </c>
      <c r="AA136" s="12" t="s">
        <v>35</v>
      </c>
      <c r="AB136" s="12" t="s">
        <v>2901</v>
      </c>
      <c r="AE136" s="12" t="s">
        <v>119</v>
      </c>
      <c r="AF136" s="12">
        <v>2</v>
      </c>
      <c r="AR136" s="12" t="s">
        <v>864</v>
      </c>
      <c r="AS136" s="12" t="s">
        <v>865</v>
      </c>
    </row>
    <row r="137" spans="1:45" s="12" customFormat="1" x14ac:dyDescent="0.25">
      <c r="A137" s="12" t="s">
        <v>859</v>
      </c>
      <c r="B137" s="12">
        <v>2011</v>
      </c>
      <c r="C137" t="str">
        <f t="shared" si="2"/>
        <v>Siembieda et al. 2011</v>
      </c>
      <c r="D137" s="12" t="s">
        <v>35</v>
      </c>
      <c r="E137" s="12" t="s">
        <v>226</v>
      </c>
      <c r="F137" s="12" t="s">
        <v>860</v>
      </c>
      <c r="G137" s="12" t="s">
        <v>35</v>
      </c>
      <c r="H137" s="12" t="s">
        <v>3503</v>
      </c>
      <c r="I137" s="12" t="s">
        <v>3170</v>
      </c>
      <c r="J137" s="12" t="s">
        <v>3625</v>
      </c>
      <c r="K137" s="12" t="s">
        <v>28</v>
      </c>
      <c r="L137" s="12" t="s">
        <v>28</v>
      </c>
      <c r="N137" s="12" t="s">
        <v>862</v>
      </c>
      <c r="O137" t="s">
        <v>744</v>
      </c>
      <c r="P137" s="12" t="s">
        <v>3901</v>
      </c>
      <c r="T137" s="12" t="s">
        <v>2649</v>
      </c>
      <c r="V137" s="12" t="s">
        <v>876</v>
      </c>
      <c r="W137" s="12" t="s">
        <v>40</v>
      </c>
      <c r="X137" s="12" t="s">
        <v>3360</v>
      </c>
      <c r="Y137" s="12" t="s">
        <v>3360</v>
      </c>
      <c r="Z137" s="12" t="s">
        <v>80</v>
      </c>
      <c r="AA137" s="12" t="s">
        <v>35</v>
      </c>
      <c r="AB137" s="12" t="s">
        <v>2901</v>
      </c>
      <c r="AE137" s="12" t="s">
        <v>119</v>
      </c>
      <c r="AF137" s="12">
        <v>2</v>
      </c>
      <c r="AR137" s="12" t="s">
        <v>864</v>
      </c>
      <c r="AS137" s="12" t="s">
        <v>865</v>
      </c>
    </row>
    <row r="138" spans="1:45" s="12" customFormat="1" x14ac:dyDescent="0.25">
      <c r="A138" s="12" t="s">
        <v>859</v>
      </c>
      <c r="B138" s="12">
        <v>2011</v>
      </c>
      <c r="C138" t="str">
        <f t="shared" si="2"/>
        <v>Siembieda et al. 2011</v>
      </c>
      <c r="D138" s="12" t="s">
        <v>35</v>
      </c>
      <c r="E138" s="12" t="s">
        <v>226</v>
      </c>
      <c r="F138" s="12" t="s">
        <v>860</v>
      </c>
      <c r="G138" s="12" t="s">
        <v>35</v>
      </c>
      <c r="H138" s="12" t="s">
        <v>3503</v>
      </c>
      <c r="I138" s="12" t="s">
        <v>3170</v>
      </c>
      <c r="J138" s="12" t="s">
        <v>3625</v>
      </c>
      <c r="K138" s="12" t="s">
        <v>28</v>
      </c>
      <c r="L138" s="12" t="s">
        <v>28</v>
      </c>
      <c r="N138" s="12" t="s">
        <v>862</v>
      </c>
      <c r="O138" t="s">
        <v>744</v>
      </c>
      <c r="P138" s="12" t="s">
        <v>3901</v>
      </c>
      <c r="Q138" t="s">
        <v>4041</v>
      </c>
      <c r="R138" t="s">
        <v>4042</v>
      </c>
      <c r="S138" t="s">
        <v>4043</v>
      </c>
      <c r="T138" s="12" t="s">
        <v>4414</v>
      </c>
      <c r="W138" s="12" t="s">
        <v>40</v>
      </c>
      <c r="X138" s="12" t="s">
        <v>3165</v>
      </c>
      <c r="Y138" s="12" t="s">
        <v>3165</v>
      </c>
      <c r="Z138" s="12" t="s">
        <v>80</v>
      </c>
      <c r="AA138" s="12" t="s">
        <v>35</v>
      </c>
      <c r="AB138" s="12" t="s">
        <v>2901</v>
      </c>
      <c r="AE138" s="12" t="s">
        <v>119</v>
      </c>
      <c r="AF138" s="12">
        <v>16</v>
      </c>
      <c r="AR138" s="12" t="s">
        <v>864</v>
      </c>
      <c r="AS138" s="12" t="s">
        <v>865</v>
      </c>
    </row>
    <row r="139" spans="1:45" s="12" customFormat="1" x14ac:dyDescent="0.25">
      <c r="A139" s="12" t="s">
        <v>859</v>
      </c>
      <c r="B139" s="12">
        <v>2011</v>
      </c>
      <c r="C139" t="str">
        <f t="shared" si="2"/>
        <v>Siembieda et al. 2011</v>
      </c>
      <c r="D139" s="12" t="s">
        <v>35</v>
      </c>
      <c r="E139" s="12" t="s">
        <v>226</v>
      </c>
      <c r="F139" s="12" t="s">
        <v>860</v>
      </c>
      <c r="G139" s="12" t="s">
        <v>35</v>
      </c>
      <c r="H139" s="12" t="s">
        <v>3503</v>
      </c>
      <c r="I139" s="12" t="s">
        <v>3170</v>
      </c>
      <c r="J139" s="12" t="s">
        <v>3625</v>
      </c>
      <c r="K139" s="12" t="s">
        <v>28</v>
      </c>
      <c r="L139" s="12" t="s">
        <v>28</v>
      </c>
      <c r="N139" s="12" t="s">
        <v>862</v>
      </c>
      <c r="O139" t="s">
        <v>744</v>
      </c>
      <c r="P139" s="12" t="s">
        <v>3901</v>
      </c>
      <c r="Q139" t="s">
        <v>4041</v>
      </c>
      <c r="R139" t="s">
        <v>4042</v>
      </c>
      <c r="S139" t="s">
        <v>4043</v>
      </c>
      <c r="T139" s="12" t="s">
        <v>4414</v>
      </c>
      <c r="W139" s="12" t="s">
        <v>40</v>
      </c>
      <c r="X139" s="12" t="s">
        <v>3303</v>
      </c>
      <c r="Y139" s="12" t="s">
        <v>3303</v>
      </c>
      <c r="Z139" s="12" t="s">
        <v>80</v>
      </c>
      <c r="AA139" s="12" t="s">
        <v>35</v>
      </c>
      <c r="AB139" s="12" t="s">
        <v>2901</v>
      </c>
      <c r="AE139" s="12" t="s">
        <v>119</v>
      </c>
      <c r="AF139" s="12">
        <v>16</v>
      </c>
      <c r="AR139" s="12" t="s">
        <v>864</v>
      </c>
      <c r="AS139" s="12" t="s">
        <v>865</v>
      </c>
    </row>
    <row r="140" spans="1:45" s="12" customFormat="1" x14ac:dyDescent="0.25">
      <c r="A140" s="12" t="s">
        <v>859</v>
      </c>
      <c r="B140" s="12">
        <v>2011</v>
      </c>
      <c r="C140" t="str">
        <f t="shared" si="2"/>
        <v>Siembieda et al. 2011</v>
      </c>
      <c r="D140" s="12" t="s">
        <v>35</v>
      </c>
      <c r="E140" s="12" t="s">
        <v>226</v>
      </c>
      <c r="F140" s="12" t="s">
        <v>860</v>
      </c>
      <c r="G140" s="12" t="s">
        <v>35</v>
      </c>
      <c r="H140" s="12" t="s">
        <v>3503</v>
      </c>
      <c r="I140" s="12" t="s">
        <v>3170</v>
      </c>
      <c r="J140" s="12" t="s">
        <v>3625</v>
      </c>
      <c r="K140" s="12" t="s">
        <v>28</v>
      </c>
      <c r="L140" s="12" t="s">
        <v>28</v>
      </c>
      <c r="N140" s="12" t="s">
        <v>862</v>
      </c>
      <c r="O140" t="s">
        <v>744</v>
      </c>
      <c r="P140" s="12" t="s">
        <v>3901</v>
      </c>
      <c r="Q140" t="s">
        <v>4041</v>
      </c>
      <c r="R140" t="s">
        <v>4042</v>
      </c>
      <c r="S140" t="s">
        <v>4043</v>
      </c>
      <c r="T140" s="12" t="s">
        <v>4414</v>
      </c>
      <c r="W140" s="12" t="s">
        <v>40</v>
      </c>
      <c r="X140" s="12" t="s">
        <v>3360</v>
      </c>
      <c r="Y140" s="12" t="s">
        <v>3360</v>
      </c>
      <c r="Z140" s="12" t="s">
        <v>80</v>
      </c>
      <c r="AA140" s="12" t="s">
        <v>35</v>
      </c>
      <c r="AB140" s="12" t="s">
        <v>2901</v>
      </c>
      <c r="AE140" s="12" t="s">
        <v>119</v>
      </c>
      <c r="AF140" s="12">
        <v>16</v>
      </c>
      <c r="AR140" s="12" t="s">
        <v>864</v>
      </c>
      <c r="AS140" s="12" t="s">
        <v>865</v>
      </c>
    </row>
    <row r="141" spans="1:45" s="12" customFormat="1" x14ac:dyDescent="0.25">
      <c r="A141" s="12" t="s">
        <v>859</v>
      </c>
      <c r="B141" s="12">
        <v>2011</v>
      </c>
      <c r="C141" t="str">
        <f t="shared" si="2"/>
        <v>Siembieda et al. 2011</v>
      </c>
      <c r="D141" s="12" t="s">
        <v>35</v>
      </c>
      <c r="E141" s="12" t="s">
        <v>226</v>
      </c>
      <c r="F141" s="12" t="s">
        <v>860</v>
      </c>
      <c r="G141" s="12" t="s">
        <v>35</v>
      </c>
      <c r="H141" s="12" t="s">
        <v>3503</v>
      </c>
      <c r="I141" s="12" t="s">
        <v>3170</v>
      </c>
      <c r="J141" s="12" t="s">
        <v>3625</v>
      </c>
      <c r="K141" s="12" t="s">
        <v>28</v>
      </c>
      <c r="L141" s="12" t="s">
        <v>28</v>
      </c>
      <c r="N141" s="12" t="s">
        <v>862</v>
      </c>
      <c r="O141" t="s">
        <v>744</v>
      </c>
      <c r="P141" s="12" t="s">
        <v>3901</v>
      </c>
      <c r="Q141" t="s">
        <v>4041</v>
      </c>
      <c r="R141" t="s">
        <v>4048</v>
      </c>
      <c r="S141" t="s">
        <v>4047</v>
      </c>
      <c r="T141" s="12" t="s">
        <v>3785</v>
      </c>
      <c r="W141" s="12" t="s">
        <v>40</v>
      </c>
      <c r="X141" s="12" t="s">
        <v>3165</v>
      </c>
      <c r="Y141" s="12" t="s">
        <v>3165</v>
      </c>
      <c r="Z141" s="12" t="s">
        <v>80</v>
      </c>
      <c r="AA141" s="12" t="s">
        <v>35</v>
      </c>
      <c r="AB141" s="12" t="s">
        <v>2901</v>
      </c>
      <c r="AE141" s="12" t="s">
        <v>119</v>
      </c>
      <c r="AF141" s="12">
        <v>6</v>
      </c>
      <c r="AR141" s="12" t="s">
        <v>864</v>
      </c>
      <c r="AS141" s="12" t="s">
        <v>865</v>
      </c>
    </row>
    <row r="142" spans="1:45" s="12" customFormat="1" x14ac:dyDescent="0.25">
      <c r="A142" s="12" t="s">
        <v>859</v>
      </c>
      <c r="B142" s="12">
        <v>2011</v>
      </c>
      <c r="C142" t="str">
        <f t="shared" si="2"/>
        <v>Siembieda et al. 2011</v>
      </c>
      <c r="D142" s="12" t="s">
        <v>35</v>
      </c>
      <c r="E142" s="12" t="s">
        <v>226</v>
      </c>
      <c r="F142" s="12" t="s">
        <v>860</v>
      </c>
      <c r="G142" s="12" t="s">
        <v>35</v>
      </c>
      <c r="H142" s="12" t="s">
        <v>3503</v>
      </c>
      <c r="I142" s="12" t="s">
        <v>3170</v>
      </c>
      <c r="J142" s="12" t="s">
        <v>3625</v>
      </c>
      <c r="K142" s="12" t="s">
        <v>28</v>
      </c>
      <c r="L142" s="12" t="s">
        <v>28</v>
      </c>
      <c r="N142" s="12" t="s">
        <v>862</v>
      </c>
      <c r="O142" t="s">
        <v>744</v>
      </c>
      <c r="P142" s="12" t="s">
        <v>3901</v>
      </c>
      <c r="Q142" t="s">
        <v>4041</v>
      </c>
      <c r="R142" t="s">
        <v>4048</v>
      </c>
      <c r="S142" t="s">
        <v>4047</v>
      </c>
      <c r="T142" s="12" t="s">
        <v>3785</v>
      </c>
      <c r="W142" s="12" t="s">
        <v>40</v>
      </c>
      <c r="X142" s="12" t="s">
        <v>3303</v>
      </c>
      <c r="Y142" s="12" t="s">
        <v>3303</v>
      </c>
      <c r="Z142" s="12" t="s">
        <v>80</v>
      </c>
      <c r="AA142" s="12" t="s">
        <v>35</v>
      </c>
      <c r="AB142" s="12" t="s">
        <v>2901</v>
      </c>
      <c r="AE142" s="12" t="s">
        <v>119</v>
      </c>
      <c r="AF142" s="12">
        <v>6</v>
      </c>
      <c r="AR142" s="12" t="s">
        <v>864</v>
      </c>
      <c r="AS142" s="12" t="s">
        <v>865</v>
      </c>
    </row>
    <row r="143" spans="1:45" s="12" customFormat="1" x14ac:dyDescent="0.25">
      <c r="A143" s="12" t="s">
        <v>859</v>
      </c>
      <c r="B143" s="12">
        <v>2011</v>
      </c>
      <c r="C143" t="str">
        <f t="shared" si="2"/>
        <v>Siembieda et al. 2011</v>
      </c>
      <c r="D143" s="12" t="s">
        <v>35</v>
      </c>
      <c r="E143" s="12" t="s">
        <v>226</v>
      </c>
      <c r="F143" s="12" t="s">
        <v>860</v>
      </c>
      <c r="G143" s="12" t="s">
        <v>35</v>
      </c>
      <c r="H143" s="12" t="s">
        <v>3503</v>
      </c>
      <c r="I143" s="12" t="s">
        <v>3170</v>
      </c>
      <c r="J143" s="12" t="s">
        <v>3625</v>
      </c>
      <c r="K143" s="12" t="s">
        <v>28</v>
      </c>
      <c r="L143" s="12" t="s">
        <v>28</v>
      </c>
      <c r="N143" s="12" t="s">
        <v>862</v>
      </c>
      <c r="O143" t="s">
        <v>744</v>
      </c>
      <c r="P143" s="12" t="s">
        <v>3901</v>
      </c>
      <c r="Q143" t="s">
        <v>4041</v>
      </c>
      <c r="R143" t="s">
        <v>4048</v>
      </c>
      <c r="S143" t="s">
        <v>4047</v>
      </c>
      <c r="T143" s="12" t="s">
        <v>3785</v>
      </c>
      <c r="W143" s="12" t="s">
        <v>40</v>
      </c>
      <c r="X143" s="12" t="s">
        <v>3360</v>
      </c>
      <c r="Y143" s="12" t="s">
        <v>3360</v>
      </c>
      <c r="Z143" s="12" t="s">
        <v>80</v>
      </c>
      <c r="AA143" s="12" t="s">
        <v>35</v>
      </c>
      <c r="AB143" s="12" t="s">
        <v>2901</v>
      </c>
      <c r="AE143" s="12">
        <v>1</v>
      </c>
      <c r="AF143" s="12">
        <v>6</v>
      </c>
      <c r="AR143" s="12" t="s">
        <v>864</v>
      </c>
      <c r="AS143" s="12" t="s">
        <v>865</v>
      </c>
    </row>
    <row r="144" spans="1:45" s="12" customFormat="1" x14ac:dyDescent="0.25">
      <c r="A144" s="12" t="s">
        <v>859</v>
      </c>
      <c r="B144" s="12">
        <v>2011</v>
      </c>
      <c r="C144" t="str">
        <f t="shared" si="2"/>
        <v>Siembieda et al. 2011</v>
      </c>
      <c r="D144" s="12" t="s">
        <v>35</v>
      </c>
      <c r="E144" s="12" t="s">
        <v>226</v>
      </c>
      <c r="F144" s="12" t="s">
        <v>860</v>
      </c>
      <c r="G144" s="12" t="s">
        <v>35</v>
      </c>
      <c r="H144" s="12" t="s">
        <v>3503</v>
      </c>
      <c r="I144" s="12" t="s">
        <v>3170</v>
      </c>
      <c r="J144" s="12" t="s">
        <v>3625</v>
      </c>
      <c r="K144" s="12" t="s">
        <v>28</v>
      </c>
      <c r="L144" s="12" t="s">
        <v>28</v>
      </c>
      <c r="N144" s="12" t="s">
        <v>862</v>
      </c>
      <c r="O144" t="s">
        <v>744</v>
      </c>
      <c r="P144" s="12" t="s">
        <v>3901</v>
      </c>
      <c r="Q144" t="s">
        <v>3919</v>
      </c>
      <c r="R144" t="s">
        <v>2600</v>
      </c>
      <c r="S144" t="s">
        <v>3977</v>
      </c>
      <c r="T144" s="12" t="s">
        <v>631</v>
      </c>
      <c r="W144" s="12" t="s">
        <v>40</v>
      </c>
      <c r="X144" s="12" t="s">
        <v>3165</v>
      </c>
      <c r="Y144" s="12" t="s">
        <v>3165</v>
      </c>
      <c r="Z144" s="12" t="s">
        <v>80</v>
      </c>
      <c r="AA144" s="12" t="s">
        <v>35</v>
      </c>
      <c r="AB144" s="12" t="s">
        <v>2901</v>
      </c>
      <c r="AE144" s="12" t="s">
        <v>119</v>
      </c>
      <c r="AF144" s="12">
        <v>13</v>
      </c>
      <c r="AR144" s="12" t="s">
        <v>864</v>
      </c>
      <c r="AS144" s="12" t="s">
        <v>865</v>
      </c>
    </row>
    <row r="145" spans="1:45" s="12" customFormat="1" x14ac:dyDescent="0.25">
      <c r="A145" s="12" t="s">
        <v>859</v>
      </c>
      <c r="B145" s="12">
        <v>2011</v>
      </c>
      <c r="C145" t="str">
        <f t="shared" si="2"/>
        <v>Siembieda et al. 2011</v>
      </c>
      <c r="D145" s="12" t="s">
        <v>35</v>
      </c>
      <c r="E145" s="12" t="s">
        <v>226</v>
      </c>
      <c r="F145" s="12" t="s">
        <v>860</v>
      </c>
      <c r="G145" s="12" t="s">
        <v>35</v>
      </c>
      <c r="H145" s="12" t="s">
        <v>3503</v>
      </c>
      <c r="I145" s="12" t="s">
        <v>3170</v>
      </c>
      <c r="J145" s="12" t="s">
        <v>3625</v>
      </c>
      <c r="K145" s="12" t="s">
        <v>28</v>
      </c>
      <c r="L145" s="12" t="s">
        <v>28</v>
      </c>
      <c r="N145" s="12" t="s">
        <v>862</v>
      </c>
      <c r="O145" t="s">
        <v>744</v>
      </c>
      <c r="P145" s="12" t="s">
        <v>3901</v>
      </c>
      <c r="Q145" t="s">
        <v>3919</v>
      </c>
      <c r="R145" t="s">
        <v>2600</v>
      </c>
      <c r="S145" t="s">
        <v>3977</v>
      </c>
      <c r="T145" s="12" t="s">
        <v>631</v>
      </c>
      <c r="W145" s="12" t="s">
        <v>40</v>
      </c>
      <c r="X145" s="12" t="s">
        <v>3303</v>
      </c>
      <c r="Y145" s="12" t="s">
        <v>3303</v>
      </c>
      <c r="Z145" s="12" t="s">
        <v>80</v>
      </c>
      <c r="AA145" s="12" t="s">
        <v>35</v>
      </c>
      <c r="AB145" s="12" t="s">
        <v>2901</v>
      </c>
      <c r="AE145" s="12" t="s">
        <v>119</v>
      </c>
      <c r="AF145" s="12">
        <v>13</v>
      </c>
      <c r="AR145" s="12" t="s">
        <v>864</v>
      </c>
      <c r="AS145" s="12" t="s">
        <v>865</v>
      </c>
    </row>
    <row r="146" spans="1:45" s="12" customFormat="1" x14ac:dyDescent="0.25">
      <c r="A146" s="12" t="s">
        <v>859</v>
      </c>
      <c r="B146" s="12">
        <v>2011</v>
      </c>
      <c r="C146" t="str">
        <f t="shared" si="2"/>
        <v>Siembieda et al. 2011</v>
      </c>
      <c r="D146" s="12" t="s">
        <v>35</v>
      </c>
      <c r="E146" s="12" t="s">
        <v>226</v>
      </c>
      <c r="F146" s="12" t="s">
        <v>860</v>
      </c>
      <c r="G146" s="12" t="s">
        <v>35</v>
      </c>
      <c r="H146" s="12" t="s">
        <v>3503</v>
      </c>
      <c r="I146" s="12" t="s">
        <v>3170</v>
      </c>
      <c r="J146" s="12" t="s">
        <v>3625</v>
      </c>
      <c r="K146" s="12" t="s">
        <v>28</v>
      </c>
      <c r="L146" s="12" t="s">
        <v>28</v>
      </c>
      <c r="N146" s="12" t="s">
        <v>862</v>
      </c>
      <c r="O146" t="s">
        <v>744</v>
      </c>
      <c r="P146" s="12" t="s">
        <v>3901</v>
      </c>
      <c r="Q146" t="s">
        <v>3919</v>
      </c>
      <c r="R146" t="s">
        <v>2600</v>
      </c>
      <c r="S146" t="s">
        <v>3977</v>
      </c>
      <c r="T146" s="12" t="s">
        <v>631</v>
      </c>
      <c r="W146" s="12" t="s">
        <v>40</v>
      </c>
      <c r="X146" s="12" t="s">
        <v>3360</v>
      </c>
      <c r="Y146" s="12" t="s">
        <v>3360</v>
      </c>
      <c r="Z146" s="12" t="s">
        <v>80</v>
      </c>
      <c r="AA146" s="12" t="s">
        <v>35</v>
      </c>
      <c r="AB146" s="12" t="s">
        <v>2901</v>
      </c>
      <c r="AE146" s="12" t="s">
        <v>119</v>
      </c>
      <c r="AF146" s="12">
        <v>13</v>
      </c>
      <c r="AR146" s="12" t="s">
        <v>864</v>
      </c>
      <c r="AS146" s="12" t="s">
        <v>865</v>
      </c>
    </row>
    <row r="147" spans="1:45" s="12" customFormat="1" x14ac:dyDescent="0.25">
      <c r="A147" s="12" t="s">
        <v>859</v>
      </c>
      <c r="B147" s="12">
        <v>2011</v>
      </c>
      <c r="C147" t="str">
        <f t="shared" si="2"/>
        <v>Siembieda et al. 2011</v>
      </c>
      <c r="D147" s="12" t="s">
        <v>35</v>
      </c>
      <c r="E147" s="12" t="s">
        <v>226</v>
      </c>
      <c r="F147" s="12" t="s">
        <v>860</v>
      </c>
      <c r="G147" s="12" t="s">
        <v>35</v>
      </c>
      <c r="H147" s="12" t="s">
        <v>3503</v>
      </c>
      <c r="I147" s="12" t="s">
        <v>3170</v>
      </c>
      <c r="J147" s="12" t="s">
        <v>3625</v>
      </c>
      <c r="K147" s="12" t="s">
        <v>28</v>
      </c>
      <c r="L147" s="12" t="s">
        <v>28</v>
      </c>
      <c r="N147" s="12" t="s">
        <v>862</v>
      </c>
      <c r="O147" t="s">
        <v>744</v>
      </c>
      <c r="P147" s="12" t="s">
        <v>3901</v>
      </c>
      <c r="Q147" t="s">
        <v>4071</v>
      </c>
      <c r="R147" t="s">
        <v>4070</v>
      </c>
      <c r="S147" t="s">
        <v>4069</v>
      </c>
      <c r="T147" s="12" t="s">
        <v>3758</v>
      </c>
      <c r="W147" s="12" t="s">
        <v>40</v>
      </c>
      <c r="X147" s="12" t="s">
        <v>3165</v>
      </c>
      <c r="Y147" s="12" t="s">
        <v>3165</v>
      </c>
      <c r="Z147" s="12" t="s">
        <v>80</v>
      </c>
      <c r="AA147" s="12" t="s">
        <v>35</v>
      </c>
      <c r="AB147" s="12" t="s">
        <v>2901</v>
      </c>
      <c r="AE147" s="12" t="s">
        <v>119</v>
      </c>
      <c r="AF147" s="12">
        <v>6</v>
      </c>
      <c r="AR147" s="12" t="s">
        <v>864</v>
      </c>
      <c r="AS147" s="12" t="s">
        <v>865</v>
      </c>
    </row>
    <row r="148" spans="1:45" s="12" customFormat="1" x14ac:dyDescent="0.25">
      <c r="A148" s="12" t="s">
        <v>859</v>
      </c>
      <c r="B148" s="12">
        <v>2011</v>
      </c>
      <c r="C148" t="str">
        <f t="shared" si="2"/>
        <v>Siembieda et al. 2011</v>
      </c>
      <c r="D148" s="12" t="s">
        <v>35</v>
      </c>
      <c r="E148" s="12" t="s">
        <v>226</v>
      </c>
      <c r="F148" s="12" t="s">
        <v>860</v>
      </c>
      <c r="G148" s="12" t="s">
        <v>35</v>
      </c>
      <c r="H148" s="12" t="s">
        <v>3503</v>
      </c>
      <c r="I148" s="12" t="s">
        <v>3170</v>
      </c>
      <c r="J148" s="12" t="s">
        <v>3625</v>
      </c>
      <c r="K148" s="12" t="s">
        <v>28</v>
      </c>
      <c r="L148" s="12" t="s">
        <v>28</v>
      </c>
      <c r="N148" s="12" t="s">
        <v>862</v>
      </c>
      <c r="O148" t="s">
        <v>744</v>
      </c>
      <c r="P148" s="12" t="s">
        <v>3901</v>
      </c>
      <c r="Q148" t="s">
        <v>4071</v>
      </c>
      <c r="R148" t="s">
        <v>4070</v>
      </c>
      <c r="S148" t="s">
        <v>4069</v>
      </c>
      <c r="T148" s="12" t="s">
        <v>3758</v>
      </c>
      <c r="W148" s="12" t="s">
        <v>40</v>
      </c>
      <c r="X148" s="12" t="s">
        <v>3303</v>
      </c>
      <c r="Y148" s="12" t="s">
        <v>3303</v>
      </c>
      <c r="Z148" s="12" t="s">
        <v>80</v>
      </c>
      <c r="AA148" s="12" t="s">
        <v>35</v>
      </c>
      <c r="AB148" s="12" t="s">
        <v>2901</v>
      </c>
      <c r="AE148" s="12" t="s">
        <v>119</v>
      </c>
      <c r="AF148" s="12">
        <v>6</v>
      </c>
      <c r="AR148" s="12" t="s">
        <v>864</v>
      </c>
      <c r="AS148" s="12" t="s">
        <v>865</v>
      </c>
    </row>
    <row r="149" spans="1:45" s="12" customFormat="1" x14ac:dyDescent="0.25">
      <c r="A149" s="12" t="s">
        <v>859</v>
      </c>
      <c r="B149" s="12">
        <v>2011</v>
      </c>
      <c r="C149" t="str">
        <f t="shared" si="2"/>
        <v>Siembieda et al. 2011</v>
      </c>
      <c r="D149" s="12" t="s">
        <v>35</v>
      </c>
      <c r="E149" s="12" t="s">
        <v>226</v>
      </c>
      <c r="F149" s="12" t="s">
        <v>860</v>
      </c>
      <c r="G149" s="12" t="s">
        <v>35</v>
      </c>
      <c r="H149" s="12" t="s">
        <v>3503</v>
      </c>
      <c r="I149" s="12" t="s">
        <v>3170</v>
      </c>
      <c r="J149" s="12" t="s">
        <v>3625</v>
      </c>
      <c r="K149" s="12" t="s">
        <v>28</v>
      </c>
      <c r="L149" s="12" t="s">
        <v>28</v>
      </c>
      <c r="N149" s="12" t="s">
        <v>862</v>
      </c>
      <c r="O149" t="s">
        <v>744</v>
      </c>
      <c r="P149" s="12" t="s">
        <v>3901</v>
      </c>
      <c r="Q149" t="s">
        <v>4071</v>
      </c>
      <c r="R149" t="s">
        <v>4070</v>
      </c>
      <c r="S149" t="s">
        <v>4069</v>
      </c>
      <c r="T149" s="12" t="s">
        <v>3758</v>
      </c>
      <c r="W149" s="12" t="s">
        <v>40</v>
      </c>
      <c r="X149" s="12" t="s">
        <v>3360</v>
      </c>
      <c r="Y149" s="12" t="s">
        <v>3360</v>
      </c>
      <c r="Z149" s="12" t="s">
        <v>80</v>
      </c>
      <c r="AA149" s="12" t="s">
        <v>35</v>
      </c>
      <c r="AB149" s="12" t="s">
        <v>2901</v>
      </c>
      <c r="AE149" s="12" t="s">
        <v>119</v>
      </c>
      <c r="AF149" s="12">
        <v>6</v>
      </c>
      <c r="AR149" s="12" t="s">
        <v>864</v>
      </c>
      <c r="AS149" s="12" t="s">
        <v>865</v>
      </c>
    </row>
    <row r="150" spans="1:45" s="12" customFormat="1" x14ac:dyDescent="0.25">
      <c r="A150" s="12" t="s">
        <v>859</v>
      </c>
      <c r="B150" s="12">
        <v>2011</v>
      </c>
      <c r="C150" t="str">
        <f t="shared" si="2"/>
        <v>Siembieda et al. 2011</v>
      </c>
      <c r="D150" s="12" t="s">
        <v>35</v>
      </c>
      <c r="E150" s="12" t="s">
        <v>226</v>
      </c>
      <c r="F150" s="12" t="s">
        <v>860</v>
      </c>
      <c r="G150" s="12" t="s">
        <v>35</v>
      </c>
      <c r="H150" s="12" t="s">
        <v>3503</v>
      </c>
      <c r="I150" s="12" t="s">
        <v>3170</v>
      </c>
      <c r="J150" s="12" t="s">
        <v>3625</v>
      </c>
      <c r="K150" s="12" t="s">
        <v>28</v>
      </c>
      <c r="L150" s="12" t="s">
        <v>28</v>
      </c>
      <c r="N150" s="12" t="s">
        <v>862</v>
      </c>
      <c r="O150" t="s">
        <v>744</v>
      </c>
      <c r="P150" s="12" t="s">
        <v>3901</v>
      </c>
      <c r="Q150" t="s">
        <v>2614</v>
      </c>
      <c r="R150" t="s">
        <v>2566</v>
      </c>
      <c r="S150" t="s">
        <v>4075</v>
      </c>
      <c r="T150" s="12" t="s">
        <v>871</v>
      </c>
      <c r="W150" s="12" t="s">
        <v>40</v>
      </c>
      <c r="X150" s="12" t="s">
        <v>3165</v>
      </c>
      <c r="Y150" s="12" t="s">
        <v>3165</v>
      </c>
      <c r="Z150" s="12" t="s">
        <v>80</v>
      </c>
      <c r="AA150" s="12" t="s">
        <v>35</v>
      </c>
      <c r="AB150" s="12" t="s">
        <v>2901</v>
      </c>
      <c r="AE150" s="12" t="s">
        <v>119</v>
      </c>
      <c r="AF150" s="12">
        <v>31</v>
      </c>
      <c r="AR150" s="12" t="s">
        <v>864</v>
      </c>
      <c r="AS150" s="12" t="s">
        <v>865</v>
      </c>
    </row>
    <row r="151" spans="1:45" s="12" customFormat="1" x14ac:dyDescent="0.25">
      <c r="A151" s="12" t="s">
        <v>859</v>
      </c>
      <c r="B151" s="12">
        <v>2011</v>
      </c>
      <c r="C151" t="str">
        <f t="shared" si="2"/>
        <v>Siembieda et al. 2011</v>
      </c>
      <c r="D151" s="12" t="s">
        <v>35</v>
      </c>
      <c r="E151" s="12" t="s">
        <v>226</v>
      </c>
      <c r="F151" s="12" t="s">
        <v>860</v>
      </c>
      <c r="G151" s="12" t="s">
        <v>35</v>
      </c>
      <c r="H151" s="12" t="s">
        <v>3503</v>
      </c>
      <c r="I151" s="12" t="s">
        <v>3170</v>
      </c>
      <c r="J151" s="12" t="s">
        <v>3625</v>
      </c>
      <c r="K151" s="12" t="s">
        <v>28</v>
      </c>
      <c r="L151" s="12" t="s">
        <v>28</v>
      </c>
      <c r="N151" s="12" t="s">
        <v>862</v>
      </c>
      <c r="O151" t="s">
        <v>744</v>
      </c>
      <c r="P151" s="12" t="s">
        <v>3901</v>
      </c>
      <c r="Q151" t="s">
        <v>2614</v>
      </c>
      <c r="R151" t="s">
        <v>2566</v>
      </c>
      <c r="S151" t="s">
        <v>4075</v>
      </c>
      <c r="T151" s="12" t="s">
        <v>871</v>
      </c>
      <c r="W151" s="12" t="s">
        <v>40</v>
      </c>
      <c r="X151" s="12" t="s">
        <v>3303</v>
      </c>
      <c r="Y151" s="12" t="s">
        <v>3303</v>
      </c>
      <c r="Z151" s="12" t="s">
        <v>80</v>
      </c>
      <c r="AA151" s="12" t="s">
        <v>35</v>
      </c>
      <c r="AB151" s="12" t="s">
        <v>2901</v>
      </c>
      <c r="AE151" s="12">
        <v>4</v>
      </c>
      <c r="AF151" s="12">
        <v>31</v>
      </c>
      <c r="AR151" s="12" t="s">
        <v>864</v>
      </c>
      <c r="AS151" s="12" t="s">
        <v>865</v>
      </c>
    </row>
    <row r="152" spans="1:45" s="12" customFormat="1" x14ac:dyDescent="0.25">
      <c r="A152" s="12" t="s">
        <v>859</v>
      </c>
      <c r="B152" s="12">
        <v>2011</v>
      </c>
      <c r="C152" t="str">
        <f t="shared" si="2"/>
        <v>Siembieda et al. 2011</v>
      </c>
      <c r="D152" s="12" t="s">
        <v>35</v>
      </c>
      <c r="E152" s="12" t="s">
        <v>226</v>
      </c>
      <c r="F152" s="12" t="s">
        <v>860</v>
      </c>
      <c r="G152" s="12" t="s">
        <v>35</v>
      </c>
      <c r="H152" s="12" t="s">
        <v>3503</v>
      </c>
      <c r="I152" s="12" t="s">
        <v>3170</v>
      </c>
      <c r="J152" s="12" t="s">
        <v>3625</v>
      </c>
      <c r="K152" s="12" t="s">
        <v>28</v>
      </c>
      <c r="L152" s="12" t="s">
        <v>28</v>
      </c>
      <c r="N152" s="12" t="s">
        <v>862</v>
      </c>
      <c r="O152" t="s">
        <v>744</v>
      </c>
      <c r="P152" s="12" t="s">
        <v>3901</v>
      </c>
      <c r="Q152" t="s">
        <v>2614</v>
      </c>
      <c r="R152" t="s">
        <v>2566</v>
      </c>
      <c r="S152" t="s">
        <v>4075</v>
      </c>
      <c r="T152" s="12" t="s">
        <v>871</v>
      </c>
      <c r="W152" s="12" t="s">
        <v>40</v>
      </c>
      <c r="X152" s="12" t="s">
        <v>3360</v>
      </c>
      <c r="Y152" s="12" t="s">
        <v>3360</v>
      </c>
      <c r="Z152" s="12" t="s">
        <v>80</v>
      </c>
      <c r="AA152" s="12" t="s">
        <v>35</v>
      </c>
      <c r="AB152" s="12" t="s">
        <v>2901</v>
      </c>
      <c r="AE152" s="12">
        <v>1</v>
      </c>
      <c r="AF152" s="12">
        <v>31</v>
      </c>
      <c r="AR152" s="12" t="s">
        <v>864</v>
      </c>
      <c r="AS152" s="12" t="s">
        <v>865</v>
      </c>
    </row>
    <row r="153" spans="1:45" s="12" customFormat="1" x14ac:dyDescent="0.25">
      <c r="A153" s="12" t="s">
        <v>859</v>
      </c>
      <c r="B153" s="12">
        <v>2011</v>
      </c>
      <c r="C153" t="str">
        <f t="shared" si="2"/>
        <v>Siembieda et al. 2011</v>
      </c>
      <c r="D153" s="12" t="s">
        <v>35</v>
      </c>
      <c r="E153" s="12" t="s">
        <v>226</v>
      </c>
      <c r="F153" s="12" t="s">
        <v>860</v>
      </c>
      <c r="G153" s="12" t="s">
        <v>35</v>
      </c>
      <c r="H153" s="12" t="s">
        <v>3503</v>
      </c>
      <c r="I153" s="12" t="s">
        <v>3170</v>
      </c>
      <c r="J153" s="12" t="s">
        <v>3625</v>
      </c>
      <c r="K153" s="12" t="s">
        <v>28</v>
      </c>
      <c r="L153" s="12" t="s">
        <v>28</v>
      </c>
      <c r="N153" s="12" t="s">
        <v>862</v>
      </c>
      <c r="O153" t="s">
        <v>744</v>
      </c>
      <c r="P153" s="12" t="s">
        <v>3901</v>
      </c>
      <c r="Q153" t="s">
        <v>2614</v>
      </c>
      <c r="R153" t="s">
        <v>118</v>
      </c>
      <c r="S153" t="s">
        <v>3980</v>
      </c>
      <c r="T153" s="12" t="s">
        <v>2551</v>
      </c>
      <c r="W153" s="12" t="s">
        <v>40</v>
      </c>
      <c r="X153" s="12" t="s">
        <v>3165</v>
      </c>
      <c r="Y153" s="12" t="s">
        <v>3165</v>
      </c>
      <c r="Z153" s="12" t="s">
        <v>80</v>
      </c>
      <c r="AA153" s="12" t="s">
        <v>35</v>
      </c>
      <c r="AB153" s="12" t="s">
        <v>2901</v>
      </c>
      <c r="AE153" s="12" t="s">
        <v>119</v>
      </c>
      <c r="AF153" s="12">
        <v>1</v>
      </c>
      <c r="AR153" s="12" t="s">
        <v>864</v>
      </c>
      <c r="AS153" s="12" t="s">
        <v>865</v>
      </c>
    </row>
    <row r="154" spans="1:45" s="12" customFormat="1" x14ac:dyDescent="0.25">
      <c r="A154" s="12" t="s">
        <v>859</v>
      </c>
      <c r="B154" s="12">
        <v>2011</v>
      </c>
      <c r="C154" t="str">
        <f t="shared" si="2"/>
        <v>Siembieda et al. 2011</v>
      </c>
      <c r="D154" s="12" t="s">
        <v>35</v>
      </c>
      <c r="E154" s="12" t="s">
        <v>226</v>
      </c>
      <c r="F154" s="12" t="s">
        <v>860</v>
      </c>
      <c r="G154" s="12" t="s">
        <v>35</v>
      </c>
      <c r="H154" s="12" t="s">
        <v>3503</v>
      </c>
      <c r="I154" s="12" t="s">
        <v>3170</v>
      </c>
      <c r="J154" s="12" t="s">
        <v>3625</v>
      </c>
      <c r="K154" s="12" t="s">
        <v>28</v>
      </c>
      <c r="L154" s="12" t="s">
        <v>28</v>
      </c>
      <c r="N154" s="12" t="s">
        <v>862</v>
      </c>
      <c r="O154" t="s">
        <v>744</v>
      </c>
      <c r="P154" s="12" t="s">
        <v>3901</v>
      </c>
      <c r="Q154" t="s">
        <v>2614</v>
      </c>
      <c r="R154" t="s">
        <v>118</v>
      </c>
      <c r="S154" t="s">
        <v>3980</v>
      </c>
      <c r="T154" s="12" t="s">
        <v>2551</v>
      </c>
      <c r="W154" s="12" t="s">
        <v>40</v>
      </c>
      <c r="X154" s="12" t="s">
        <v>3303</v>
      </c>
      <c r="Y154" s="12" t="s">
        <v>3303</v>
      </c>
      <c r="Z154" s="12" t="s">
        <v>80</v>
      </c>
      <c r="AA154" s="12" t="s">
        <v>35</v>
      </c>
      <c r="AB154" s="12" t="s">
        <v>2901</v>
      </c>
      <c r="AE154" s="12" t="s">
        <v>119</v>
      </c>
      <c r="AF154" s="12">
        <v>1</v>
      </c>
      <c r="AR154" s="12" t="s">
        <v>864</v>
      </c>
      <c r="AS154" s="12" t="s">
        <v>865</v>
      </c>
    </row>
    <row r="155" spans="1:45" s="12" customFormat="1" x14ac:dyDescent="0.25">
      <c r="A155" s="12" t="s">
        <v>859</v>
      </c>
      <c r="B155" s="12">
        <v>2011</v>
      </c>
      <c r="C155" t="str">
        <f t="shared" si="2"/>
        <v>Siembieda et al. 2011</v>
      </c>
      <c r="D155" s="12" t="s">
        <v>35</v>
      </c>
      <c r="E155" s="12" t="s">
        <v>226</v>
      </c>
      <c r="F155" s="12" t="s">
        <v>860</v>
      </c>
      <c r="G155" s="12" t="s">
        <v>35</v>
      </c>
      <c r="H155" s="12" t="s">
        <v>3503</v>
      </c>
      <c r="I155" s="12" t="s">
        <v>3170</v>
      </c>
      <c r="J155" s="12" t="s">
        <v>3625</v>
      </c>
      <c r="K155" s="12" t="s">
        <v>28</v>
      </c>
      <c r="L155" s="12" t="s">
        <v>28</v>
      </c>
      <c r="N155" s="12" t="s">
        <v>862</v>
      </c>
      <c r="O155" t="s">
        <v>744</v>
      </c>
      <c r="P155" s="12" t="s">
        <v>3901</v>
      </c>
      <c r="Q155" t="s">
        <v>2614</v>
      </c>
      <c r="R155" t="s">
        <v>118</v>
      </c>
      <c r="S155" t="s">
        <v>3980</v>
      </c>
      <c r="T155" s="12" t="s">
        <v>2551</v>
      </c>
      <c r="W155" s="12" t="s">
        <v>40</v>
      </c>
      <c r="X155" s="12" t="s">
        <v>3360</v>
      </c>
      <c r="Y155" s="12" t="s">
        <v>3360</v>
      </c>
      <c r="Z155" s="12" t="s">
        <v>80</v>
      </c>
      <c r="AA155" s="12" t="s">
        <v>35</v>
      </c>
      <c r="AB155" s="12" t="s">
        <v>2901</v>
      </c>
      <c r="AE155" s="12" t="s">
        <v>119</v>
      </c>
      <c r="AF155" s="12">
        <v>1</v>
      </c>
      <c r="AR155" s="12" t="s">
        <v>864</v>
      </c>
      <c r="AS155" s="12" t="s">
        <v>865</v>
      </c>
    </row>
    <row r="156" spans="1:45" s="12" customFormat="1" x14ac:dyDescent="0.25">
      <c r="A156" s="12" t="s">
        <v>859</v>
      </c>
      <c r="B156" s="12">
        <v>2011</v>
      </c>
      <c r="C156" t="str">
        <f t="shared" si="2"/>
        <v>Siembieda et al. 2011</v>
      </c>
      <c r="D156" s="12" t="s">
        <v>35</v>
      </c>
      <c r="E156" s="12" t="s">
        <v>226</v>
      </c>
      <c r="F156" s="12" t="s">
        <v>860</v>
      </c>
      <c r="G156" s="12" t="s">
        <v>35</v>
      </c>
      <c r="H156" s="12" t="s">
        <v>3503</v>
      </c>
      <c r="I156" s="12" t="s">
        <v>3170</v>
      </c>
      <c r="J156" s="12" t="s">
        <v>3625</v>
      </c>
      <c r="K156" s="12" t="s">
        <v>28</v>
      </c>
      <c r="L156" s="12" t="s">
        <v>28</v>
      </c>
      <c r="N156" s="12" t="s">
        <v>862</v>
      </c>
      <c r="O156" t="s">
        <v>744</v>
      </c>
      <c r="P156" s="12" t="s">
        <v>3901</v>
      </c>
      <c r="Q156" t="s">
        <v>4026</v>
      </c>
      <c r="R156" t="s">
        <v>4052</v>
      </c>
      <c r="S156" t="s">
        <v>4108</v>
      </c>
      <c r="T156" s="12" t="s">
        <v>2610</v>
      </c>
      <c r="W156" s="12" t="s">
        <v>40</v>
      </c>
      <c r="X156" s="12" t="s">
        <v>3165</v>
      </c>
      <c r="Y156" s="12" t="s">
        <v>3165</v>
      </c>
      <c r="Z156" s="12" t="s">
        <v>80</v>
      </c>
      <c r="AA156" s="12" t="s">
        <v>35</v>
      </c>
      <c r="AB156" s="12" t="s">
        <v>2901</v>
      </c>
      <c r="AE156" s="12" t="s">
        <v>119</v>
      </c>
      <c r="AF156" s="12">
        <v>6</v>
      </c>
      <c r="AR156" s="12" t="s">
        <v>864</v>
      </c>
      <c r="AS156" s="12" t="s">
        <v>865</v>
      </c>
    </row>
    <row r="157" spans="1:45" s="12" customFormat="1" x14ac:dyDescent="0.25">
      <c r="A157" s="12" t="s">
        <v>859</v>
      </c>
      <c r="B157" s="12">
        <v>2011</v>
      </c>
      <c r="C157" t="str">
        <f t="shared" si="2"/>
        <v>Siembieda et al. 2011</v>
      </c>
      <c r="D157" s="12" t="s">
        <v>35</v>
      </c>
      <c r="E157" s="12" t="s">
        <v>226</v>
      </c>
      <c r="F157" s="12" t="s">
        <v>860</v>
      </c>
      <c r="G157" s="12" t="s">
        <v>35</v>
      </c>
      <c r="H157" s="12" t="s">
        <v>3503</v>
      </c>
      <c r="I157" s="12" t="s">
        <v>3170</v>
      </c>
      <c r="J157" s="12" t="s">
        <v>3625</v>
      </c>
      <c r="K157" s="12" t="s">
        <v>28</v>
      </c>
      <c r="L157" s="12" t="s">
        <v>28</v>
      </c>
      <c r="N157" s="12" t="s">
        <v>862</v>
      </c>
      <c r="O157" t="s">
        <v>744</v>
      </c>
      <c r="P157" s="12" t="s">
        <v>3901</v>
      </c>
      <c r="Q157" t="s">
        <v>4026</v>
      </c>
      <c r="R157" t="s">
        <v>4052</v>
      </c>
      <c r="S157" t="s">
        <v>4108</v>
      </c>
      <c r="T157" s="12" t="s">
        <v>2610</v>
      </c>
      <c r="W157" s="12" t="s">
        <v>40</v>
      </c>
      <c r="X157" s="12" t="s">
        <v>3303</v>
      </c>
      <c r="Y157" s="12" t="s">
        <v>3303</v>
      </c>
      <c r="Z157" s="12" t="s">
        <v>80</v>
      </c>
      <c r="AA157" s="12" t="s">
        <v>35</v>
      </c>
      <c r="AB157" s="12" t="s">
        <v>2901</v>
      </c>
      <c r="AE157" s="12" t="s">
        <v>119</v>
      </c>
      <c r="AF157" s="12">
        <v>6</v>
      </c>
      <c r="AR157" s="12" t="s">
        <v>864</v>
      </c>
      <c r="AS157" s="12" t="s">
        <v>865</v>
      </c>
    </row>
    <row r="158" spans="1:45" s="12" customFormat="1" x14ac:dyDescent="0.25">
      <c r="A158" s="12" t="s">
        <v>859</v>
      </c>
      <c r="B158" s="12">
        <v>2011</v>
      </c>
      <c r="C158" t="str">
        <f t="shared" si="2"/>
        <v>Siembieda et al. 2011</v>
      </c>
      <c r="D158" s="12" t="s">
        <v>35</v>
      </c>
      <c r="E158" s="12" t="s">
        <v>226</v>
      </c>
      <c r="F158" s="12" t="s">
        <v>860</v>
      </c>
      <c r="G158" s="12" t="s">
        <v>35</v>
      </c>
      <c r="H158" s="12" t="s">
        <v>3503</v>
      </c>
      <c r="I158" s="12" t="s">
        <v>3170</v>
      </c>
      <c r="J158" s="12" t="s">
        <v>3625</v>
      </c>
      <c r="K158" s="12" t="s">
        <v>28</v>
      </c>
      <c r="L158" s="12" t="s">
        <v>28</v>
      </c>
      <c r="N158" s="12" t="s">
        <v>862</v>
      </c>
      <c r="O158" t="s">
        <v>744</v>
      </c>
      <c r="P158" s="12" t="s">
        <v>3901</v>
      </c>
      <c r="Q158" t="s">
        <v>4026</v>
      </c>
      <c r="R158" t="s">
        <v>4052</v>
      </c>
      <c r="S158" t="s">
        <v>4108</v>
      </c>
      <c r="T158" s="12" t="s">
        <v>2610</v>
      </c>
      <c r="W158" s="12" t="s">
        <v>40</v>
      </c>
      <c r="X158" s="12" t="s">
        <v>3360</v>
      </c>
      <c r="Y158" s="12" t="s">
        <v>3360</v>
      </c>
      <c r="Z158" s="12" t="s">
        <v>80</v>
      </c>
      <c r="AA158" s="12" t="s">
        <v>35</v>
      </c>
      <c r="AB158" s="12" t="s">
        <v>2901</v>
      </c>
      <c r="AE158" s="12" t="s">
        <v>119</v>
      </c>
      <c r="AF158" s="12">
        <v>6</v>
      </c>
      <c r="AR158" s="12" t="s">
        <v>864</v>
      </c>
      <c r="AS158" s="12" t="s">
        <v>865</v>
      </c>
    </row>
    <row r="159" spans="1:45" s="12" customFormat="1" x14ac:dyDescent="0.25">
      <c r="A159" s="12" t="s">
        <v>859</v>
      </c>
      <c r="B159" s="12">
        <v>2011</v>
      </c>
      <c r="C159" t="str">
        <f t="shared" si="2"/>
        <v>Siembieda et al. 2011</v>
      </c>
      <c r="D159" s="12" t="s">
        <v>35</v>
      </c>
      <c r="E159" s="12" t="s">
        <v>226</v>
      </c>
      <c r="F159" s="12" t="s">
        <v>860</v>
      </c>
      <c r="G159" s="12" t="s">
        <v>35</v>
      </c>
      <c r="H159" s="12" t="s">
        <v>3503</v>
      </c>
      <c r="I159" s="12" t="s">
        <v>3170</v>
      </c>
      <c r="J159" s="12" t="s">
        <v>3625</v>
      </c>
      <c r="K159" s="12" t="s">
        <v>28</v>
      </c>
      <c r="L159" s="12" t="s">
        <v>28</v>
      </c>
      <c r="N159" s="12" t="s">
        <v>862</v>
      </c>
      <c r="O159" t="s">
        <v>744</v>
      </c>
      <c r="P159" s="12" t="s">
        <v>3901</v>
      </c>
      <c r="Q159" t="s">
        <v>4041</v>
      </c>
      <c r="R159" t="s">
        <v>4066</v>
      </c>
      <c r="S159" t="s">
        <v>4111</v>
      </c>
      <c r="T159" s="12" t="s">
        <v>513</v>
      </c>
      <c r="W159" s="12" t="s">
        <v>40</v>
      </c>
      <c r="X159" s="12" t="s">
        <v>3165</v>
      </c>
      <c r="Y159" s="12" t="s">
        <v>3165</v>
      </c>
      <c r="Z159" s="12" t="s">
        <v>80</v>
      </c>
      <c r="AA159" s="12" t="s">
        <v>35</v>
      </c>
      <c r="AB159" s="12" t="s">
        <v>2901</v>
      </c>
      <c r="AE159" s="12">
        <v>1</v>
      </c>
      <c r="AF159" s="12">
        <v>8</v>
      </c>
      <c r="AR159" s="12" t="s">
        <v>864</v>
      </c>
      <c r="AS159" s="12" t="s">
        <v>865</v>
      </c>
    </row>
    <row r="160" spans="1:45" s="12" customFormat="1" x14ac:dyDescent="0.25">
      <c r="A160" s="12" t="s">
        <v>859</v>
      </c>
      <c r="B160" s="12">
        <v>2011</v>
      </c>
      <c r="C160" t="str">
        <f t="shared" si="2"/>
        <v>Siembieda et al. 2011</v>
      </c>
      <c r="D160" s="12" t="s">
        <v>35</v>
      </c>
      <c r="E160" s="12" t="s">
        <v>226</v>
      </c>
      <c r="F160" s="12" t="s">
        <v>860</v>
      </c>
      <c r="G160" s="12" t="s">
        <v>35</v>
      </c>
      <c r="H160" s="12" t="s">
        <v>3503</v>
      </c>
      <c r="I160" s="12" t="s">
        <v>3170</v>
      </c>
      <c r="J160" s="12" t="s">
        <v>3625</v>
      </c>
      <c r="K160" s="12" t="s">
        <v>28</v>
      </c>
      <c r="L160" s="12" t="s">
        <v>28</v>
      </c>
      <c r="N160" s="12" t="s">
        <v>862</v>
      </c>
      <c r="O160" t="s">
        <v>744</v>
      </c>
      <c r="P160" s="12" t="s">
        <v>3901</v>
      </c>
      <c r="Q160" t="s">
        <v>4041</v>
      </c>
      <c r="R160" t="s">
        <v>4066</v>
      </c>
      <c r="S160" t="s">
        <v>4111</v>
      </c>
      <c r="T160" s="12" t="s">
        <v>513</v>
      </c>
      <c r="W160" s="12" t="s">
        <v>40</v>
      </c>
      <c r="X160" s="12" t="s">
        <v>3303</v>
      </c>
      <c r="Y160" s="12" t="s">
        <v>3303</v>
      </c>
      <c r="Z160" s="12" t="s">
        <v>80</v>
      </c>
      <c r="AA160" s="12" t="s">
        <v>35</v>
      </c>
      <c r="AB160" s="12" t="s">
        <v>2901</v>
      </c>
      <c r="AE160" s="12">
        <v>1</v>
      </c>
      <c r="AF160" s="12">
        <v>8</v>
      </c>
      <c r="AR160" s="12" t="s">
        <v>864</v>
      </c>
      <c r="AS160" s="12" t="s">
        <v>865</v>
      </c>
    </row>
    <row r="161" spans="1:45" s="12" customFormat="1" x14ac:dyDescent="0.25">
      <c r="A161" s="12" t="s">
        <v>859</v>
      </c>
      <c r="B161" s="12">
        <v>2011</v>
      </c>
      <c r="C161" t="str">
        <f t="shared" si="2"/>
        <v>Siembieda et al. 2011</v>
      </c>
      <c r="D161" s="12" t="s">
        <v>35</v>
      </c>
      <c r="E161" s="12" t="s">
        <v>226</v>
      </c>
      <c r="F161" s="12" t="s">
        <v>860</v>
      </c>
      <c r="G161" s="12" t="s">
        <v>35</v>
      </c>
      <c r="H161" s="12" t="s">
        <v>3503</v>
      </c>
      <c r="I161" s="12" t="s">
        <v>3170</v>
      </c>
      <c r="J161" s="12" t="s">
        <v>3625</v>
      </c>
      <c r="K161" s="12" t="s">
        <v>28</v>
      </c>
      <c r="L161" s="12" t="s">
        <v>28</v>
      </c>
      <c r="N161" s="12" t="s">
        <v>862</v>
      </c>
      <c r="O161" t="s">
        <v>744</v>
      </c>
      <c r="P161" s="12" t="s">
        <v>3901</v>
      </c>
      <c r="Q161" t="s">
        <v>4041</v>
      </c>
      <c r="R161" t="s">
        <v>4066</v>
      </c>
      <c r="S161" t="s">
        <v>4111</v>
      </c>
      <c r="T161" s="12" t="s">
        <v>513</v>
      </c>
      <c r="W161" s="12" t="s">
        <v>40</v>
      </c>
      <c r="X161" s="12" t="s">
        <v>3360</v>
      </c>
      <c r="Y161" s="12" t="s">
        <v>3360</v>
      </c>
      <c r="Z161" s="12" t="s">
        <v>80</v>
      </c>
      <c r="AA161" s="12" t="s">
        <v>35</v>
      </c>
      <c r="AB161" s="12" t="s">
        <v>2901</v>
      </c>
      <c r="AE161" s="12" t="s">
        <v>119</v>
      </c>
      <c r="AF161" s="12">
        <v>8</v>
      </c>
      <c r="AR161" s="12" t="s">
        <v>864</v>
      </c>
      <c r="AS161" s="12" t="s">
        <v>865</v>
      </c>
    </row>
    <row r="162" spans="1:45" s="12" customFormat="1" x14ac:dyDescent="0.25">
      <c r="A162" s="12" t="s">
        <v>859</v>
      </c>
      <c r="B162" s="12">
        <v>2011</v>
      </c>
      <c r="C162" t="str">
        <f t="shared" si="2"/>
        <v>Siembieda et al. 2011</v>
      </c>
      <c r="D162" s="12" t="s">
        <v>35</v>
      </c>
      <c r="E162" s="12" t="s">
        <v>226</v>
      </c>
      <c r="F162" s="12" t="s">
        <v>860</v>
      </c>
      <c r="G162" s="12" t="s">
        <v>35</v>
      </c>
      <c r="H162" s="12" t="s">
        <v>3503</v>
      </c>
      <c r="I162" s="12" t="s">
        <v>3170</v>
      </c>
      <c r="J162" s="12" t="s">
        <v>3625</v>
      </c>
      <c r="K162" s="12" t="s">
        <v>28</v>
      </c>
      <c r="L162" s="12" t="s">
        <v>28</v>
      </c>
      <c r="N162" s="12" t="s">
        <v>862</v>
      </c>
      <c r="O162" t="s">
        <v>744</v>
      </c>
      <c r="P162" s="12" t="s">
        <v>3901</v>
      </c>
      <c r="Q162" t="s">
        <v>3919</v>
      </c>
      <c r="R162" t="s">
        <v>2600</v>
      </c>
      <c r="S162" t="s">
        <v>3982</v>
      </c>
      <c r="T162" s="12" t="s">
        <v>1793</v>
      </c>
      <c r="W162" s="12" t="s">
        <v>40</v>
      </c>
      <c r="X162" s="12" t="s">
        <v>3165</v>
      </c>
      <c r="Y162" s="12" t="s">
        <v>3165</v>
      </c>
      <c r="Z162" s="12" t="s">
        <v>80</v>
      </c>
      <c r="AA162" s="12" t="s">
        <v>35</v>
      </c>
      <c r="AB162" s="12" t="s">
        <v>2901</v>
      </c>
      <c r="AE162" s="12" t="s">
        <v>119</v>
      </c>
      <c r="AF162" s="12">
        <v>12</v>
      </c>
      <c r="AR162" s="12" t="s">
        <v>864</v>
      </c>
      <c r="AS162" s="12" t="s">
        <v>865</v>
      </c>
    </row>
    <row r="163" spans="1:45" s="12" customFormat="1" x14ac:dyDescent="0.25">
      <c r="A163" s="12" t="s">
        <v>859</v>
      </c>
      <c r="B163" s="12">
        <v>2011</v>
      </c>
      <c r="C163" t="str">
        <f t="shared" si="2"/>
        <v>Siembieda et al. 2011</v>
      </c>
      <c r="D163" s="12" t="s">
        <v>35</v>
      </c>
      <c r="E163" s="12" t="s">
        <v>226</v>
      </c>
      <c r="F163" s="12" t="s">
        <v>860</v>
      </c>
      <c r="G163" s="12" t="s">
        <v>35</v>
      </c>
      <c r="H163" s="12" t="s">
        <v>3503</v>
      </c>
      <c r="I163" s="12" t="s">
        <v>3170</v>
      </c>
      <c r="J163" s="12" t="s">
        <v>3625</v>
      </c>
      <c r="K163" s="12" t="s">
        <v>28</v>
      </c>
      <c r="L163" s="12" t="s">
        <v>28</v>
      </c>
      <c r="N163" s="12" t="s">
        <v>862</v>
      </c>
      <c r="O163" t="s">
        <v>744</v>
      </c>
      <c r="P163" s="12" t="s">
        <v>3901</v>
      </c>
      <c r="Q163" t="s">
        <v>3919</v>
      </c>
      <c r="R163" t="s">
        <v>2600</v>
      </c>
      <c r="S163" t="s">
        <v>3982</v>
      </c>
      <c r="T163" s="12" t="s">
        <v>1793</v>
      </c>
      <c r="W163" s="12" t="s">
        <v>40</v>
      </c>
      <c r="X163" s="12" t="s">
        <v>3303</v>
      </c>
      <c r="Y163" s="12" t="s">
        <v>3303</v>
      </c>
      <c r="Z163" s="12" t="s">
        <v>80</v>
      </c>
      <c r="AA163" s="12" t="s">
        <v>35</v>
      </c>
      <c r="AB163" s="12" t="s">
        <v>2901</v>
      </c>
      <c r="AE163" s="12" t="s">
        <v>119</v>
      </c>
      <c r="AF163" s="12">
        <v>12</v>
      </c>
      <c r="AR163" s="12" t="s">
        <v>864</v>
      </c>
      <c r="AS163" s="12" t="s">
        <v>865</v>
      </c>
    </row>
    <row r="164" spans="1:45" s="12" customFormat="1" x14ac:dyDescent="0.25">
      <c r="A164" s="12" t="s">
        <v>859</v>
      </c>
      <c r="B164" s="12">
        <v>2011</v>
      </c>
      <c r="C164" t="str">
        <f t="shared" si="2"/>
        <v>Siembieda et al. 2011</v>
      </c>
      <c r="D164" s="12" t="s">
        <v>35</v>
      </c>
      <c r="E164" s="12" t="s">
        <v>226</v>
      </c>
      <c r="F164" s="12" t="s">
        <v>860</v>
      </c>
      <c r="G164" s="12" t="s">
        <v>35</v>
      </c>
      <c r="H164" s="12" t="s">
        <v>3503</v>
      </c>
      <c r="I164" s="12" t="s">
        <v>3170</v>
      </c>
      <c r="J164" s="12" t="s">
        <v>3625</v>
      </c>
      <c r="K164" s="12" t="s">
        <v>28</v>
      </c>
      <c r="L164" s="12" t="s">
        <v>28</v>
      </c>
      <c r="N164" s="12" t="s">
        <v>862</v>
      </c>
      <c r="O164" t="s">
        <v>744</v>
      </c>
      <c r="P164" s="12" t="s">
        <v>3901</v>
      </c>
      <c r="Q164" t="s">
        <v>3919</v>
      </c>
      <c r="R164" t="s">
        <v>2600</v>
      </c>
      <c r="S164" t="s">
        <v>3982</v>
      </c>
      <c r="T164" s="12" t="s">
        <v>1793</v>
      </c>
      <c r="W164" s="12" t="s">
        <v>40</v>
      </c>
      <c r="X164" s="12" t="s">
        <v>3360</v>
      </c>
      <c r="Y164" s="12" t="s">
        <v>3360</v>
      </c>
      <c r="Z164" s="12" t="s">
        <v>80</v>
      </c>
      <c r="AA164" s="12" t="s">
        <v>35</v>
      </c>
      <c r="AB164" s="12" t="s">
        <v>2901</v>
      </c>
      <c r="AE164" s="12" t="s">
        <v>119</v>
      </c>
      <c r="AF164" s="12">
        <v>12</v>
      </c>
      <c r="AR164" s="12" t="s">
        <v>864</v>
      </c>
      <c r="AS164" s="12" t="s">
        <v>865</v>
      </c>
    </row>
    <row r="165" spans="1:45" s="12" customFormat="1" x14ac:dyDescent="0.25">
      <c r="A165" s="12" t="s">
        <v>859</v>
      </c>
      <c r="B165" s="12">
        <v>2011</v>
      </c>
      <c r="C165" t="str">
        <f t="shared" si="2"/>
        <v>Siembieda et al. 2011</v>
      </c>
      <c r="D165" s="12" t="s">
        <v>35</v>
      </c>
      <c r="E165" s="12" t="s">
        <v>226</v>
      </c>
      <c r="F165" s="12" t="s">
        <v>860</v>
      </c>
      <c r="G165" s="12" t="s">
        <v>35</v>
      </c>
      <c r="H165" s="12" t="s">
        <v>3503</v>
      </c>
      <c r="I165" s="12" t="s">
        <v>3170</v>
      </c>
      <c r="J165" s="12" t="s">
        <v>3625</v>
      </c>
      <c r="K165" s="12" t="s">
        <v>28</v>
      </c>
      <c r="L165" s="12" t="s">
        <v>28</v>
      </c>
      <c r="N165" s="12" t="s">
        <v>862</v>
      </c>
      <c r="O165" t="s">
        <v>744</v>
      </c>
      <c r="P165" s="12" t="s">
        <v>3901</v>
      </c>
      <c r="Q165" t="s">
        <v>3993</v>
      </c>
      <c r="R165" t="s">
        <v>4023</v>
      </c>
      <c r="S165" t="s">
        <v>4137</v>
      </c>
      <c r="T165" s="12" t="s">
        <v>515</v>
      </c>
      <c r="W165" s="12" t="s">
        <v>40</v>
      </c>
      <c r="X165" s="12" t="s">
        <v>3165</v>
      </c>
      <c r="Y165" s="12" t="s">
        <v>3165</v>
      </c>
      <c r="Z165" s="12" t="s">
        <v>80</v>
      </c>
      <c r="AA165" s="12" t="s">
        <v>35</v>
      </c>
      <c r="AB165" s="12" t="s">
        <v>2901</v>
      </c>
      <c r="AE165" s="12" t="s">
        <v>119</v>
      </c>
      <c r="AF165" s="12">
        <v>14</v>
      </c>
      <c r="AR165" s="12" t="s">
        <v>864</v>
      </c>
      <c r="AS165" s="12" t="s">
        <v>865</v>
      </c>
    </row>
    <row r="166" spans="1:45" s="12" customFormat="1" x14ac:dyDescent="0.25">
      <c r="A166" s="12" t="s">
        <v>859</v>
      </c>
      <c r="B166" s="12">
        <v>2011</v>
      </c>
      <c r="C166" t="str">
        <f t="shared" si="2"/>
        <v>Siembieda et al. 2011</v>
      </c>
      <c r="D166" s="12" t="s">
        <v>35</v>
      </c>
      <c r="E166" s="12" t="s">
        <v>226</v>
      </c>
      <c r="F166" s="12" t="s">
        <v>860</v>
      </c>
      <c r="G166" s="12" t="s">
        <v>35</v>
      </c>
      <c r="H166" s="12" t="s">
        <v>3503</v>
      </c>
      <c r="I166" s="12" t="s">
        <v>3170</v>
      </c>
      <c r="J166" s="12" t="s">
        <v>3625</v>
      </c>
      <c r="K166" s="12" t="s">
        <v>28</v>
      </c>
      <c r="L166" s="12" t="s">
        <v>28</v>
      </c>
      <c r="N166" s="12" t="s">
        <v>862</v>
      </c>
      <c r="O166" t="s">
        <v>744</v>
      </c>
      <c r="P166" s="12" t="s">
        <v>3901</v>
      </c>
      <c r="Q166" t="s">
        <v>3993</v>
      </c>
      <c r="R166" t="s">
        <v>4023</v>
      </c>
      <c r="S166" t="s">
        <v>4137</v>
      </c>
      <c r="T166" s="12" t="s">
        <v>515</v>
      </c>
      <c r="W166" s="12" t="s">
        <v>40</v>
      </c>
      <c r="X166" s="12" t="s">
        <v>3303</v>
      </c>
      <c r="Y166" s="12" t="s">
        <v>3303</v>
      </c>
      <c r="Z166" s="12" t="s">
        <v>80</v>
      </c>
      <c r="AA166" s="12" t="s">
        <v>35</v>
      </c>
      <c r="AB166" s="12" t="s">
        <v>2901</v>
      </c>
      <c r="AE166" s="12" t="s">
        <v>119</v>
      </c>
      <c r="AF166" s="12">
        <v>14</v>
      </c>
      <c r="AR166" s="12" t="s">
        <v>864</v>
      </c>
      <c r="AS166" s="12" t="s">
        <v>865</v>
      </c>
    </row>
    <row r="167" spans="1:45" s="12" customFormat="1" x14ac:dyDescent="0.25">
      <c r="A167" s="12" t="s">
        <v>859</v>
      </c>
      <c r="B167" s="12">
        <v>2011</v>
      </c>
      <c r="C167" t="str">
        <f t="shared" si="2"/>
        <v>Siembieda et al. 2011</v>
      </c>
      <c r="D167" s="12" t="s">
        <v>35</v>
      </c>
      <c r="E167" s="12" t="s">
        <v>226</v>
      </c>
      <c r="F167" s="12" t="s">
        <v>860</v>
      </c>
      <c r="G167" s="12" t="s">
        <v>35</v>
      </c>
      <c r="H167" s="12" t="s">
        <v>3503</v>
      </c>
      <c r="I167" s="12" t="s">
        <v>3170</v>
      </c>
      <c r="J167" s="12" t="s">
        <v>3625</v>
      </c>
      <c r="K167" s="12" t="s">
        <v>28</v>
      </c>
      <c r="L167" s="12" t="s">
        <v>28</v>
      </c>
      <c r="N167" s="12" t="s">
        <v>862</v>
      </c>
      <c r="O167" t="s">
        <v>744</v>
      </c>
      <c r="P167" s="12" t="s">
        <v>3901</v>
      </c>
      <c r="Q167" t="s">
        <v>3993</v>
      </c>
      <c r="R167" t="s">
        <v>4023</v>
      </c>
      <c r="S167" t="s">
        <v>4137</v>
      </c>
      <c r="T167" s="12" t="s">
        <v>515</v>
      </c>
      <c r="W167" s="12" t="s">
        <v>40</v>
      </c>
      <c r="X167" s="12" t="s">
        <v>3360</v>
      </c>
      <c r="Y167" s="12" t="s">
        <v>3360</v>
      </c>
      <c r="Z167" s="12" t="s">
        <v>80</v>
      </c>
      <c r="AA167" s="12" t="s">
        <v>35</v>
      </c>
      <c r="AB167" s="12" t="s">
        <v>2901</v>
      </c>
      <c r="AE167" s="12" t="s">
        <v>119</v>
      </c>
      <c r="AF167" s="12">
        <v>14</v>
      </c>
      <c r="AR167" s="12" t="s">
        <v>864</v>
      </c>
      <c r="AS167" s="12" t="s">
        <v>865</v>
      </c>
    </row>
    <row r="168" spans="1:45" s="12" customFormat="1" x14ac:dyDescent="0.25">
      <c r="A168" s="12" t="s">
        <v>859</v>
      </c>
      <c r="B168" s="12">
        <v>2011</v>
      </c>
      <c r="C168" t="str">
        <f t="shared" si="2"/>
        <v>Siembieda et al. 2011</v>
      </c>
      <c r="D168" s="12" t="s">
        <v>35</v>
      </c>
      <c r="E168" s="12" t="s">
        <v>226</v>
      </c>
      <c r="F168" s="12" t="s">
        <v>860</v>
      </c>
      <c r="G168" s="12" t="s">
        <v>35</v>
      </c>
      <c r="H168" s="12" t="s">
        <v>3503</v>
      </c>
      <c r="I168" s="12" t="s">
        <v>3170</v>
      </c>
      <c r="J168" s="12" t="s">
        <v>3625</v>
      </c>
      <c r="K168" s="12" t="s">
        <v>28</v>
      </c>
      <c r="L168" s="12" t="s">
        <v>28</v>
      </c>
      <c r="N168" s="12" t="s">
        <v>862</v>
      </c>
      <c r="O168" t="s">
        <v>744</v>
      </c>
      <c r="P168" s="12" t="s">
        <v>3901</v>
      </c>
      <c r="Q168" t="s">
        <v>4159</v>
      </c>
      <c r="R168" t="s">
        <v>4158</v>
      </c>
      <c r="S168" t="s">
        <v>4157</v>
      </c>
      <c r="T168" s="12" t="s">
        <v>2800</v>
      </c>
      <c r="W168" s="12" t="s">
        <v>40</v>
      </c>
      <c r="X168" s="12" t="s">
        <v>3165</v>
      </c>
      <c r="Y168" s="12" t="s">
        <v>3165</v>
      </c>
      <c r="Z168" s="12" t="s">
        <v>80</v>
      </c>
      <c r="AA168" s="12" t="s">
        <v>35</v>
      </c>
      <c r="AB168" s="12" t="s">
        <v>2901</v>
      </c>
      <c r="AE168" s="12" t="s">
        <v>119</v>
      </c>
      <c r="AF168" s="12">
        <v>5</v>
      </c>
      <c r="AR168" s="12" t="s">
        <v>864</v>
      </c>
      <c r="AS168" s="12" t="s">
        <v>865</v>
      </c>
    </row>
    <row r="169" spans="1:45" s="12" customFormat="1" x14ac:dyDescent="0.25">
      <c r="A169" s="12" t="s">
        <v>859</v>
      </c>
      <c r="B169" s="12">
        <v>2011</v>
      </c>
      <c r="C169" t="str">
        <f t="shared" si="2"/>
        <v>Siembieda et al. 2011</v>
      </c>
      <c r="D169" s="12" t="s">
        <v>35</v>
      </c>
      <c r="E169" s="12" t="s">
        <v>226</v>
      </c>
      <c r="F169" s="12" t="s">
        <v>860</v>
      </c>
      <c r="G169" s="12" t="s">
        <v>35</v>
      </c>
      <c r="H169" s="12" t="s">
        <v>3503</v>
      </c>
      <c r="I169" s="12" t="s">
        <v>3170</v>
      </c>
      <c r="J169" s="12" t="s">
        <v>3625</v>
      </c>
      <c r="K169" s="12" t="s">
        <v>28</v>
      </c>
      <c r="L169" s="12" t="s">
        <v>28</v>
      </c>
      <c r="N169" s="12" t="s">
        <v>862</v>
      </c>
      <c r="O169" t="s">
        <v>744</v>
      </c>
      <c r="P169" s="12" t="s">
        <v>3901</v>
      </c>
      <c r="Q169" t="s">
        <v>4159</v>
      </c>
      <c r="R169" t="s">
        <v>4158</v>
      </c>
      <c r="S169" t="s">
        <v>4157</v>
      </c>
      <c r="T169" s="12" t="s">
        <v>2800</v>
      </c>
      <c r="W169" s="12" t="s">
        <v>40</v>
      </c>
      <c r="X169" s="12" t="s">
        <v>3303</v>
      </c>
      <c r="Y169" s="12" t="s">
        <v>3303</v>
      </c>
      <c r="Z169" s="12" t="s">
        <v>80</v>
      </c>
      <c r="AA169" s="12" t="s">
        <v>35</v>
      </c>
      <c r="AB169" s="12" t="s">
        <v>2901</v>
      </c>
      <c r="AE169" s="12" t="s">
        <v>119</v>
      </c>
      <c r="AF169" s="12">
        <v>5</v>
      </c>
      <c r="AR169" s="12" t="s">
        <v>864</v>
      </c>
      <c r="AS169" s="12" t="s">
        <v>865</v>
      </c>
    </row>
    <row r="170" spans="1:45" s="12" customFormat="1" x14ac:dyDescent="0.25">
      <c r="A170" s="12" t="s">
        <v>859</v>
      </c>
      <c r="B170" s="12">
        <v>2011</v>
      </c>
      <c r="C170" t="str">
        <f t="shared" si="2"/>
        <v>Siembieda et al. 2011</v>
      </c>
      <c r="D170" s="12" t="s">
        <v>35</v>
      </c>
      <c r="E170" s="12" t="s">
        <v>226</v>
      </c>
      <c r="F170" s="12" t="s">
        <v>860</v>
      </c>
      <c r="G170" s="12" t="s">
        <v>35</v>
      </c>
      <c r="H170" s="12" t="s">
        <v>3503</v>
      </c>
      <c r="I170" s="12" t="s">
        <v>3170</v>
      </c>
      <c r="J170" s="12" t="s">
        <v>3625</v>
      </c>
      <c r="K170" s="12" t="s">
        <v>28</v>
      </c>
      <c r="L170" s="12" t="s">
        <v>28</v>
      </c>
      <c r="N170" s="12" t="s">
        <v>862</v>
      </c>
      <c r="O170" t="s">
        <v>744</v>
      </c>
      <c r="P170" s="12" t="s">
        <v>3901</v>
      </c>
      <c r="Q170" t="s">
        <v>4159</v>
      </c>
      <c r="R170" t="s">
        <v>4158</v>
      </c>
      <c r="S170" t="s">
        <v>4157</v>
      </c>
      <c r="T170" s="12" t="s">
        <v>2800</v>
      </c>
      <c r="W170" s="12" t="s">
        <v>40</v>
      </c>
      <c r="X170" s="12" t="s">
        <v>3360</v>
      </c>
      <c r="Y170" s="12" t="s">
        <v>3360</v>
      </c>
      <c r="Z170" s="12" t="s">
        <v>80</v>
      </c>
      <c r="AA170" s="12" t="s">
        <v>35</v>
      </c>
      <c r="AB170" s="12" t="s">
        <v>2901</v>
      </c>
      <c r="AE170" s="12" t="s">
        <v>119</v>
      </c>
      <c r="AF170" s="12">
        <v>5</v>
      </c>
      <c r="AR170" s="12" t="s">
        <v>864</v>
      </c>
      <c r="AS170" s="12" t="s">
        <v>865</v>
      </c>
    </row>
    <row r="171" spans="1:45" s="12" customFormat="1" x14ac:dyDescent="0.25">
      <c r="A171" s="12" t="s">
        <v>859</v>
      </c>
      <c r="B171" s="12">
        <v>2011</v>
      </c>
      <c r="C171" t="str">
        <f t="shared" si="2"/>
        <v>Siembieda et al. 2011</v>
      </c>
      <c r="D171" s="12" t="s">
        <v>35</v>
      </c>
      <c r="E171" s="12" t="s">
        <v>226</v>
      </c>
      <c r="F171" s="12" t="s">
        <v>860</v>
      </c>
      <c r="G171" s="12" t="s">
        <v>35</v>
      </c>
      <c r="H171" s="12" t="s">
        <v>3503</v>
      </c>
      <c r="I171" s="12" t="s">
        <v>3170</v>
      </c>
      <c r="J171" s="12" t="s">
        <v>3625</v>
      </c>
      <c r="K171" s="12" t="s">
        <v>28</v>
      </c>
      <c r="L171" s="12" t="s">
        <v>28</v>
      </c>
      <c r="N171" s="12" t="s">
        <v>862</v>
      </c>
      <c r="O171" t="s">
        <v>744</v>
      </c>
      <c r="P171" s="12" t="s">
        <v>3901</v>
      </c>
      <c r="Q171" t="s">
        <v>3919</v>
      </c>
      <c r="R171" t="s">
        <v>2600</v>
      </c>
      <c r="S171" t="s">
        <v>4165</v>
      </c>
      <c r="T171" s="43" t="s">
        <v>4416</v>
      </c>
      <c r="W171" s="12" t="s">
        <v>40</v>
      </c>
      <c r="X171" s="12" t="s">
        <v>3165</v>
      </c>
      <c r="Y171" s="12" t="s">
        <v>3165</v>
      </c>
      <c r="Z171" s="12" t="s">
        <v>80</v>
      </c>
      <c r="AA171" s="12" t="s">
        <v>35</v>
      </c>
      <c r="AB171" s="12" t="s">
        <v>2901</v>
      </c>
      <c r="AE171" s="12" t="s">
        <v>119</v>
      </c>
      <c r="AF171" s="12">
        <v>5</v>
      </c>
      <c r="AR171" s="12" t="s">
        <v>864</v>
      </c>
      <c r="AS171" s="12" t="s">
        <v>865</v>
      </c>
    </row>
    <row r="172" spans="1:45" s="12" customFormat="1" x14ac:dyDescent="0.25">
      <c r="A172" s="12" t="s">
        <v>859</v>
      </c>
      <c r="B172" s="12">
        <v>2011</v>
      </c>
      <c r="C172" t="str">
        <f t="shared" si="2"/>
        <v>Siembieda et al. 2011</v>
      </c>
      <c r="D172" s="12" t="s">
        <v>35</v>
      </c>
      <c r="E172" s="12" t="s">
        <v>226</v>
      </c>
      <c r="F172" s="12" t="s">
        <v>860</v>
      </c>
      <c r="G172" s="12" t="s">
        <v>35</v>
      </c>
      <c r="H172" s="12" t="s">
        <v>3503</v>
      </c>
      <c r="I172" s="12" t="s">
        <v>3170</v>
      </c>
      <c r="J172" s="12" t="s">
        <v>3625</v>
      </c>
      <c r="K172" s="12" t="s">
        <v>28</v>
      </c>
      <c r="L172" s="12" t="s">
        <v>28</v>
      </c>
      <c r="N172" s="12" t="s">
        <v>862</v>
      </c>
      <c r="O172" t="s">
        <v>744</v>
      </c>
      <c r="P172" s="12" t="s">
        <v>3901</v>
      </c>
      <c r="Q172" t="s">
        <v>3919</v>
      </c>
      <c r="R172" t="s">
        <v>2600</v>
      </c>
      <c r="S172" t="s">
        <v>4165</v>
      </c>
      <c r="T172" s="43" t="s">
        <v>4416</v>
      </c>
      <c r="W172" s="12" t="s">
        <v>40</v>
      </c>
      <c r="X172" s="12" t="s">
        <v>3303</v>
      </c>
      <c r="Y172" s="12" t="s">
        <v>3303</v>
      </c>
      <c r="Z172" s="12" t="s">
        <v>80</v>
      </c>
      <c r="AA172" s="12" t="s">
        <v>35</v>
      </c>
      <c r="AB172" s="12" t="s">
        <v>2901</v>
      </c>
      <c r="AE172" s="12">
        <v>2</v>
      </c>
      <c r="AF172" s="12">
        <v>5</v>
      </c>
      <c r="AR172" s="12" t="s">
        <v>864</v>
      </c>
      <c r="AS172" s="12" t="s">
        <v>865</v>
      </c>
    </row>
    <row r="173" spans="1:45" s="12" customFormat="1" x14ac:dyDescent="0.25">
      <c r="A173" s="12" t="s">
        <v>859</v>
      </c>
      <c r="B173" s="12">
        <v>2011</v>
      </c>
      <c r="C173" t="str">
        <f t="shared" si="2"/>
        <v>Siembieda et al. 2011</v>
      </c>
      <c r="D173" s="12" t="s">
        <v>35</v>
      </c>
      <c r="E173" s="12" t="s">
        <v>226</v>
      </c>
      <c r="F173" s="12" t="s">
        <v>860</v>
      </c>
      <c r="G173" s="12" t="s">
        <v>35</v>
      </c>
      <c r="H173" s="12" t="s">
        <v>3503</v>
      </c>
      <c r="I173" s="12" t="s">
        <v>3170</v>
      </c>
      <c r="J173" s="12" t="s">
        <v>3625</v>
      </c>
      <c r="K173" s="12" t="s">
        <v>28</v>
      </c>
      <c r="L173" s="12" t="s">
        <v>28</v>
      </c>
      <c r="N173" s="12" t="s">
        <v>862</v>
      </c>
      <c r="O173" t="s">
        <v>744</v>
      </c>
      <c r="P173" s="12" t="s">
        <v>3901</v>
      </c>
      <c r="Q173" t="s">
        <v>3919</v>
      </c>
      <c r="R173" t="s">
        <v>2600</v>
      </c>
      <c r="S173" t="s">
        <v>4165</v>
      </c>
      <c r="T173" s="43" t="s">
        <v>4416</v>
      </c>
      <c r="W173" s="12" t="s">
        <v>40</v>
      </c>
      <c r="X173" s="12" t="s">
        <v>3360</v>
      </c>
      <c r="Y173" s="12" t="s">
        <v>3360</v>
      </c>
      <c r="Z173" s="12" t="s">
        <v>80</v>
      </c>
      <c r="AA173" s="12" t="s">
        <v>35</v>
      </c>
      <c r="AB173" s="12" t="s">
        <v>2901</v>
      </c>
      <c r="AE173" s="12">
        <v>1</v>
      </c>
      <c r="AF173" s="12">
        <v>5</v>
      </c>
      <c r="AR173" s="12" t="s">
        <v>864</v>
      </c>
      <c r="AS173" s="12" t="s">
        <v>865</v>
      </c>
    </row>
    <row r="174" spans="1:45" s="12" customFormat="1" x14ac:dyDescent="0.25">
      <c r="A174" s="12" t="s">
        <v>859</v>
      </c>
      <c r="B174" s="12">
        <v>2011</v>
      </c>
      <c r="C174" t="str">
        <f t="shared" si="2"/>
        <v>Siembieda et al. 2011</v>
      </c>
      <c r="D174" s="12" t="s">
        <v>35</v>
      </c>
      <c r="E174" s="12" t="s">
        <v>226</v>
      </c>
      <c r="F174" s="12" t="s">
        <v>860</v>
      </c>
      <c r="G174" s="12" t="s">
        <v>35</v>
      </c>
      <c r="H174" s="12" t="s">
        <v>3503</v>
      </c>
      <c r="I174" s="12" t="s">
        <v>3170</v>
      </c>
      <c r="J174" s="12" t="s">
        <v>3625</v>
      </c>
      <c r="K174" s="12" t="s">
        <v>28</v>
      </c>
      <c r="L174" s="12" t="s">
        <v>28</v>
      </c>
      <c r="N174" s="12" t="s">
        <v>862</v>
      </c>
      <c r="O174" t="s">
        <v>744</v>
      </c>
      <c r="P174" s="12" t="s">
        <v>3901</v>
      </c>
      <c r="Q174" t="s">
        <v>4041</v>
      </c>
      <c r="R174" t="s">
        <v>4066</v>
      </c>
      <c r="S174" t="s">
        <v>4179</v>
      </c>
      <c r="T174" s="12" t="s">
        <v>2633</v>
      </c>
      <c r="W174" s="12" t="s">
        <v>40</v>
      </c>
      <c r="X174" s="12" t="s">
        <v>3165</v>
      </c>
      <c r="Y174" s="12" t="s">
        <v>3165</v>
      </c>
      <c r="Z174" s="12" t="s">
        <v>80</v>
      </c>
      <c r="AA174" s="12" t="s">
        <v>35</v>
      </c>
      <c r="AB174" s="12" t="s">
        <v>2901</v>
      </c>
      <c r="AE174" s="12" t="s">
        <v>119</v>
      </c>
      <c r="AF174" s="12">
        <v>7</v>
      </c>
      <c r="AR174" s="12" t="s">
        <v>864</v>
      </c>
      <c r="AS174" s="12" t="s">
        <v>865</v>
      </c>
    </row>
    <row r="175" spans="1:45" s="12" customFormat="1" x14ac:dyDescent="0.25">
      <c r="A175" s="12" t="s">
        <v>859</v>
      </c>
      <c r="B175" s="12">
        <v>2011</v>
      </c>
      <c r="C175" t="str">
        <f t="shared" si="2"/>
        <v>Siembieda et al. 2011</v>
      </c>
      <c r="D175" s="12" t="s">
        <v>35</v>
      </c>
      <c r="E175" s="12" t="s">
        <v>226</v>
      </c>
      <c r="F175" s="12" t="s">
        <v>860</v>
      </c>
      <c r="G175" s="12" t="s">
        <v>35</v>
      </c>
      <c r="H175" s="12" t="s">
        <v>3503</v>
      </c>
      <c r="I175" s="12" t="s">
        <v>3170</v>
      </c>
      <c r="J175" s="12" t="s">
        <v>3625</v>
      </c>
      <c r="K175" s="12" t="s">
        <v>28</v>
      </c>
      <c r="L175" s="12" t="s">
        <v>28</v>
      </c>
      <c r="N175" s="12" t="s">
        <v>862</v>
      </c>
      <c r="O175" t="s">
        <v>744</v>
      </c>
      <c r="P175" s="12" t="s">
        <v>3901</v>
      </c>
      <c r="Q175" t="s">
        <v>4041</v>
      </c>
      <c r="R175" t="s">
        <v>4066</v>
      </c>
      <c r="S175" t="s">
        <v>4179</v>
      </c>
      <c r="T175" s="12" t="s">
        <v>2633</v>
      </c>
      <c r="W175" s="12" t="s">
        <v>40</v>
      </c>
      <c r="X175" s="12" t="s">
        <v>3303</v>
      </c>
      <c r="Y175" s="12" t="s">
        <v>3303</v>
      </c>
      <c r="Z175" s="12" t="s">
        <v>80</v>
      </c>
      <c r="AA175" s="12" t="s">
        <v>35</v>
      </c>
      <c r="AB175" s="12" t="s">
        <v>2901</v>
      </c>
      <c r="AE175" s="12">
        <v>1</v>
      </c>
      <c r="AF175" s="12">
        <v>7</v>
      </c>
      <c r="AR175" s="12" t="s">
        <v>864</v>
      </c>
      <c r="AS175" s="12" t="s">
        <v>865</v>
      </c>
    </row>
    <row r="176" spans="1:45" s="12" customFormat="1" x14ac:dyDescent="0.25">
      <c r="A176" s="12" t="s">
        <v>859</v>
      </c>
      <c r="B176" s="12">
        <v>2011</v>
      </c>
      <c r="C176" t="str">
        <f t="shared" si="2"/>
        <v>Siembieda et al. 2011</v>
      </c>
      <c r="D176" s="12" t="s">
        <v>35</v>
      </c>
      <c r="E176" s="12" t="s">
        <v>226</v>
      </c>
      <c r="F176" s="12" t="s">
        <v>860</v>
      </c>
      <c r="G176" s="12" t="s">
        <v>35</v>
      </c>
      <c r="H176" s="12" t="s">
        <v>3503</v>
      </c>
      <c r="I176" s="12" t="s">
        <v>3170</v>
      </c>
      <c r="J176" s="12" t="s">
        <v>3625</v>
      </c>
      <c r="K176" s="12" t="s">
        <v>28</v>
      </c>
      <c r="L176" s="12" t="s">
        <v>28</v>
      </c>
      <c r="N176" s="12" t="s">
        <v>862</v>
      </c>
      <c r="O176" t="s">
        <v>744</v>
      </c>
      <c r="P176" s="12" t="s">
        <v>3901</v>
      </c>
      <c r="Q176" t="s">
        <v>4041</v>
      </c>
      <c r="R176" t="s">
        <v>4066</v>
      </c>
      <c r="S176" t="s">
        <v>4179</v>
      </c>
      <c r="T176" s="12" t="s">
        <v>2633</v>
      </c>
      <c r="W176" s="12" t="s">
        <v>40</v>
      </c>
      <c r="X176" s="12" t="s">
        <v>3360</v>
      </c>
      <c r="Y176" s="12" t="s">
        <v>3360</v>
      </c>
      <c r="Z176" s="12" t="s">
        <v>80</v>
      </c>
      <c r="AA176" s="12" t="s">
        <v>35</v>
      </c>
      <c r="AB176" s="12" t="s">
        <v>2901</v>
      </c>
      <c r="AE176" s="12" t="s">
        <v>119</v>
      </c>
      <c r="AF176" s="12">
        <v>7</v>
      </c>
      <c r="AR176" s="12" t="s">
        <v>864</v>
      </c>
      <c r="AS176" s="12" t="s">
        <v>865</v>
      </c>
    </row>
    <row r="177" spans="1:45" s="12" customFormat="1" x14ac:dyDescent="0.25">
      <c r="A177" s="12" t="s">
        <v>859</v>
      </c>
      <c r="B177" s="12">
        <v>2011</v>
      </c>
      <c r="C177" t="str">
        <f t="shared" si="2"/>
        <v>Siembieda et al. 2011</v>
      </c>
      <c r="D177" s="12" t="s">
        <v>35</v>
      </c>
      <c r="E177" s="12" t="s">
        <v>226</v>
      </c>
      <c r="F177" s="12" t="s">
        <v>860</v>
      </c>
      <c r="G177" s="12" t="s">
        <v>35</v>
      </c>
      <c r="H177" s="12" t="s">
        <v>3503</v>
      </c>
      <c r="I177" s="12" t="s">
        <v>3170</v>
      </c>
      <c r="J177" s="12" t="s">
        <v>3625</v>
      </c>
      <c r="K177" s="12" t="s">
        <v>28</v>
      </c>
      <c r="L177" s="12" t="s">
        <v>28</v>
      </c>
      <c r="N177" s="12" t="s">
        <v>862</v>
      </c>
      <c r="O177" t="s">
        <v>744</v>
      </c>
      <c r="P177" s="12" t="s">
        <v>3901</v>
      </c>
      <c r="Q177" t="s">
        <v>3985</v>
      </c>
      <c r="R177" t="s">
        <v>3986</v>
      </c>
      <c r="S177" t="s">
        <v>4181</v>
      </c>
      <c r="T177" s="12" t="s">
        <v>4417</v>
      </c>
      <c r="W177" s="12" t="s">
        <v>40</v>
      </c>
      <c r="X177" s="12" t="s">
        <v>3165</v>
      </c>
      <c r="Y177" s="12" t="s">
        <v>3165</v>
      </c>
      <c r="Z177" s="12" t="s">
        <v>80</v>
      </c>
      <c r="AA177" s="12" t="s">
        <v>35</v>
      </c>
      <c r="AB177" s="12" t="s">
        <v>2901</v>
      </c>
      <c r="AE177" s="12" t="s">
        <v>119</v>
      </c>
      <c r="AF177" s="12">
        <v>1</v>
      </c>
      <c r="AR177" s="12" t="s">
        <v>864</v>
      </c>
      <c r="AS177" s="12" t="s">
        <v>865</v>
      </c>
    </row>
    <row r="178" spans="1:45" s="12" customFormat="1" x14ac:dyDescent="0.25">
      <c r="A178" s="12" t="s">
        <v>859</v>
      </c>
      <c r="B178" s="12">
        <v>2011</v>
      </c>
      <c r="C178" t="str">
        <f t="shared" si="2"/>
        <v>Siembieda et al. 2011</v>
      </c>
      <c r="D178" s="12" t="s">
        <v>35</v>
      </c>
      <c r="E178" s="12" t="s">
        <v>226</v>
      </c>
      <c r="F178" s="12" t="s">
        <v>860</v>
      </c>
      <c r="G178" s="12" t="s">
        <v>35</v>
      </c>
      <c r="H178" s="12" t="s">
        <v>3503</v>
      </c>
      <c r="I178" s="12" t="s">
        <v>3170</v>
      </c>
      <c r="J178" s="12" t="s">
        <v>3625</v>
      </c>
      <c r="K178" s="12" t="s">
        <v>28</v>
      </c>
      <c r="L178" s="12" t="s">
        <v>28</v>
      </c>
      <c r="N178" s="12" t="s">
        <v>862</v>
      </c>
      <c r="O178" t="s">
        <v>744</v>
      </c>
      <c r="P178" s="12" t="s">
        <v>3901</v>
      </c>
      <c r="Q178" t="s">
        <v>3985</v>
      </c>
      <c r="R178" t="s">
        <v>3986</v>
      </c>
      <c r="S178" t="s">
        <v>4181</v>
      </c>
      <c r="T178" s="12" t="s">
        <v>4417</v>
      </c>
      <c r="W178" s="12" t="s">
        <v>40</v>
      </c>
      <c r="X178" s="12" t="s">
        <v>3303</v>
      </c>
      <c r="Y178" s="12" t="s">
        <v>3303</v>
      </c>
      <c r="Z178" s="12" t="s">
        <v>80</v>
      </c>
      <c r="AA178" s="12" t="s">
        <v>35</v>
      </c>
      <c r="AB178" s="12" t="s">
        <v>2901</v>
      </c>
      <c r="AE178" s="12" t="s">
        <v>119</v>
      </c>
      <c r="AF178" s="12">
        <v>1</v>
      </c>
      <c r="AR178" s="12" t="s">
        <v>864</v>
      </c>
      <c r="AS178" s="12" t="s">
        <v>865</v>
      </c>
    </row>
    <row r="179" spans="1:45" s="12" customFormat="1" x14ac:dyDescent="0.25">
      <c r="A179" s="12" t="s">
        <v>859</v>
      </c>
      <c r="B179" s="12">
        <v>2011</v>
      </c>
      <c r="C179" t="str">
        <f t="shared" si="2"/>
        <v>Siembieda et al. 2011</v>
      </c>
      <c r="D179" s="12" t="s">
        <v>35</v>
      </c>
      <c r="E179" s="12" t="s">
        <v>226</v>
      </c>
      <c r="F179" s="12" t="s">
        <v>860</v>
      </c>
      <c r="G179" s="12" t="s">
        <v>35</v>
      </c>
      <c r="H179" s="12" t="s">
        <v>3503</v>
      </c>
      <c r="I179" s="12" t="s">
        <v>3170</v>
      </c>
      <c r="J179" s="12" t="s">
        <v>3625</v>
      </c>
      <c r="K179" s="12" t="s">
        <v>28</v>
      </c>
      <c r="L179" s="12" t="s">
        <v>28</v>
      </c>
      <c r="N179" s="12" t="s">
        <v>862</v>
      </c>
      <c r="O179" t="s">
        <v>744</v>
      </c>
      <c r="P179" s="12" t="s">
        <v>3901</v>
      </c>
      <c r="Q179" t="s">
        <v>3985</v>
      </c>
      <c r="R179" t="s">
        <v>3986</v>
      </c>
      <c r="S179" t="s">
        <v>4181</v>
      </c>
      <c r="T179" s="12" t="s">
        <v>4417</v>
      </c>
      <c r="W179" s="12" t="s">
        <v>40</v>
      </c>
      <c r="X179" s="12" t="s">
        <v>3360</v>
      </c>
      <c r="Y179" s="12" t="s">
        <v>3360</v>
      </c>
      <c r="Z179" s="12" t="s">
        <v>80</v>
      </c>
      <c r="AA179" s="12" t="s">
        <v>35</v>
      </c>
      <c r="AB179" s="12" t="s">
        <v>2901</v>
      </c>
      <c r="AE179" s="12" t="s">
        <v>119</v>
      </c>
      <c r="AF179" s="12">
        <v>1</v>
      </c>
      <c r="AR179" s="12" t="s">
        <v>864</v>
      </c>
      <c r="AS179" s="12" t="s">
        <v>865</v>
      </c>
    </row>
    <row r="180" spans="1:45" s="12" customFormat="1" x14ac:dyDescent="0.25">
      <c r="A180" s="12" t="s">
        <v>859</v>
      </c>
      <c r="B180" s="12">
        <v>2011</v>
      </c>
      <c r="C180" t="str">
        <f t="shared" si="2"/>
        <v>Siembieda et al. 2011</v>
      </c>
      <c r="D180" s="12" t="s">
        <v>35</v>
      </c>
      <c r="E180" s="12" t="s">
        <v>226</v>
      </c>
      <c r="F180" s="12" t="s">
        <v>860</v>
      </c>
      <c r="G180" s="12" t="s">
        <v>35</v>
      </c>
      <c r="H180" s="12" t="s">
        <v>3503</v>
      </c>
      <c r="I180" s="12" t="s">
        <v>3170</v>
      </c>
      <c r="J180" s="12" t="s">
        <v>3625</v>
      </c>
      <c r="K180" s="12" t="s">
        <v>28</v>
      </c>
      <c r="L180" s="12" t="s">
        <v>28</v>
      </c>
      <c r="N180" s="12" t="s">
        <v>862</v>
      </c>
      <c r="O180" t="s">
        <v>744</v>
      </c>
      <c r="P180" s="12" t="s">
        <v>3901</v>
      </c>
      <c r="Q180" t="s">
        <v>3919</v>
      </c>
      <c r="R180" t="s">
        <v>2600</v>
      </c>
      <c r="S180" t="s">
        <v>4185</v>
      </c>
      <c r="T180" s="12" t="s">
        <v>879</v>
      </c>
      <c r="W180" s="12" t="s">
        <v>40</v>
      </c>
      <c r="X180" s="12" t="s">
        <v>3165</v>
      </c>
      <c r="Y180" s="12" t="s">
        <v>3165</v>
      </c>
      <c r="Z180" s="12" t="s">
        <v>80</v>
      </c>
      <c r="AA180" s="12" t="s">
        <v>35</v>
      </c>
      <c r="AB180" s="12" t="s">
        <v>2901</v>
      </c>
      <c r="AE180" s="12">
        <v>1</v>
      </c>
      <c r="AF180" s="12">
        <v>8</v>
      </c>
      <c r="AR180" s="12" t="s">
        <v>864</v>
      </c>
      <c r="AS180" s="12" t="s">
        <v>865</v>
      </c>
    </row>
    <row r="181" spans="1:45" s="12" customFormat="1" x14ac:dyDescent="0.25">
      <c r="A181" s="12" t="s">
        <v>859</v>
      </c>
      <c r="B181" s="12">
        <v>2011</v>
      </c>
      <c r="C181" t="str">
        <f t="shared" si="2"/>
        <v>Siembieda et al. 2011</v>
      </c>
      <c r="D181" s="12" t="s">
        <v>35</v>
      </c>
      <c r="E181" s="12" t="s">
        <v>226</v>
      </c>
      <c r="F181" s="12" t="s">
        <v>860</v>
      </c>
      <c r="G181" s="12" t="s">
        <v>35</v>
      </c>
      <c r="H181" s="12" t="s">
        <v>3503</v>
      </c>
      <c r="I181" s="12" t="s">
        <v>3170</v>
      </c>
      <c r="J181" s="12" t="s">
        <v>3625</v>
      </c>
      <c r="K181" s="12" t="s">
        <v>28</v>
      </c>
      <c r="L181" s="12" t="s">
        <v>28</v>
      </c>
      <c r="N181" s="12" t="s">
        <v>862</v>
      </c>
      <c r="O181" t="s">
        <v>744</v>
      </c>
      <c r="P181" s="12" t="s">
        <v>3901</v>
      </c>
      <c r="Q181" t="s">
        <v>3919</v>
      </c>
      <c r="R181" t="s">
        <v>2600</v>
      </c>
      <c r="S181" t="s">
        <v>4185</v>
      </c>
      <c r="T181" s="12" t="s">
        <v>879</v>
      </c>
      <c r="W181" s="12" t="s">
        <v>40</v>
      </c>
      <c r="X181" s="12" t="s">
        <v>3303</v>
      </c>
      <c r="Y181" s="12" t="s">
        <v>3303</v>
      </c>
      <c r="Z181" s="12" t="s">
        <v>80</v>
      </c>
      <c r="AA181" s="12" t="s">
        <v>35</v>
      </c>
      <c r="AB181" s="12" t="s">
        <v>2901</v>
      </c>
      <c r="AE181" s="12">
        <v>2</v>
      </c>
      <c r="AF181" s="12">
        <v>8</v>
      </c>
      <c r="AR181" s="12" t="s">
        <v>864</v>
      </c>
      <c r="AS181" s="12" t="s">
        <v>865</v>
      </c>
    </row>
    <row r="182" spans="1:45" s="12" customFormat="1" x14ac:dyDescent="0.25">
      <c r="A182" s="12" t="s">
        <v>859</v>
      </c>
      <c r="B182" s="12">
        <v>2011</v>
      </c>
      <c r="C182" t="str">
        <f t="shared" si="2"/>
        <v>Siembieda et al. 2011</v>
      </c>
      <c r="D182" s="12" t="s">
        <v>35</v>
      </c>
      <c r="E182" s="12" t="s">
        <v>226</v>
      </c>
      <c r="F182" s="12" t="s">
        <v>860</v>
      </c>
      <c r="G182" s="12" t="s">
        <v>35</v>
      </c>
      <c r="H182" s="12" t="s">
        <v>3503</v>
      </c>
      <c r="I182" s="12" t="s">
        <v>3170</v>
      </c>
      <c r="J182" s="12" t="s">
        <v>3625</v>
      </c>
      <c r="K182" s="12" t="s">
        <v>28</v>
      </c>
      <c r="L182" s="12" t="s">
        <v>28</v>
      </c>
      <c r="N182" s="12" t="s">
        <v>862</v>
      </c>
      <c r="O182" t="s">
        <v>744</v>
      </c>
      <c r="P182" s="12" t="s">
        <v>3901</v>
      </c>
      <c r="Q182" t="s">
        <v>3919</v>
      </c>
      <c r="R182" t="s">
        <v>2600</v>
      </c>
      <c r="S182" t="s">
        <v>4185</v>
      </c>
      <c r="T182" s="12" t="s">
        <v>879</v>
      </c>
      <c r="W182" s="12" t="s">
        <v>40</v>
      </c>
      <c r="X182" s="12" t="s">
        <v>3360</v>
      </c>
      <c r="Y182" s="12" t="s">
        <v>3360</v>
      </c>
      <c r="Z182" s="12" t="s">
        <v>80</v>
      </c>
      <c r="AA182" s="12" t="s">
        <v>35</v>
      </c>
      <c r="AB182" s="12" t="s">
        <v>2901</v>
      </c>
      <c r="AE182" s="12">
        <v>1</v>
      </c>
      <c r="AF182" s="12">
        <v>8</v>
      </c>
      <c r="AR182" s="12" t="s">
        <v>864</v>
      </c>
      <c r="AS182" s="12" t="s">
        <v>865</v>
      </c>
    </row>
    <row r="183" spans="1:45" s="12" customFormat="1" x14ac:dyDescent="0.25">
      <c r="A183" s="12" t="s">
        <v>859</v>
      </c>
      <c r="B183" s="12">
        <v>2011</v>
      </c>
      <c r="C183" t="str">
        <f t="shared" si="2"/>
        <v>Siembieda et al. 2011</v>
      </c>
      <c r="D183" s="12" t="s">
        <v>35</v>
      </c>
      <c r="E183" s="12" t="s">
        <v>226</v>
      </c>
      <c r="F183" s="12" t="s">
        <v>860</v>
      </c>
      <c r="G183" s="12" t="s">
        <v>35</v>
      </c>
      <c r="H183" s="12" t="s">
        <v>3503</v>
      </c>
      <c r="I183" s="12" t="s">
        <v>3170</v>
      </c>
      <c r="J183" s="12" t="s">
        <v>3625</v>
      </c>
      <c r="K183" s="12" t="s">
        <v>28</v>
      </c>
      <c r="L183" s="12" t="s">
        <v>28</v>
      </c>
      <c r="N183" s="12" t="s">
        <v>862</v>
      </c>
      <c r="O183" t="s">
        <v>744</v>
      </c>
      <c r="P183" s="12" t="s">
        <v>3901</v>
      </c>
      <c r="Q183" t="s">
        <v>4159</v>
      </c>
      <c r="R183" t="s">
        <v>4189</v>
      </c>
      <c r="S183" t="s">
        <v>4188</v>
      </c>
      <c r="T183" s="12" t="s">
        <v>880</v>
      </c>
      <c r="W183" s="12" t="s">
        <v>40</v>
      </c>
      <c r="X183" s="12" t="s">
        <v>3165</v>
      </c>
      <c r="Y183" s="12" t="s">
        <v>3165</v>
      </c>
      <c r="Z183" s="12" t="s">
        <v>80</v>
      </c>
      <c r="AA183" s="12" t="s">
        <v>35</v>
      </c>
      <c r="AB183" s="12" t="s">
        <v>2901</v>
      </c>
      <c r="AE183" s="12" t="s">
        <v>119</v>
      </c>
      <c r="AF183" s="12">
        <v>3</v>
      </c>
      <c r="AR183" s="12" t="s">
        <v>864</v>
      </c>
      <c r="AS183" s="12" t="s">
        <v>865</v>
      </c>
    </row>
    <row r="184" spans="1:45" s="12" customFormat="1" x14ac:dyDescent="0.25">
      <c r="A184" s="12" t="s">
        <v>859</v>
      </c>
      <c r="B184" s="12">
        <v>2011</v>
      </c>
      <c r="C184" t="str">
        <f t="shared" si="2"/>
        <v>Siembieda et al. 2011</v>
      </c>
      <c r="D184" s="12" t="s">
        <v>35</v>
      </c>
      <c r="E184" s="12" t="s">
        <v>226</v>
      </c>
      <c r="F184" s="12" t="s">
        <v>860</v>
      </c>
      <c r="G184" s="12" t="s">
        <v>35</v>
      </c>
      <c r="H184" s="12" t="s">
        <v>3503</v>
      </c>
      <c r="I184" s="12" t="s">
        <v>3170</v>
      </c>
      <c r="J184" s="12" t="s">
        <v>3625</v>
      </c>
      <c r="K184" s="12" t="s">
        <v>28</v>
      </c>
      <c r="L184" s="12" t="s">
        <v>28</v>
      </c>
      <c r="N184" s="12" t="s">
        <v>862</v>
      </c>
      <c r="O184" t="s">
        <v>744</v>
      </c>
      <c r="P184" s="12" t="s">
        <v>3901</v>
      </c>
      <c r="Q184" t="s">
        <v>4159</v>
      </c>
      <c r="R184" t="s">
        <v>4189</v>
      </c>
      <c r="S184" t="s">
        <v>4188</v>
      </c>
      <c r="T184" s="12" t="s">
        <v>880</v>
      </c>
      <c r="W184" s="12" t="s">
        <v>40</v>
      </c>
      <c r="X184" s="12" t="s">
        <v>3303</v>
      </c>
      <c r="Y184" s="12" t="s">
        <v>3303</v>
      </c>
      <c r="Z184" s="12" t="s">
        <v>80</v>
      </c>
      <c r="AA184" s="12" t="s">
        <v>35</v>
      </c>
      <c r="AB184" s="12" t="s">
        <v>2901</v>
      </c>
      <c r="AE184" s="12" t="s">
        <v>119</v>
      </c>
      <c r="AF184" s="12">
        <v>3</v>
      </c>
      <c r="AR184" s="12" t="s">
        <v>864</v>
      </c>
      <c r="AS184" s="12" t="s">
        <v>865</v>
      </c>
    </row>
    <row r="185" spans="1:45" s="12" customFormat="1" x14ac:dyDescent="0.25">
      <c r="A185" s="12" t="s">
        <v>859</v>
      </c>
      <c r="B185" s="12">
        <v>2011</v>
      </c>
      <c r="C185" t="str">
        <f t="shared" si="2"/>
        <v>Siembieda et al. 2011</v>
      </c>
      <c r="D185" s="12" t="s">
        <v>35</v>
      </c>
      <c r="E185" s="12" t="s">
        <v>226</v>
      </c>
      <c r="F185" s="12" t="s">
        <v>860</v>
      </c>
      <c r="G185" s="12" t="s">
        <v>35</v>
      </c>
      <c r="H185" s="12" t="s">
        <v>3503</v>
      </c>
      <c r="I185" s="12" t="s">
        <v>3170</v>
      </c>
      <c r="J185" s="12" t="s">
        <v>3625</v>
      </c>
      <c r="K185" s="12" t="s">
        <v>28</v>
      </c>
      <c r="L185" s="12" t="s">
        <v>28</v>
      </c>
      <c r="N185" s="12" t="s">
        <v>862</v>
      </c>
      <c r="O185" t="s">
        <v>744</v>
      </c>
      <c r="P185" s="12" t="s">
        <v>3901</v>
      </c>
      <c r="Q185" t="s">
        <v>4159</v>
      </c>
      <c r="R185" t="s">
        <v>4189</v>
      </c>
      <c r="S185" t="s">
        <v>4188</v>
      </c>
      <c r="T185" s="12" t="s">
        <v>880</v>
      </c>
      <c r="W185" s="12" t="s">
        <v>40</v>
      </c>
      <c r="X185" s="12" t="s">
        <v>3360</v>
      </c>
      <c r="Y185" s="12" t="s">
        <v>3360</v>
      </c>
      <c r="Z185" s="12" t="s">
        <v>80</v>
      </c>
      <c r="AA185" s="12" t="s">
        <v>35</v>
      </c>
      <c r="AB185" s="12" t="s">
        <v>2901</v>
      </c>
      <c r="AE185" s="12" t="s">
        <v>119</v>
      </c>
      <c r="AF185" s="12">
        <v>3</v>
      </c>
      <c r="AR185" s="12" t="s">
        <v>864</v>
      </c>
      <c r="AS185" s="12" t="s">
        <v>865</v>
      </c>
    </row>
    <row r="186" spans="1:45" s="12" customFormat="1" x14ac:dyDescent="0.25">
      <c r="A186" s="12" t="s">
        <v>859</v>
      </c>
      <c r="B186" s="12">
        <v>2011</v>
      </c>
      <c r="C186" t="str">
        <f t="shared" si="2"/>
        <v>Siembieda et al. 2011</v>
      </c>
      <c r="D186" s="12" t="s">
        <v>35</v>
      </c>
      <c r="E186" s="12" t="s">
        <v>226</v>
      </c>
      <c r="F186" s="12" t="s">
        <v>860</v>
      </c>
      <c r="G186" s="12" t="s">
        <v>35</v>
      </c>
      <c r="H186" s="12" t="s">
        <v>3503</v>
      </c>
      <c r="I186" s="12" t="s">
        <v>3170</v>
      </c>
      <c r="J186" s="12" t="s">
        <v>3625</v>
      </c>
      <c r="K186" s="12" t="s">
        <v>28</v>
      </c>
      <c r="L186" s="12" t="s">
        <v>28</v>
      </c>
      <c r="N186" s="12" t="s">
        <v>862</v>
      </c>
      <c r="O186" t="s">
        <v>744</v>
      </c>
      <c r="P186" s="12" t="s">
        <v>3901</v>
      </c>
      <c r="Q186" t="s">
        <v>4007</v>
      </c>
      <c r="R186" t="s">
        <v>4006</v>
      </c>
      <c r="S186" t="s">
        <v>4195</v>
      </c>
      <c r="T186" s="12" t="s">
        <v>881</v>
      </c>
      <c r="W186" s="12" t="s">
        <v>40</v>
      </c>
      <c r="X186" s="12" t="s">
        <v>3165</v>
      </c>
      <c r="Y186" s="12" t="s">
        <v>3165</v>
      </c>
      <c r="Z186" s="12" t="s">
        <v>80</v>
      </c>
      <c r="AA186" s="12" t="s">
        <v>35</v>
      </c>
      <c r="AB186" s="12" t="s">
        <v>2901</v>
      </c>
      <c r="AE186" s="12" t="s">
        <v>119</v>
      </c>
      <c r="AF186" s="12">
        <v>1</v>
      </c>
      <c r="AR186" s="12" t="s">
        <v>864</v>
      </c>
      <c r="AS186" s="12" t="s">
        <v>865</v>
      </c>
    </row>
    <row r="187" spans="1:45" s="12" customFormat="1" x14ac:dyDescent="0.25">
      <c r="A187" s="12" t="s">
        <v>859</v>
      </c>
      <c r="B187" s="12">
        <v>2011</v>
      </c>
      <c r="C187" t="str">
        <f t="shared" si="2"/>
        <v>Siembieda et al. 2011</v>
      </c>
      <c r="D187" s="12" t="s">
        <v>35</v>
      </c>
      <c r="E187" s="12" t="s">
        <v>226</v>
      </c>
      <c r="F187" s="12" t="s">
        <v>860</v>
      </c>
      <c r="G187" s="12" t="s">
        <v>35</v>
      </c>
      <c r="H187" s="12" t="s">
        <v>3503</v>
      </c>
      <c r="I187" s="12" t="s">
        <v>3170</v>
      </c>
      <c r="J187" s="12" t="s">
        <v>3625</v>
      </c>
      <c r="K187" s="12" t="s">
        <v>28</v>
      </c>
      <c r="L187" s="12" t="s">
        <v>28</v>
      </c>
      <c r="N187" s="12" t="s">
        <v>862</v>
      </c>
      <c r="O187" t="s">
        <v>744</v>
      </c>
      <c r="P187" s="12" t="s">
        <v>3901</v>
      </c>
      <c r="Q187" t="s">
        <v>4007</v>
      </c>
      <c r="R187" t="s">
        <v>4006</v>
      </c>
      <c r="S187" t="s">
        <v>4195</v>
      </c>
      <c r="T187" s="12" t="s">
        <v>881</v>
      </c>
      <c r="W187" s="12" t="s">
        <v>40</v>
      </c>
      <c r="X187" s="12" t="s">
        <v>3303</v>
      </c>
      <c r="Y187" s="12" t="s">
        <v>3303</v>
      </c>
      <c r="Z187" s="12" t="s">
        <v>80</v>
      </c>
      <c r="AA187" s="12" t="s">
        <v>35</v>
      </c>
      <c r="AB187" s="12" t="s">
        <v>2901</v>
      </c>
      <c r="AE187" s="12" t="s">
        <v>119</v>
      </c>
      <c r="AF187" s="12">
        <v>1</v>
      </c>
      <c r="AR187" s="12" t="s">
        <v>864</v>
      </c>
      <c r="AS187" s="12" t="s">
        <v>865</v>
      </c>
    </row>
    <row r="188" spans="1:45" s="12" customFormat="1" x14ac:dyDescent="0.25">
      <c r="A188" s="12" t="s">
        <v>859</v>
      </c>
      <c r="B188" s="12">
        <v>2011</v>
      </c>
      <c r="C188" t="str">
        <f t="shared" si="2"/>
        <v>Siembieda et al. 2011</v>
      </c>
      <c r="D188" s="12" t="s">
        <v>35</v>
      </c>
      <c r="E188" s="12" t="s">
        <v>226</v>
      </c>
      <c r="F188" s="12" t="s">
        <v>860</v>
      </c>
      <c r="G188" s="12" t="s">
        <v>35</v>
      </c>
      <c r="H188" s="12" t="s">
        <v>3503</v>
      </c>
      <c r="I188" s="12" t="s">
        <v>3170</v>
      </c>
      <c r="J188" s="12" t="s">
        <v>3625</v>
      </c>
      <c r="K188" s="12" t="s">
        <v>28</v>
      </c>
      <c r="L188" s="12" t="s">
        <v>28</v>
      </c>
      <c r="N188" s="12" t="s">
        <v>862</v>
      </c>
      <c r="O188" t="s">
        <v>744</v>
      </c>
      <c r="P188" s="12" t="s">
        <v>3901</v>
      </c>
      <c r="Q188" t="s">
        <v>4007</v>
      </c>
      <c r="R188" t="s">
        <v>4006</v>
      </c>
      <c r="S188" t="s">
        <v>4195</v>
      </c>
      <c r="T188" s="12" t="s">
        <v>881</v>
      </c>
      <c r="W188" s="12" t="s">
        <v>40</v>
      </c>
      <c r="X188" s="12" t="s">
        <v>3360</v>
      </c>
      <c r="Y188" s="12" t="s">
        <v>3360</v>
      </c>
      <c r="Z188" s="12" t="s">
        <v>80</v>
      </c>
      <c r="AA188" s="12" t="s">
        <v>35</v>
      </c>
      <c r="AB188" s="12" t="s">
        <v>2901</v>
      </c>
      <c r="AE188" s="12" t="s">
        <v>119</v>
      </c>
      <c r="AF188" s="12">
        <v>1</v>
      </c>
      <c r="AR188" s="12" t="s">
        <v>864</v>
      </c>
      <c r="AS188" s="12" t="s">
        <v>865</v>
      </c>
    </row>
    <row r="189" spans="1:45" s="12" customFormat="1" x14ac:dyDescent="0.25">
      <c r="A189" s="12" t="s">
        <v>859</v>
      </c>
      <c r="B189" s="12">
        <v>2011</v>
      </c>
      <c r="C189" t="str">
        <f t="shared" si="2"/>
        <v>Siembieda et al. 2011</v>
      </c>
      <c r="D189" s="12" t="s">
        <v>35</v>
      </c>
      <c r="E189" s="12" t="s">
        <v>226</v>
      </c>
      <c r="F189" s="12" t="s">
        <v>860</v>
      </c>
      <c r="G189" s="12" t="s">
        <v>35</v>
      </c>
      <c r="H189" s="12" t="s">
        <v>3503</v>
      </c>
      <c r="I189" s="12" t="s">
        <v>3170</v>
      </c>
      <c r="J189" s="12" t="s">
        <v>3625</v>
      </c>
      <c r="K189" s="12" t="s">
        <v>28</v>
      </c>
      <c r="L189" s="12" t="s">
        <v>28</v>
      </c>
      <c r="N189" s="12" t="s">
        <v>862</v>
      </c>
      <c r="O189" t="s">
        <v>744</v>
      </c>
      <c r="P189" s="12" t="s">
        <v>3901</v>
      </c>
      <c r="Q189" t="s">
        <v>4070</v>
      </c>
      <c r="R189" t="s">
        <v>4069</v>
      </c>
      <c r="S189" t="s">
        <v>4200</v>
      </c>
      <c r="T189" s="12" t="s">
        <v>882</v>
      </c>
      <c r="W189" s="12" t="s">
        <v>40</v>
      </c>
      <c r="X189" s="12" t="s">
        <v>3165</v>
      </c>
      <c r="Y189" s="12" t="s">
        <v>3165</v>
      </c>
      <c r="Z189" s="12" t="s">
        <v>80</v>
      </c>
      <c r="AA189" s="12" t="s">
        <v>35</v>
      </c>
      <c r="AB189" s="12" t="s">
        <v>2901</v>
      </c>
      <c r="AE189" s="12" t="s">
        <v>119</v>
      </c>
      <c r="AF189" s="12">
        <v>11</v>
      </c>
      <c r="AR189" s="12" t="s">
        <v>864</v>
      </c>
      <c r="AS189" s="12" t="s">
        <v>865</v>
      </c>
    </row>
    <row r="190" spans="1:45" s="12" customFormat="1" x14ac:dyDescent="0.25">
      <c r="A190" s="12" t="s">
        <v>859</v>
      </c>
      <c r="B190" s="12">
        <v>2011</v>
      </c>
      <c r="C190" t="str">
        <f t="shared" si="2"/>
        <v>Siembieda et al. 2011</v>
      </c>
      <c r="D190" s="12" t="s">
        <v>35</v>
      </c>
      <c r="E190" s="12" t="s">
        <v>226</v>
      </c>
      <c r="F190" s="12" t="s">
        <v>860</v>
      </c>
      <c r="G190" s="12" t="s">
        <v>35</v>
      </c>
      <c r="H190" s="12" t="s">
        <v>3503</v>
      </c>
      <c r="I190" s="12" t="s">
        <v>3170</v>
      </c>
      <c r="J190" s="12" t="s">
        <v>3625</v>
      </c>
      <c r="K190" s="12" t="s">
        <v>28</v>
      </c>
      <c r="L190" s="12" t="s">
        <v>28</v>
      </c>
      <c r="N190" s="12" t="s">
        <v>862</v>
      </c>
      <c r="O190" t="s">
        <v>744</v>
      </c>
      <c r="P190" s="12" t="s">
        <v>3901</v>
      </c>
      <c r="Q190" t="s">
        <v>4070</v>
      </c>
      <c r="R190" t="s">
        <v>4069</v>
      </c>
      <c r="S190" t="s">
        <v>4200</v>
      </c>
      <c r="T190" s="12" t="s">
        <v>882</v>
      </c>
      <c r="W190" s="12" t="s">
        <v>40</v>
      </c>
      <c r="X190" s="12" t="s">
        <v>3303</v>
      </c>
      <c r="Y190" s="12" t="s">
        <v>3303</v>
      </c>
      <c r="Z190" s="12" t="s">
        <v>80</v>
      </c>
      <c r="AA190" s="12" t="s">
        <v>35</v>
      </c>
      <c r="AB190" s="12" t="s">
        <v>2901</v>
      </c>
      <c r="AE190" s="12" t="s">
        <v>119</v>
      </c>
      <c r="AF190" s="12">
        <v>11</v>
      </c>
      <c r="AR190" s="12" t="s">
        <v>864</v>
      </c>
      <c r="AS190" s="12" t="s">
        <v>865</v>
      </c>
    </row>
    <row r="191" spans="1:45" s="12" customFormat="1" x14ac:dyDescent="0.25">
      <c r="A191" s="12" t="s">
        <v>859</v>
      </c>
      <c r="B191" s="12">
        <v>2011</v>
      </c>
      <c r="C191" t="str">
        <f t="shared" si="2"/>
        <v>Siembieda et al. 2011</v>
      </c>
      <c r="D191" s="12" t="s">
        <v>35</v>
      </c>
      <c r="E191" s="12" t="s">
        <v>226</v>
      </c>
      <c r="F191" s="12" t="s">
        <v>860</v>
      </c>
      <c r="G191" s="12" t="s">
        <v>35</v>
      </c>
      <c r="H191" s="12" t="s">
        <v>3503</v>
      </c>
      <c r="I191" s="12" t="s">
        <v>3170</v>
      </c>
      <c r="J191" s="12" t="s">
        <v>3625</v>
      </c>
      <c r="K191" s="12" t="s">
        <v>28</v>
      </c>
      <c r="L191" s="12" t="s">
        <v>28</v>
      </c>
      <c r="N191" s="12" t="s">
        <v>862</v>
      </c>
      <c r="O191" t="s">
        <v>744</v>
      </c>
      <c r="P191" s="12" t="s">
        <v>3901</v>
      </c>
      <c r="Q191" t="s">
        <v>4070</v>
      </c>
      <c r="R191" t="s">
        <v>4069</v>
      </c>
      <c r="S191" t="s">
        <v>4200</v>
      </c>
      <c r="T191" s="12" t="s">
        <v>882</v>
      </c>
      <c r="W191" s="12" t="s">
        <v>40</v>
      </c>
      <c r="X191" s="12" t="s">
        <v>3360</v>
      </c>
      <c r="Y191" s="12" t="s">
        <v>3360</v>
      </c>
      <c r="Z191" s="12" t="s">
        <v>80</v>
      </c>
      <c r="AA191" s="12" t="s">
        <v>35</v>
      </c>
      <c r="AB191" s="12" t="s">
        <v>2901</v>
      </c>
      <c r="AE191" s="12" t="s">
        <v>119</v>
      </c>
      <c r="AF191" s="12">
        <v>11</v>
      </c>
      <c r="AR191" s="12" t="s">
        <v>864</v>
      </c>
      <c r="AS191" s="12" t="s">
        <v>865</v>
      </c>
    </row>
    <row r="192" spans="1:45" s="12" customFormat="1" x14ac:dyDescent="0.25">
      <c r="A192" s="12" t="s">
        <v>859</v>
      </c>
      <c r="B192" s="12">
        <v>2011</v>
      </c>
      <c r="C192" t="str">
        <f t="shared" si="2"/>
        <v>Siembieda et al. 2011</v>
      </c>
      <c r="D192" s="12" t="s">
        <v>35</v>
      </c>
      <c r="E192" s="12" t="s">
        <v>226</v>
      </c>
      <c r="F192" s="12" t="s">
        <v>860</v>
      </c>
      <c r="G192" s="12" t="s">
        <v>35</v>
      </c>
      <c r="H192" s="12" t="s">
        <v>3503</v>
      </c>
      <c r="I192" s="12" t="s">
        <v>3170</v>
      </c>
      <c r="J192" s="12" t="s">
        <v>3625</v>
      </c>
      <c r="K192" s="12" t="s">
        <v>28</v>
      </c>
      <c r="L192" s="12" t="s">
        <v>28</v>
      </c>
      <c r="N192" s="12" t="s">
        <v>862</v>
      </c>
      <c r="O192" t="s">
        <v>744</v>
      </c>
      <c r="P192" s="12" t="s">
        <v>3901</v>
      </c>
      <c r="Q192" t="s">
        <v>2614</v>
      </c>
      <c r="R192" t="s">
        <v>118</v>
      </c>
      <c r="S192" t="s">
        <v>3980</v>
      </c>
      <c r="T192" s="12" t="s">
        <v>2637</v>
      </c>
      <c r="W192" s="12" t="s">
        <v>40</v>
      </c>
      <c r="X192" s="12" t="s">
        <v>3165</v>
      </c>
      <c r="Y192" s="12" t="s">
        <v>3165</v>
      </c>
      <c r="Z192" s="12" t="s">
        <v>80</v>
      </c>
      <c r="AA192" s="12" t="s">
        <v>35</v>
      </c>
      <c r="AB192" s="12" t="s">
        <v>2901</v>
      </c>
      <c r="AE192" s="12" t="s">
        <v>119</v>
      </c>
      <c r="AF192" s="12">
        <v>7</v>
      </c>
      <c r="AR192" s="12" t="s">
        <v>864</v>
      </c>
      <c r="AS192" s="12" t="s">
        <v>865</v>
      </c>
    </row>
    <row r="193" spans="1:45" s="12" customFormat="1" x14ac:dyDescent="0.25">
      <c r="A193" s="12" t="s">
        <v>859</v>
      </c>
      <c r="B193" s="12">
        <v>2011</v>
      </c>
      <c r="C193" t="str">
        <f t="shared" si="2"/>
        <v>Siembieda et al. 2011</v>
      </c>
      <c r="D193" s="12" t="s">
        <v>35</v>
      </c>
      <c r="E193" s="12" t="s">
        <v>226</v>
      </c>
      <c r="F193" s="12" t="s">
        <v>860</v>
      </c>
      <c r="G193" s="12" t="s">
        <v>35</v>
      </c>
      <c r="H193" s="12" t="s">
        <v>3503</v>
      </c>
      <c r="I193" s="12" t="s">
        <v>3170</v>
      </c>
      <c r="J193" s="12" t="s">
        <v>3625</v>
      </c>
      <c r="K193" s="12" t="s">
        <v>28</v>
      </c>
      <c r="L193" s="12" t="s">
        <v>28</v>
      </c>
      <c r="N193" s="12" t="s">
        <v>862</v>
      </c>
      <c r="O193" t="s">
        <v>744</v>
      </c>
      <c r="P193" s="12" t="s">
        <v>3901</v>
      </c>
      <c r="Q193" t="s">
        <v>2614</v>
      </c>
      <c r="R193" t="s">
        <v>118</v>
      </c>
      <c r="S193" t="s">
        <v>3980</v>
      </c>
      <c r="T193" s="12" t="s">
        <v>2637</v>
      </c>
      <c r="W193" s="12" t="s">
        <v>40</v>
      </c>
      <c r="X193" s="12" t="s">
        <v>3303</v>
      </c>
      <c r="Y193" s="12" t="s">
        <v>3303</v>
      </c>
      <c r="Z193" s="12" t="s">
        <v>80</v>
      </c>
      <c r="AA193" s="12" t="s">
        <v>35</v>
      </c>
      <c r="AB193" s="12" t="s">
        <v>2901</v>
      </c>
      <c r="AE193" s="12">
        <v>1</v>
      </c>
      <c r="AF193" s="12">
        <v>7</v>
      </c>
      <c r="AR193" s="12" t="s">
        <v>864</v>
      </c>
      <c r="AS193" s="12" t="s">
        <v>865</v>
      </c>
    </row>
    <row r="194" spans="1:45" s="12" customFormat="1" x14ac:dyDescent="0.25">
      <c r="A194" s="12" t="s">
        <v>859</v>
      </c>
      <c r="B194" s="12">
        <v>2011</v>
      </c>
      <c r="C194" t="str">
        <f t="shared" ref="C194:C257" si="3">A194&amp;" "&amp;B194</f>
        <v>Siembieda et al. 2011</v>
      </c>
      <c r="D194" s="12" t="s">
        <v>35</v>
      </c>
      <c r="E194" s="12" t="s">
        <v>226</v>
      </c>
      <c r="F194" s="12" t="s">
        <v>860</v>
      </c>
      <c r="G194" s="12" t="s">
        <v>35</v>
      </c>
      <c r="H194" s="12" t="s">
        <v>3503</v>
      </c>
      <c r="I194" s="12" t="s">
        <v>3170</v>
      </c>
      <c r="J194" s="12" t="s">
        <v>3625</v>
      </c>
      <c r="K194" s="12" t="s">
        <v>28</v>
      </c>
      <c r="L194" s="12" t="s">
        <v>28</v>
      </c>
      <c r="N194" s="12" t="s">
        <v>862</v>
      </c>
      <c r="O194" t="s">
        <v>744</v>
      </c>
      <c r="P194" s="12" t="s">
        <v>3901</v>
      </c>
      <c r="Q194" t="s">
        <v>2614</v>
      </c>
      <c r="R194" t="s">
        <v>118</v>
      </c>
      <c r="S194" t="s">
        <v>3980</v>
      </c>
      <c r="T194" s="12" t="s">
        <v>2637</v>
      </c>
      <c r="W194" s="12" t="s">
        <v>40</v>
      </c>
      <c r="X194" s="12" t="s">
        <v>3360</v>
      </c>
      <c r="Y194" s="12" t="s">
        <v>3360</v>
      </c>
      <c r="Z194" s="12" t="s">
        <v>80</v>
      </c>
      <c r="AA194" s="12" t="s">
        <v>35</v>
      </c>
      <c r="AB194" s="12" t="s">
        <v>2901</v>
      </c>
      <c r="AE194" s="12" t="s">
        <v>119</v>
      </c>
      <c r="AF194" s="12">
        <v>7</v>
      </c>
      <c r="AR194" s="12" t="s">
        <v>864</v>
      </c>
      <c r="AS194" s="12" t="s">
        <v>865</v>
      </c>
    </row>
    <row r="195" spans="1:45" s="12" customFormat="1" x14ac:dyDescent="0.25">
      <c r="A195" s="12" t="s">
        <v>859</v>
      </c>
      <c r="B195" s="12">
        <v>2011</v>
      </c>
      <c r="C195" t="str">
        <f t="shared" si="3"/>
        <v>Siembieda et al. 2011</v>
      </c>
      <c r="D195" s="12" t="s">
        <v>35</v>
      </c>
      <c r="E195" s="12" t="s">
        <v>226</v>
      </c>
      <c r="F195" s="12" t="s">
        <v>860</v>
      </c>
      <c r="G195" s="12" t="s">
        <v>35</v>
      </c>
      <c r="H195" s="12" t="s">
        <v>3503</v>
      </c>
      <c r="I195" s="12" t="s">
        <v>3170</v>
      </c>
      <c r="J195" s="12" t="s">
        <v>3625</v>
      </c>
      <c r="K195" s="12" t="s">
        <v>28</v>
      </c>
      <c r="L195" s="12" t="s">
        <v>28</v>
      </c>
      <c r="N195" s="12" t="s">
        <v>862</v>
      </c>
      <c r="O195" t="s">
        <v>744</v>
      </c>
      <c r="P195" s="12" t="s">
        <v>3901</v>
      </c>
      <c r="Q195" t="s">
        <v>4052</v>
      </c>
      <c r="R195" t="s">
        <v>4204</v>
      </c>
      <c r="S195" t="s">
        <v>4203</v>
      </c>
      <c r="T195" s="12" t="s">
        <v>2638</v>
      </c>
      <c r="W195" s="12" t="s">
        <v>40</v>
      </c>
      <c r="X195" s="12" t="s">
        <v>3165</v>
      </c>
      <c r="Y195" s="12" t="s">
        <v>3165</v>
      </c>
      <c r="Z195" s="12" t="s">
        <v>80</v>
      </c>
      <c r="AA195" s="12" t="s">
        <v>35</v>
      </c>
      <c r="AB195" s="12" t="s">
        <v>2901</v>
      </c>
      <c r="AE195" s="12" t="s">
        <v>119</v>
      </c>
      <c r="AF195" s="12">
        <v>3</v>
      </c>
      <c r="AR195" s="12" t="s">
        <v>864</v>
      </c>
      <c r="AS195" s="12" t="s">
        <v>865</v>
      </c>
    </row>
    <row r="196" spans="1:45" s="12" customFormat="1" x14ac:dyDescent="0.25">
      <c r="A196" s="12" t="s">
        <v>859</v>
      </c>
      <c r="B196" s="12">
        <v>2011</v>
      </c>
      <c r="C196" t="str">
        <f t="shared" si="3"/>
        <v>Siembieda et al. 2011</v>
      </c>
      <c r="D196" s="12" t="s">
        <v>35</v>
      </c>
      <c r="E196" s="12" t="s">
        <v>226</v>
      </c>
      <c r="F196" s="12" t="s">
        <v>860</v>
      </c>
      <c r="G196" s="12" t="s">
        <v>35</v>
      </c>
      <c r="H196" s="12" t="s">
        <v>3503</v>
      </c>
      <c r="I196" s="12" t="s">
        <v>3170</v>
      </c>
      <c r="J196" s="12" t="s">
        <v>3625</v>
      </c>
      <c r="K196" s="12" t="s">
        <v>28</v>
      </c>
      <c r="L196" s="12" t="s">
        <v>28</v>
      </c>
      <c r="N196" s="12" t="s">
        <v>862</v>
      </c>
      <c r="O196" t="s">
        <v>744</v>
      </c>
      <c r="P196" s="12" t="s">
        <v>3901</v>
      </c>
      <c r="Q196" t="s">
        <v>4052</v>
      </c>
      <c r="R196" t="s">
        <v>4204</v>
      </c>
      <c r="S196" t="s">
        <v>4203</v>
      </c>
      <c r="T196" s="12" t="s">
        <v>2638</v>
      </c>
      <c r="W196" s="12" t="s">
        <v>40</v>
      </c>
      <c r="X196" s="12" t="s">
        <v>3303</v>
      </c>
      <c r="Y196" s="12" t="s">
        <v>3303</v>
      </c>
      <c r="Z196" s="12" t="s">
        <v>80</v>
      </c>
      <c r="AA196" s="12" t="s">
        <v>35</v>
      </c>
      <c r="AB196" s="12" t="s">
        <v>2901</v>
      </c>
      <c r="AE196" s="12">
        <v>1</v>
      </c>
      <c r="AF196" s="12">
        <v>3</v>
      </c>
      <c r="AR196" s="12" t="s">
        <v>864</v>
      </c>
      <c r="AS196" s="12" t="s">
        <v>865</v>
      </c>
    </row>
    <row r="197" spans="1:45" s="12" customFormat="1" x14ac:dyDescent="0.25">
      <c r="A197" s="12" t="s">
        <v>859</v>
      </c>
      <c r="B197" s="12">
        <v>2011</v>
      </c>
      <c r="C197" t="str">
        <f t="shared" si="3"/>
        <v>Siembieda et al. 2011</v>
      </c>
      <c r="D197" s="12" t="s">
        <v>35</v>
      </c>
      <c r="E197" s="12" t="s">
        <v>226</v>
      </c>
      <c r="F197" s="12" t="s">
        <v>860</v>
      </c>
      <c r="G197" s="12" t="s">
        <v>35</v>
      </c>
      <c r="H197" s="12" t="s">
        <v>3503</v>
      </c>
      <c r="I197" s="12" t="s">
        <v>3170</v>
      </c>
      <c r="J197" s="12" t="s">
        <v>3625</v>
      </c>
      <c r="K197" s="12" t="s">
        <v>28</v>
      </c>
      <c r="L197" s="12" t="s">
        <v>28</v>
      </c>
      <c r="N197" s="12" t="s">
        <v>862</v>
      </c>
      <c r="O197" t="s">
        <v>744</v>
      </c>
      <c r="P197" s="12" t="s">
        <v>3901</v>
      </c>
      <c r="Q197" t="s">
        <v>4052</v>
      </c>
      <c r="R197" t="s">
        <v>4204</v>
      </c>
      <c r="S197" t="s">
        <v>4203</v>
      </c>
      <c r="T197" s="12" t="s">
        <v>2638</v>
      </c>
      <c r="W197" s="12" t="s">
        <v>40</v>
      </c>
      <c r="X197" s="12" t="s">
        <v>3360</v>
      </c>
      <c r="Y197" s="12" t="s">
        <v>3360</v>
      </c>
      <c r="Z197" s="12" t="s">
        <v>80</v>
      </c>
      <c r="AA197" s="12" t="s">
        <v>35</v>
      </c>
      <c r="AB197" s="12" t="s">
        <v>2901</v>
      </c>
      <c r="AE197" s="12" t="s">
        <v>119</v>
      </c>
      <c r="AF197" s="12">
        <v>3</v>
      </c>
      <c r="AR197" s="12" t="s">
        <v>864</v>
      </c>
      <c r="AS197" s="12" t="s">
        <v>865</v>
      </c>
    </row>
    <row r="198" spans="1:45" s="12" customFormat="1" x14ac:dyDescent="0.25">
      <c r="A198" s="12" t="s">
        <v>859</v>
      </c>
      <c r="B198" s="12">
        <v>2011</v>
      </c>
      <c r="C198" t="str">
        <f t="shared" si="3"/>
        <v>Siembieda et al. 2011</v>
      </c>
      <c r="D198" s="12" t="s">
        <v>35</v>
      </c>
      <c r="E198" s="12" t="s">
        <v>226</v>
      </c>
      <c r="F198" s="12" t="s">
        <v>860</v>
      </c>
      <c r="G198" s="12" t="s">
        <v>35</v>
      </c>
      <c r="H198" s="12" t="s">
        <v>3503</v>
      </c>
      <c r="I198" s="12" t="s">
        <v>3170</v>
      </c>
      <c r="J198" s="12" t="s">
        <v>3625</v>
      </c>
      <c r="K198" s="12" t="s">
        <v>28</v>
      </c>
      <c r="L198" s="12" t="s">
        <v>28</v>
      </c>
      <c r="N198" s="12" t="s">
        <v>862</v>
      </c>
      <c r="O198" t="s">
        <v>744</v>
      </c>
      <c r="P198" s="12" t="s">
        <v>3901</v>
      </c>
      <c r="Q198" t="s">
        <v>4009</v>
      </c>
      <c r="R198" t="s">
        <v>4008</v>
      </c>
      <c r="S198" t="s">
        <v>4061</v>
      </c>
      <c r="T198" s="12" t="s">
        <v>2639</v>
      </c>
      <c r="W198" s="12" t="s">
        <v>40</v>
      </c>
      <c r="X198" s="12" t="s">
        <v>3165</v>
      </c>
      <c r="Y198" s="12" t="s">
        <v>3165</v>
      </c>
      <c r="Z198" s="12" t="s">
        <v>80</v>
      </c>
      <c r="AA198" s="12" t="s">
        <v>35</v>
      </c>
      <c r="AB198" s="12" t="s">
        <v>2901</v>
      </c>
      <c r="AE198" s="12">
        <v>2</v>
      </c>
      <c r="AF198" s="12">
        <v>12</v>
      </c>
      <c r="AR198" s="12" t="s">
        <v>864</v>
      </c>
      <c r="AS198" s="12" t="s">
        <v>865</v>
      </c>
    </row>
    <row r="199" spans="1:45" s="12" customFormat="1" x14ac:dyDescent="0.25">
      <c r="A199" s="12" t="s">
        <v>859</v>
      </c>
      <c r="B199" s="12">
        <v>2011</v>
      </c>
      <c r="C199" t="str">
        <f t="shared" si="3"/>
        <v>Siembieda et al. 2011</v>
      </c>
      <c r="D199" s="12" t="s">
        <v>35</v>
      </c>
      <c r="E199" s="12" t="s">
        <v>226</v>
      </c>
      <c r="F199" s="12" t="s">
        <v>860</v>
      </c>
      <c r="G199" s="12" t="s">
        <v>35</v>
      </c>
      <c r="H199" s="12" t="s">
        <v>3503</v>
      </c>
      <c r="I199" s="12" t="s">
        <v>3170</v>
      </c>
      <c r="J199" s="12" t="s">
        <v>3625</v>
      </c>
      <c r="K199" s="12" t="s">
        <v>28</v>
      </c>
      <c r="L199" s="12" t="s">
        <v>28</v>
      </c>
      <c r="N199" s="12" t="s">
        <v>862</v>
      </c>
      <c r="O199" t="s">
        <v>744</v>
      </c>
      <c r="P199" s="12" t="s">
        <v>3901</v>
      </c>
      <c r="Q199" t="s">
        <v>4009</v>
      </c>
      <c r="R199" t="s">
        <v>4008</v>
      </c>
      <c r="S199" t="s">
        <v>4061</v>
      </c>
      <c r="T199" s="12" t="s">
        <v>2639</v>
      </c>
      <c r="W199" s="12" t="s">
        <v>40</v>
      </c>
      <c r="X199" s="12" t="s">
        <v>3303</v>
      </c>
      <c r="Y199" s="12" t="s">
        <v>3303</v>
      </c>
      <c r="Z199" s="12" t="s">
        <v>80</v>
      </c>
      <c r="AA199" s="12" t="s">
        <v>35</v>
      </c>
      <c r="AB199" s="12" t="s">
        <v>2901</v>
      </c>
      <c r="AE199" s="12" t="s">
        <v>119</v>
      </c>
      <c r="AF199" s="12">
        <v>12</v>
      </c>
      <c r="AR199" s="12" t="s">
        <v>864</v>
      </c>
      <c r="AS199" s="12" t="s">
        <v>865</v>
      </c>
    </row>
    <row r="200" spans="1:45" s="12" customFormat="1" x14ac:dyDescent="0.25">
      <c r="A200" s="12" t="s">
        <v>859</v>
      </c>
      <c r="B200" s="12">
        <v>2011</v>
      </c>
      <c r="C200" t="str">
        <f t="shared" si="3"/>
        <v>Siembieda et al. 2011</v>
      </c>
      <c r="D200" s="12" t="s">
        <v>35</v>
      </c>
      <c r="E200" s="12" t="s">
        <v>226</v>
      </c>
      <c r="F200" s="12" t="s">
        <v>860</v>
      </c>
      <c r="G200" s="12" t="s">
        <v>35</v>
      </c>
      <c r="H200" s="12" t="s">
        <v>3503</v>
      </c>
      <c r="I200" s="12" t="s">
        <v>3170</v>
      </c>
      <c r="J200" s="12" t="s">
        <v>3625</v>
      </c>
      <c r="K200" s="12" t="s">
        <v>28</v>
      </c>
      <c r="L200" s="12" t="s">
        <v>28</v>
      </c>
      <c r="N200" s="12" t="s">
        <v>862</v>
      </c>
      <c r="O200" t="s">
        <v>744</v>
      </c>
      <c r="P200" s="12" t="s">
        <v>3901</v>
      </c>
      <c r="Q200" t="s">
        <v>4009</v>
      </c>
      <c r="R200" t="s">
        <v>4008</v>
      </c>
      <c r="S200" t="s">
        <v>4061</v>
      </c>
      <c r="T200" s="12" t="s">
        <v>2639</v>
      </c>
      <c r="W200" s="12" t="s">
        <v>40</v>
      </c>
      <c r="X200" s="12" t="s">
        <v>3360</v>
      </c>
      <c r="Y200" s="12" t="s">
        <v>3360</v>
      </c>
      <c r="Z200" s="12" t="s">
        <v>80</v>
      </c>
      <c r="AA200" s="12" t="s">
        <v>35</v>
      </c>
      <c r="AB200" s="12" t="s">
        <v>2901</v>
      </c>
      <c r="AE200" s="12" t="s">
        <v>119</v>
      </c>
      <c r="AF200" s="12">
        <v>12</v>
      </c>
      <c r="AR200" s="12" t="s">
        <v>864</v>
      </c>
      <c r="AS200" s="12" t="s">
        <v>865</v>
      </c>
    </row>
    <row r="201" spans="1:45" s="12" customFormat="1" x14ac:dyDescent="0.25">
      <c r="A201" s="12" t="s">
        <v>859</v>
      </c>
      <c r="B201" s="12">
        <v>2011</v>
      </c>
      <c r="C201" t="str">
        <f t="shared" si="3"/>
        <v>Siembieda et al. 2011</v>
      </c>
      <c r="D201" s="12" t="s">
        <v>35</v>
      </c>
      <c r="E201" s="12" t="s">
        <v>226</v>
      </c>
      <c r="F201" s="12" t="s">
        <v>860</v>
      </c>
      <c r="G201" s="12" t="s">
        <v>35</v>
      </c>
      <c r="H201" s="12" t="s">
        <v>3503</v>
      </c>
      <c r="I201" s="12" t="s">
        <v>3170</v>
      </c>
      <c r="J201" s="12" t="s">
        <v>3625</v>
      </c>
      <c r="K201" s="12" t="s">
        <v>28</v>
      </c>
      <c r="L201" s="12" t="s">
        <v>28</v>
      </c>
      <c r="N201" s="12" t="s">
        <v>862</v>
      </c>
      <c r="O201" t="s">
        <v>744</v>
      </c>
      <c r="P201" s="12" t="s">
        <v>3901</v>
      </c>
      <c r="Q201" t="s">
        <v>3919</v>
      </c>
      <c r="R201" s="13" t="s">
        <v>2600</v>
      </c>
      <c r="S201"/>
      <c r="V201" s="12" t="s">
        <v>877</v>
      </c>
      <c r="W201" s="12" t="s">
        <v>40</v>
      </c>
      <c r="X201" s="12" t="s">
        <v>3165</v>
      </c>
      <c r="Y201" s="12" t="s">
        <v>3165</v>
      </c>
      <c r="Z201" s="12" t="s">
        <v>80</v>
      </c>
      <c r="AA201" s="12" t="s">
        <v>35</v>
      </c>
      <c r="AB201" s="12" t="s">
        <v>2901</v>
      </c>
      <c r="AE201" s="12" t="s">
        <v>119</v>
      </c>
      <c r="AF201" s="12">
        <v>6</v>
      </c>
      <c r="AR201" s="12" t="s">
        <v>864</v>
      </c>
      <c r="AS201" s="12" t="s">
        <v>865</v>
      </c>
    </row>
    <row r="202" spans="1:45" s="12" customFormat="1" x14ac:dyDescent="0.25">
      <c r="A202" s="12" t="s">
        <v>859</v>
      </c>
      <c r="B202" s="12">
        <v>2011</v>
      </c>
      <c r="C202" t="str">
        <f t="shared" si="3"/>
        <v>Siembieda et al. 2011</v>
      </c>
      <c r="D202" s="12" t="s">
        <v>35</v>
      </c>
      <c r="E202" s="12" t="s">
        <v>226</v>
      </c>
      <c r="F202" s="12" t="s">
        <v>860</v>
      </c>
      <c r="G202" s="12" t="s">
        <v>35</v>
      </c>
      <c r="H202" s="12" t="s">
        <v>3503</v>
      </c>
      <c r="I202" s="12" t="s">
        <v>3170</v>
      </c>
      <c r="J202" s="12" t="s">
        <v>3625</v>
      </c>
      <c r="K202" s="12" t="s">
        <v>28</v>
      </c>
      <c r="L202" s="12" t="s">
        <v>28</v>
      </c>
      <c r="N202" s="12" t="s">
        <v>862</v>
      </c>
      <c r="O202" t="s">
        <v>744</v>
      </c>
      <c r="P202" s="12" t="s">
        <v>3901</v>
      </c>
      <c r="Q202" t="s">
        <v>3919</v>
      </c>
      <c r="R202" s="13" t="s">
        <v>2600</v>
      </c>
      <c r="S202"/>
      <c r="V202" s="12" t="s">
        <v>877</v>
      </c>
      <c r="W202" s="12" t="s">
        <v>40</v>
      </c>
      <c r="X202" s="12" t="s">
        <v>3303</v>
      </c>
      <c r="Y202" s="12" t="s">
        <v>3303</v>
      </c>
      <c r="Z202" s="12" t="s">
        <v>80</v>
      </c>
      <c r="AA202" s="12" t="s">
        <v>35</v>
      </c>
      <c r="AB202" s="12" t="s">
        <v>2901</v>
      </c>
      <c r="AE202" s="12" t="s">
        <v>119</v>
      </c>
      <c r="AF202" s="12">
        <v>6</v>
      </c>
      <c r="AR202" s="12" t="s">
        <v>864</v>
      </c>
      <c r="AS202" s="12" t="s">
        <v>865</v>
      </c>
    </row>
    <row r="203" spans="1:45" s="12" customFormat="1" x14ac:dyDescent="0.25">
      <c r="A203" s="12" t="s">
        <v>859</v>
      </c>
      <c r="B203" s="12">
        <v>2011</v>
      </c>
      <c r="C203" t="str">
        <f t="shared" si="3"/>
        <v>Siembieda et al. 2011</v>
      </c>
      <c r="D203" s="12" t="s">
        <v>35</v>
      </c>
      <c r="E203" s="12" t="s">
        <v>226</v>
      </c>
      <c r="F203" s="12" t="s">
        <v>860</v>
      </c>
      <c r="G203" s="12" t="s">
        <v>35</v>
      </c>
      <c r="H203" s="12" t="s">
        <v>3503</v>
      </c>
      <c r="I203" s="12" t="s">
        <v>3170</v>
      </c>
      <c r="J203" s="12" t="s">
        <v>3625</v>
      </c>
      <c r="K203" s="12" t="s">
        <v>28</v>
      </c>
      <c r="L203" s="12" t="s">
        <v>28</v>
      </c>
      <c r="N203" s="12" t="s">
        <v>862</v>
      </c>
      <c r="O203" t="s">
        <v>744</v>
      </c>
      <c r="P203" s="12" t="s">
        <v>3901</v>
      </c>
      <c r="Q203" t="s">
        <v>3919</v>
      </c>
      <c r="R203" s="13" t="s">
        <v>2600</v>
      </c>
      <c r="S203"/>
      <c r="V203" s="12" t="s">
        <v>877</v>
      </c>
      <c r="W203" s="12" t="s">
        <v>40</v>
      </c>
      <c r="X203" s="12" t="s">
        <v>3360</v>
      </c>
      <c r="Y203" s="12" t="s">
        <v>3360</v>
      </c>
      <c r="Z203" s="12" t="s">
        <v>80</v>
      </c>
      <c r="AA203" s="12" t="s">
        <v>35</v>
      </c>
      <c r="AB203" s="12" t="s">
        <v>2901</v>
      </c>
      <c r="AE203" s="12" t="s">
        <v>119</v>
      </c>
      <c r="AF203" s="12">
        <v>6</v>
      </c>
      <c r="AR203" s="12" t="s">
        <v>864</v>
      </c>
      <c r="AS203" s="12" t="s">
        <v>865</v>
      </c>
    </row>
    <row r="204" spans="1:45" s="12" customFormat="1" x14ac:dyDescent="0.25">
      <c r="A204" s="12" t="s">
        <v>859</v>
      </c>
      <c r="B204" s="12">
        <v>2011</v>
      </c>
      <c r="C204" t="str">
        <f t="shared" si="3"/>
        <v>Siembieda et al. 2011</v>
      </c>
      <c r="D204" s="12" t="s">
        <v>35</v>
      </c>
      <c r="E204" s="12" t="s">
        <v>226</v>
      </c>
      <c r="F204" s="12" t="s">
        <v>860</v>
      </c>
      <c r="G204" s="12" t="s">
        <v>35</v>
      </c>
      <c r="H204" s="12" t="s">
        <v>3503</v>
      </c>
      <c r="I204" s="12" t="s">
        <v>3170</v>
      </c>
      <c r="J204" s="12" t="s">
        <v>3625</v>
      </c>
      <c r="K204" s="12" t="s">
        <v>28</v>
      </c>
      <c r="L204" s="12" t="s">
        <v>28</v>
      </c>
      <c r="N204" s="12" t="s">
        <v>862</v>
      </c>
      <c r="O204" t="s">
        <v>744</v>
      </c>
      <c r="P204" s="12" t="s">
        <v>3901</v>
      </c>
      <c r="Q204" t="s">
        <v>2614</v>
      </c>
      <c r="R204"/>
      <c r="S204"/>
      <c r="V204" s="12" t="s">
        <v>875</v>
      </c>
      <c r="W204" s="12" t="s">
        <v>40</v>
      </c>
      <c r="X204" s="12" t="s">
        <v>3165</v>
      </c>
      <c r="Y204" s="12" t="s">
        <v>3165</v>
      </c>
      <c r="Z204" s="12" t="s">
        <v>80</v>
      </c>
      <c r="AA204" s="12" t="s">
        <v>35</v>
      </c>
      <c r="AB204" s="12" t="s">
        <v>2901</v>
      </c>
      <c r="AE204" s="12" t="s">
        <v>119</v>
      </c>
      <c r="AF204" s="12">
        <v>2</v>
      </c>
      <c r="AR204" s="12" t="s">
        <v>864</v>
      </c>
      <c r="AS204" s="12" t="s">
        <v>865</v>
      </c>
    </row>
    <row r="205" spans="1:45" s="12" customFormat="1" x14ac:dyDescent="0.25">
      <c r="A205" s="12" t="s">
        <v>859</v>
      </c>
      <c r="B205" s="12">
        <v>2011</v>
      </c>
      <c r="C205" t="str">
        <f t="shared" si="3"/>
        <v>Siembieda et al. 2011</v>
      </c>
      <c r="D205" s="12" t="s">
        <v>35</v>
      </c>
      <c r="E205" s="12" t="s">
        <v>226</v>
      </c>
      <c r="F205" s="12" t="s">
        <v>860</v>
      </c>
      <c r="G205" s="12" t="s">
        <v>35</v>
      </c>
      <c r="H205" s="12" t="s">
        <v>3503</v>
      </c>
      <c r="I205" s="12" t="s">
        <v>3170</v>
      </c>
      <c r="J205" s="12" t="s">
        <v>3625</v>
      </c>
      <c r="K205" s="12" t="s">
        <v>28</v>
      </c>
      <c r="L205" s="12" t="s">
        <v>28</v>
      </c>
      <c r="N205" s="12" t="s">
        <v>862</v>
      </c>
      <c r="O205" t="s">
        <v>744</v>
      </c>
      <c r="P205" s="12" t="s">
        <v>3901</v>
      </c>
      <c r="Q205" t="s">
        <v>2614</v>
      </c>
      <c r="R205"/>
      <c r="S205"/>
      <c r="V205" s="12" t="s">
        <v>875</v>
      </c>
      <c r="W205" s="12" t="s">
        <v>40</v>
      </c>
      <c r="X205" s="12" t="s">
        <v>3303</v>
      </c>
      <c r="Y205" s="12" t="s">
        <v>3303</v>
      </c>
      <c r="Z205" s="12" t="s">
        <v>80</v>
      </c>
      <c r="AA205" s="12" t="s">
        <v>35</v>
      </c>
      <c r="AB205" s="12" t="s">
        <v>2901</v>
      </c>
      <c r="AE205" s="12" t="s">
        <v>119</v>
      </c>
      <c r="AF205" s="12">
        <v>2</v>
      </c>
      <c r="AR205" s="12" t="s">
        <v>864</v>
      </c>
      <c r="AS205" s="12" t="s">
        <v>865</v>
      </c>
    </row>
    <row r="206" spans="1:45" s="12" customFormat="1" x14ac:dyDescent="0.25">
      <c r="A206" s="12" t="s">
        <v>859</v>
      </c>
      <c r="B206" s="12">
        <v>2011</v>
      </c>
      <c r="C206" t="str">
        <f t="shared" si="3"/>
        <v>Siembieda et al. 2011</v>
      </c>
      <c r="D206" s="12" t="s">
        <v>35</v>
      </c>
      <c r="E206" s="12" t="s">
        <v>226</v>
      </c>
      <c r="F206" s="12" t="s">
        <v>860</v>
      </c>
      <c r="G206" s="12" t="s">
        <v>35</v>
      </c>
      <c r="H206" s="12" t="s">
        <v>3503</v>
      </c>
      <c r="I206" s="12" t="s">
        <v>3170</v>
      </c>
      <c r="J206" s="12" t="s">
        <v>3625</v>
      </c>
      <c r="K206" s="12" t="s">
        <v>28</v>
      </c>
      <c r="L206" s="12" t="s">
        <v>28</v>
      </c>
      <c r="N206" s="12" t="s">
        <v>862</v>
      </c>
      <c r="O206" t="s">
        <v>744</v>
      </c>
      <c r="P206" s="12" t="s">
        <v>3901</v>
      </c>
      <c r="Q206" t="s">
        <v>2614</v>
      </c>
      <c r="R206"/>
      <c r="S206"/>
      <c r="V206" s="12" t="s">
        <v>875</v>
      </c>
      <c r="W206" s="12" t="s">
        <v>40</v>
      </c>
      <c r="X206" s="12" t="s">
        <v>3360</v>
      </c>
      <c r="Y206" s="12" t="s">
        <v>3360</v>
      </c>
      <c r="Z206" s="12" t="s">
        <v>80</v>
      </c>
      <c r="AA206" s="12" t="s">
        <v>35</v>
      </c>
      <c r="AB206" s="12" t="s">
        <v>2901</v>
      </c>
      <c r="AE206" s="12" t="s">
        <v>119</v>
      </c>
      <c r="AF206" s="12">
        <v>2</v>
      </c>
      <c r="AR206" s="12" t="s">
        <v>864</v>
      </c>
      <c r="AS206" s="12" t="s">
        <v>865</v>
      </c>
    </row>
    <row r="207" spans="1:45" s="12" customFormat="1" x14ac:dyDescent="0.25">
      <c r="A207" s="12" t="s">
        <v>859</v>
      </c>
      <c r="B207" s="12">
        <v>2011</v>
      </c>
      <c r="C207" t="str">
        <f t="shared" si="3"/>
        <v>Siembieda et al. 2011</v>
      </c>
      <c r="D207" s="12" t="s">
        <v>35</v>
      </c>
      <c r="E207" s="12" t="s">
        <v>226</v>
      </c>
      <c r="F207" s="12" t="s">
        <v>860</v>
      </c>
      <c r="G207" s="12" t="s">
        <v>35</v>
      </c>
      <c r="H207" s="12" t="s">
        <v>3503</v>
      </c>
      <c r="I207" s="12" t="s">
        <v>3170</v>
      </c>
      <c r="J207" s="12" t="s">
        <v>3625</v>
      </c>
      <c r="K207" s="12" t="s">
        <v>28</v>
      </c>
      <c r="L207" s="12" t="s">
        <v>28</v>
      </c>
      <c r="N207" s="12" t="s">
        <v>862</v>
      </c>
      <c r="O207" t="s">
        <v>744</v>
      </c>
      <c r="P207" s="12" t="s">
        <v>3901</v>
      </c>
      <c r="Q207" t="s">
        <v>4071</v>
      </c>
      <c r="R207"/>
      <c r="S207"/>
      <c r="V207" s="12" t="s">
        <v>873</v>
      </c>
      <c r="W207" s="12" t="s">
        <v>40</v>
      </c>
      <c r="X207" s="12" t="s">
        <v>3165</v>
      </c>
      <c r="Y207" s="12" t="s">
        <v>3165</v>
      </c>
      <c r="Z207" s="12" t="s">
        <v>80</v>
      </c>
      <c r="AA207" s="12" t="s">
        <v>35</v>
      </c>
      <c r="AB207" s="12" t="s">
        <v>2901</v>
      </c>
      <c r="AE207" s="12">
        <v>3</v>
      </c>
      <c r="AF207" s="12">
        <v>3</v>
      </c>
      <c r="AR207" s="12" t="s">
        <v>864</v>
      </c>
      <c r="AS207" s="12" t="s">
        <v>865</v>
      </c>
    </row>
    <row r="208" spans="1:45" s="12" customFormat="1" x14ac:dyDescent="0.25">
      <c r="A208" s="12" t="s">
        <v>859</v>
      </c>
      <c r="B208" s="12">
        <v>2011</v>
      </c>
      <c r="C208" t="str">
        <f t="shared" si="3"/>
        <v>Siembieda et al. 2011</v>
      </c>
      <c r="D208" s="12" t="s">
        <v>35</v>
      </c>
      <c r="E208" s="12" t="s">
        <v>226</v>
      </c>
      <c r="F208" s="12" t="s">
        <v>860</v>
      </c>
      <c r="G208" s="12" t="s">
        <v>35</v>
      </c>
      <c r="H208" s="12" t="s">
        <v>3503</v>
      </c>
      <c r="I208" s="12" t="s">
        <v>3170</v>
      </c>
      <c r="J208" s="12" t="s">
        <v>3625</v>
      </c>
      <c r="K208" s="12" t="s">
        <v>28</v>
      </c>
      <c r="L208" s="12" t="s">
        <v>28</v>
      </c>
      <c r="N208" s="12" t="s">
        <v>862</v>
      </c>
      <c r="O208" t="s">
        <v>744</v>
      </c>
      <c r="P208" s="12" t="s">
        <v>3901</v>
      </c>
      <c r="Q208" t="s">
        <v>4071</v>
      </c>
      <c r="R208"/>
      <c r="S208"/>
      <c r="V208" s="12" t="s">
        <v>873</v>
      </c>
      <c r="W208" s="12" t="s">
        <v>40</v>
      </c>
      <c r="X208" s="12" t="s">
        <v>3303</v>
      </c>
      <c r="Y208" s="12" t="s">
        <v>3303</v>
      </c>
      <c r="Z208" s="12" t="s">
        <v>80</v>
      </c>
      <c r="AA208" s="12" t="s">
        <v>35</v>
      </c>
      <c r="AB208" s="12" t="s">
        <v>2901</v>
      </c>
      <c r="AE208" s="12" t="s">
        <v>119</v>
      </c>
      <c r="AF208" s="12">
        <v>3</v>
      </c>
      <c r="AR208" s="12" t="s">
        <v>864</v>
      </c>
      <c r="AS208" s="12" t="s">
        <v>865</v>
      </c>
    </row>
    <row r="209" spans="1:45" s="12" customFormat="1" x14ac:dyDescent="0.25">
      <c r="A209" s="12" t="s">
        <v>859</v>
      </c>
      <c r="B209" s="12">
        <v>2011</v>
      </c>
      <c r="C209" t="str">
        <f t="shared" si="3"/>
        <v>Siembieda et al. 2011</v>
      </c>
      <c r="D209" s="12" t="s">
        <v>35</v>
      </c>
      <c r="E209" s="12" t="s">
        <v>226</v>
      </c>
      <c r="F209" s="12" t="s">
        <v>860</v>
      </c>
      <c r="G209" s="12" t="s">
        <v>35</v>
      </c>
      <c r="H209" s="12" t="s">
        <v>3503</v>
      </c>
      <c r="I209" s="12" t="s">
        <v>3170</v>
      </c>
      <c r="J209" s="12" t="s">
        <v>3625</v>
      </c>
      <c r="K209" s="12" t="s">
        <v>28</v>
      </c>
      <c r="L209" s="12" t="s">
        <v>28</v>
      </c>
      <c r="N209" s="12" t="s">
        <v>862</v>
      </c>
      <c r="O209" t="s">
        <v>744</v>
      </c>
      <c r="P209" s="12" t="s">
        <v>3901</v>
      </c>
      <c r="Q209" t="s">
        <v>4071</v>
      </c>
      <c r="R209"/>
      <c r="S209"/>
      <c r="V209" s="12" t="s">
        <v>873</v>
      </c>
      <c r="W209" s="12" t="s">
        <v>40</v>
      </c>
      <c r="X209" s="12" t="s">
        <v>3360</v>
      </c>
      <c r="Y209" s="12" t="s">
        <v>3360</v>
      </c>
      <c r="Z209" s="12" t="s">
        <v>80</v>
      </c>
      <c r="AA209" s="12" t="s">
        <v>35</v>
      </c>
      <c r="AB209" s="12" t="s">
        <v>2901</v>
      </c>
      <c r="AE209" s="12">
        <v>1</v>
      </c>
      <c r="AF209" s="12">
        <v>3</v>
      </c>
      <c r="AR209" s="12" t="s">
        <v>864</v>
      </c>
      <c r="AS209" s="12" t="s">
        <v>865</v>
      </c>
    </row>
    <row r="210" spans="1:45" s="12" customFormat="1" x14ac:dyDescent="0.25">
      <c r="A210" s="12" t="s">
        <v>859</v>
      </c>
      <c r="B210" s="12">
        <v>2011</v>
      </c>
      <c r="C210" t="str">
        <f t="shared" si="3"/>
        <v>Siembieda et al. 2011</v>
      </c>
      <c r="D210" s="12" t="s">
        <v>35</v>
      </c>
      <c r="E210" s="12" t="s">
        <v>226</v>
      </c>
      <c r="F210" s="12" t="s">
        <v>860</v>
      </c>
      <c r="G210" s="12" t="s">
        <v>35</v>
      </c>
      <c r="H210" s="12" t="s">
        <v>3503</v>
      </c>
      <c r="I210" s="12" t="s">
        <v>3170</v>
      </c>
      <c r="J210" s="12" t="s">
        <v>3625</v>
      </c>
      <c r="K210" s="12" t="s">
        <v>28</v>
      </c>
      <c r="L210" s="12" t="s">
        <v>28</v>
      </c>
      <c r="N210" s="12" t="s">
        <v>862</v>
      </c>
      <c r="O210" t="s">
        <v>744</v>
      </c>
      <c r="P210" t="s">
        <v>3901</v>
      </c>
      <c r="Q210" t="s">
        <v>4133</v>
      </c>
      <c r="R210" t="s">
        <v>4132</v>
      </c>
      <c r="S210" t="s">
        <v>4131</v>
      </c>
      <c r="V210" s="12" t="s">
        <v>872</v>
      </c>
      <c r="W210" s="12" t="s">
        <v>40</v>
      </c>
      <c r="X210" s="12" t="s">
        <v>3165</v>
      </c>
      <c r="Y210" s="12" t="s">
        <v>3165</v>
      </c>
      <c r="Z210" s="12" t="s">
        <v>80</v>
      </c>
      <c r="AA210" s="12" t="s">
        <v>35</v>
      </c>
      <c r="AB210" s="12" t="s">
        <v>2901</v>
      </c>
      <c r="AE210" s="12">
        <v>1</v>
      </c>
      <c r="AF210" s="12">
        <v>9</v>
      </c>
      <c r="AR210" s="12" t="s">
        <v>864</v>
      </c>
      <c r="AS210" s="12" t="s">
        <v>865</v>
      </c>
    </row>
    <row r="211" spans="1:45" s="12" customFormat="1" x14ac:dyDescent="0.25">
      <c r="A211" s="12" t="s">
        <v>859</v>
      </c>
      <c r="B211" s="12">
        <v>2011</v>
      </c>
      <c r="C211" t="str">
        <f t="shared" si="3"/>
        <v>Siembieda et al. 2011</v>
      </c>
      <c r="D211" s="12" t="s">
        <v>35</v>
      </c>
      <c r="E211" s="12" t="s">
        <v>226</v>
      </c>
      <c r="F211" s="12" t="s">
        <v>860</v>
      </c>
      <c r="G211" s="12" t="s">
        <v>35</v>
      </c>
      <c r="H211" s="12" t="s">
        <v>3503</v>
      </c>
      <c r="I211" s="12" t="s">
        <v>3170</v>
      </c>
      <c r="J211" s="12" t="s">
        <v>3625</v>
      </c>
      <c r="K211" s="12" t="s">
        <v>28</v>
      </c>
      <c r="L211" s="12" t="s">
        <v>28</v>
      </c>
      <c r="N211" s="12" t="s">
        <v>862</v>
      </c>
      <c r="O211" t="s">
        <v>744</v>
      </c>
      <c r="P211" t="s">
        <v>3901</v>
      </c>
      <c r="Q211" t="s">
        <v>4133</v>
      </c>
      <c r="R211" t="s">
        <v>4132</v>
      </c>
      <c r="S211" t="s">
        <v>4131</v>
      </c>
      <c r="V211" s="12" t="s">
        <v>872</v>
      </c>
      <c r="W211" s="12" t="s">
        <v>40</v>
      </c>
      <c r="X211" s="12" t="s">
        <v>3303</v>
      </c>
      <c r="Y211" s="12" t="s">
        <v>3303</v>
      </c>
      <c r="Z211" s="12" t="s">
        <v>80</v>
      </c>
      <c r="AA211" s="12" t="s">
        <v>35</v>
      </c>
      <c r="AB211" s="12" t="s">
        <v>2901</v>
      </c>
      <c r="AE211" s="12" t="s">
        <v>119</v>
      </c>
      <c r="AF211" s="12">
        <v>9</v>
      </c>
      <c r="AR211" s="12" t="s">
        <v>864</v>
      </c>
      <c r="AS211" s="12" t="s">
        <v>865</v>
      </c>
    </row>
    <row r="212" spans="1:45" s="12" customFormat="1" x14ac:dyDescent="0.25">
      <c r="A212" s="12" t="s">
        <v>859</v>
      </c>
      <c r="B212" s="12">
        <v>2011</v>
      </c>
      <c r="C212" t="str">
        <f t="shared" si="3"/>
        <v>Siembieda et al. 2011</v>
      </c>
      <c r="D212" s="12" t="s">
        <v>35</v>
      </c>
      <c r="E212" s="12" t="s">
        <v>226</v>
      </c>
      <c r="F212" s="12" t="s">
        <v>860</v>
      </c>
      <c r="G212" s="12" t="s">
        <v>35</v>
      </c>
      <c r="H212" s="12" t="s">
        <v>3503</v>
      </c>
      <c r="I212" s="12" t="s">
        <v>3170</v>
      </c>
      <c r="J212" s="12" t="s">
        <v>3625</v>
      </c>
      <c r="K212" s="12" t="s">
        <v>28</v>
      </c>
      <c r="L212" s="12" t="s">
        <v>28</v>
      </c>
      <c r="N212" s="12" t="s">
        <v>862</v>
      </c>
      <c r="O212" t="s">
        <v>744</v>
      </c>
      <c r="P212" t="s">
        <v>3901</v>
      </c>
      <c r="Q212" t="s">
        <v>4133</v>
      </c>
      <c r="R212" t="s">
        <v>4132</v>
      </c>
      <c r="S212" t="s">
        <v>4131</v>
      </c>
      <c r="V212" s="12" t="s">
        <v>872</v>
      </c>
      <c r="W212" s="12" t="s">
        <v>40</v>
      </c>
      <c r="X212" s="12" t="s">
        <v>3360</v>
      </c>
      <c r="Y212" s="12" t="s">
        <v>3360</v>
      </c>
      <c r="Z212" s="12" t="s">
        <v>80</v>
      </c>
      <c r="AA212" s="12" t="s">
        <v>35</v>
      </c>
      <c r="AB212" s="12" t="s">
        <v>2901</v>
      </c>
      <c r="AE212" s="12" t="s">
        <v>119</v>
      </c>
      <c r="AF212" s="12">
        <v>9</v>
      </c>
      <c r="AR212" s="12" t="s">
        <v>864</v>
      </c>
      <c r="AS212" s="12" t="s">
        <v>865</v>
      </c>
    </row>
    <row r="213" spans="1:45" s="12" customFormat="1" x14ac:dyDescent="0.25">
      <c r="A213" s="12" t="s">
        <v>3093</v>
      </c>
      <c r="B213" s="12">
        <v>2012</v>
      </c>
      <c r="C213" t="str">
        <f t="shared" si="3"/>
        <v>Sippy et al. 2012</v>
      </c>
      <c r="D213" s="12" t="s">
        <v>35</v>
      </c>
      <c r="E213" s="12" t="s">
        <v>226</v>
      </c>
      <c r="F213" s="12" t="s">
        <v>3094</v>
      </c>
      <c r="G213" s="12" t="s">
        <v>35</v>
      </c>
      <c r="H213" s="12" t="s">
        <v>3503</v>
      </c>
      <c r="I213" s="12" t="s">
        <v>3095</v>
      </c>
      <c r="J213" s="12" t="s">
        <v>3625</v>
      </c>
      <c r="K213" s="12" t="s">
        <v>28</v>
      </c>
      <c r="L213" s="12" t="s">
        <v>28</v>
      </c>
      <c r="N213" s="42" t="s">
        <v>485</v>
      </c>
      <c r="O213" t="s">
        <v>744</v>
      </c>
      <c r="P213" s="12" t="s">
        <v>3901</v>
      </c>
      <c r="Q213" t="s">
        <v>4009</v>
      </c>
      <c r="R213" t="s">
        <v>4011</v>
      </c>
      <c r="S213" t="s">
        <v>4010</v>
      </c>
      <c r="T213" s="12" t="s">
        <v>252</v>
      </c>
      <c r="U213" s="12" t="s">
        <v>528</v>
      </c>
      <c r="W213" s="12" t="s">
        <v>40</v>
      </c>
      <c r="X213" s="12" t="s">
        <v>3069</v>
      </c>
      <c r="Y213" s="12" t="s">
        <v>3069</v>
      </c>
      <c r="Z213" s="12" t="s">
        <v>304</v>
      </c>
      <c r="AA213" s="12" t="s">
        <v>35</v>
      </c>
      <c r="AB213" s="12" t="s">
        <v>2901</v>
      </c>
      <c r="AE213" s="12" t="s">
        <v>119</v>
      </c>
      <c r="AF213" s="12">
        <v>2</v>
      </c>
    </row>
    <row r="214" spans="1:45" s="12" customFormat="1" x14ac:dyDescent="0.25">
      <c r="A214" s="12" t="s">
        <v>3093</v>
      </c>
      <c r="B214" s="12">
        <v>2012</v>
      </c>
      <c r="C214" t="str">
        <f t="shared" si="3"/>
        <v>Sippy et al. 2012</v>
      </c>
      <c r="D214" s="12" t="s">
        <v>35</v>
      </c>
      <c r="E214" s="12" t="s">
        <v>226</v>
      </c>
      <c r="F214" s="12" t="s">
        <v>3094</v>
      </c>
      <c r="G214" s="12" t="s">
        <v>35</v>
      </c>
      <c r="H214" s="12" t="s">
        <v>3503</v>
      </c>
      <c r="I214" s="12" t="s">
        <v>3095</v>
      </c>
      <c r="J214" s="12" t="s">
        <v>3625</v>
      </c>
      <c r="K214" s="12" t="s">
        <v>28</v>
      </c>
      <c r="L214" s="12" t="s">
        <v>28</v>
      </c>
      <c r="N214" s="42" t="s">
        <v>485</v>
      </c>
      <c r="O214" t="s">
        <v>744</v>
      </c>
      <c r="P214" s="12" t="s">
        <v>3901</v>
      </c>
      <c r="Q214" t="s">
        <v>4009</v>
      </c>
      <c r="R214" t="s">
        <v>4017</v>
      </c>
      <c r="S214" t="s">
        <v>4016</v>
      </c>
      <c r="T214" s="12" t="s">
        <v>341</v>
      </c>
      <c r="U214" s="12" t="s">
        <v>342</v>
      </c>
      <c r="W214" s="12" t="s">
        <v>40</v>
      </c>
      <c r="X214" s="12" t="s">
        <v>3069</v>
      </c>
      <c r="Y214" s="12" t="s">
        <v>3069</v>
      </c>
      <c r="Z214" s="12" t="s">
        <v>304</v>
      </c>
      <c r="AA214" s="12" t="s">
        <v>35</v>
      </c>
      <c r="AB214" s="12" t="s">
        <v>2901</v>
      </c>
      <c r="AE214" s="12" t="s">
        <v>119</v>
      </c>
      <c r="AF214" s="12">
        <v>1</v>
      </c>
    </row>
    <row r="215" spans="1:45" s="12" customFormat="1" x14ac:dyDescent="0.25">
      <c r="A215" s="12" t="s">
        <v>3093</v>
      </c>
      <c r="B215" s="12">
        <v>2012</v>
      </c>
      <c r="C215" t="str">
        <f t="shared" si="3"/>
        <v>Sippy et al. 2012</v>
      </c>
      <c r="D215" s="12" t="s">
        <v>35</v>
      </c>
      <c r="E215" s="12" t="s">
        <v>226</v>
      </c>
      <c r="F215" s="12" t="s">
        <v>3094</v>
      </c>
      <c r="G215" s="12" t="s">
        <v>35</v>
      </c>
      <c r="H215" s="12" t="s">
        <v>3503</v>
      </c>
      <c r="I215" s="12" t="s">
        <v>3095</v>
      </c>
      <c r="J215" s="12" t="s">
        <v>3625</v>
      </c>
      <c r="K215" s="12" t="s">
        <v>28</v>
      </c>
      <c r="L215" s="12" t="s">
        <v>28</v>
      </c>
      <c r="N215" s="42" t="s">
        <v>485</v>
      </c>
      <c r="O215" t="s">
        <v>744</v>
      </c>
      <c r="P215" s="12" t="s">
        <v>3901</v>
      </c>
      <c r="Q215" t="s">
        <v>4009</v>
      </c>
      <c r="R215" t="s">
        <v>4028</v>
      </c>
      <c r="S215" t="s">
        <v>4027</v>
      </c>
      <c r="T215" s="12" t="s">
        <v>2660</v>
      </c>
      <c r="U215" s="12" t="s">
        <v>402</v>
      </c>
      <c r="W215" s="12" t="s">
        <v>40</v>
      </c>
      <c r="X215" s="12" t="s">
        <v>3069</v>
      </c>
      <c r="Y215" s="12" t="s">
        <v>3069</v>
      </c>
      <c r="Z215" s="12" t="s">
        <v>304</v>
      </c>
      <c r="AA215" s="12" t="s">
        <v>35</v>
      </c>
      <c r="AB215" s="12" t="s">
        <v>2901</v>
      </c>
      <c r="AE215" s="12" t="s">
        <v>119</v>
      </c>
      <c r="AF215" s="12">
        <v>1</v>
      </c>
    </row>
    <row r="216" spans="1:45" s="12" customFormat="1" x14ac:dyDescent="0.25">
      <c r="A216" s="12" t="s">
        <v>3093</v>
      </c>
      <c r="B216" s="12">
        <v>2012</v>
      </c>
      <c r="C216" t="str">
        <f t="shared" si="3"/>
        <v>Sippy et al. 2012</v>
      </c>
      <c r="D216" s="12" t="s">
        <v>35</v>
      </c>
      <c r="E216" s="12" t="s">
        <v>226</v>
      </c>
      <c r="F216" s="12" t="s">
        <v>3094</v>
      </c>
      <c r="G216" s="12" t="s">
        <v>35</v>
      </c>
      <c r="H216" s="12" t="s">
        <v>3503</v>
      </c>
      <c r="I216" s="12" t="s">
        <v>3095</v>
      </c>
      <c r="J216" s="12" t="s">
        <v>3625</v>
      </c>
      <c r="K216" s="12" t="s">
        <v>28</v>
      </c>
      <c r="L216" s="12" t="s">
        <v>28</v>
      </c>
      <c r="N216" s="42" t="s">
        <v>485</v>
      </c>
      <c r="O216" t="s">
        <v>744</v>
      </c>
      <c r="P216" s="12" t="s">
        <v>3901</v>
      </c>
      <c r="Q216" t="s">
        <v>4009</v>
      </c>
      <c r="R216" t="s">
        <v>4038</v>
      </c>
      <c r="S216" t="s">
        <v>4037</v>
      </c>
      <c r="T216" s="12" t="s">
        <v>2595</v>
      </c>
      <c r="U216" s="12" t="s">
        <v>3096</v>
      </c>
      <c r="W216" s="12" t="s">
        <v>40</v>
      </c>
      <c r="X216" s="12" t="s">
        <v>3069</v>
      </c>
      <c r="Y216" s="12" t="s">
        <v>3069</v>
      </c>
      <c r="Z216" s="12" t="s">
        <v>304</v>
      </c>
      <c r="AA216" s="12" t="s">
        <v>35</v>
      </c>
      <c r="AB216" s="12" t="s">
        <v>2901</v>
      </c>
      <c r="AE216" s="12" t="s">
        <v>119</v>
      </c>
      <c r="AF216" s="12">
        <v>2</v>
      </c>
    </row>
    <row r="217" spans="1:45" s="12" customFormat="1" x14ac:dyDescent="0.25">
      <c r="A217" s="12" t="s">
        <v>3093</v>
      </c>
      <c r="B217" s="12">
        <v>2012</v>
      </c>
      <c r="C217" t="str">
        <f t="shared" si="3"/>
        <v>Sippy et al. 2012</v>
      </c>
      <c r="D217" s="12" t="s">
        <v>35</v>
      </c>
      <c r="E217" s="12" t="s">
        <v>226</v>
      </c>
      <c r="F217" s="12" t="s">
        <v>3094</v>
      </c>
      <c r="G217" s="12" t="s">
        <v>35</v>
      </c>
      <c r="H217" s="12" t="s">
        <v>3503</v>
      </c>
      <c r="I217" s="12" t="s">
        <v>3095</v>
      </c>
      <c r="J217" s="12" t="s">
        <v>3625</v>
      </c>
      <c r="K217" s="12" t="s">
        <v>28</v>
      </c>
      <c r="L217" s="12" t="s">
        <v>28</v>
      </c>
      <c r="N217" s="42" t="s">
        <v>485</v>
      </c>
      <c r="O217" t="s">
        <v>744</v>
      </c>
      <c r="P217" s="12" t="s">
        <v>3901</v>
      </c>
      <c r="Q217" t="s">
        <v>4009</v>
      </c>
      <c r="R217" t="s">
        <v>4008</v>
      </c>
      <c r="S217" t="s">
        <v>4477</v>
      </c>
      <c r="T217" s="12" t="s">
        <v>3097</v>
      </c>
      <c r="U217" s="12" t="s">
        <v>3098</v>
      </c>
      <c r="W217" s="12" t="s">
        <v>40</v>
      </c>
      <c r="X217" s="12" t="s">
        <v>3069</v>
      </c>
      <c r="Y217" s="12" t="s">
        <v>3069</v>
      </c>
      <c r="Z217" s="12" t="s">
        <v>304</v>
      </c>
      <c r="AA217" s="12" t="s">
        <v>35</v>
      </c>
      <c r="AB217" s="12" t="s">
        <v>2901</v>
      </c>
      <c r="AE217" s="12" t="s">
        <v>119</v>
      </c>
      <c r="AF217" s="12">
        <v>2</v>
      </c>
    </row>
    <row r="218" spans="1:45" s="12" customFormat="1" x14ac:dyDescent="0.25">
      <c r="A218" s="12" t="s">
        <v>3093</v>
      </c>
      <c r="B218" s="12">
        <v>2012</v>
      </c>
      <c r="C218" t="str">
        <f t="shared" si="3"/>
        <v>Sippy et al. 2012</v>
      </c>
      <c r="D218" s="12" t="s">
        <v>35</v>
      </c>
      <c r="E218" s="12" t="s">
        <v>226</v>
      </c>
      <c r="F218" s="12" t="s">
        <v>3094</v>
      </c>
      <c r="G218" s="12" t="s">
        <v>35</v>
      </c>
      <c r="H218" s="12" t="s">
        <v>3503</v>
      </c>
      <c r="I218" s="12" t="s">
        <v>3095</v>
      </c>
      <c r="J218" s="12" t="s">
        <v>3625</v>
      </c>
      <c r="K218" s="12" t="s">
        <v>28</v>
      </c>
      <c r="L218" s="12" t="s">
        <v>28</v>
      </c>
      <c r="N218" s="42" t="s">
        <v>485</v>
      </c>
      <c r="O218" t="s">
        <v>744</v>
      </c>
      <c r="P218" s="12" t="s">
        <v>3901</v>
      </c>
      <c r="Q218" t="s">
        <v>4009</v>
      </c>
      <c r="R218" t="s">
        <v>4480</v>
      </c>
      <c r="S218" t="s">
        <v>4479</v>
      </c>
      <c r="T218" s="12" t="s">
        <v>3099</v>
      </c>
      <c r="U218" s="12" t="s">
        <v>3100</v>
      </c>
      <c r="W218" s="12" t="s">
        <v>40</v>
      </c>
      <c r="X218" s="12" t="s">
        <v>3069</v>
      </c>
      <c r="Y218" s="12" t="s">
        <v>3069</v>
      </c>
      <c r="Z218" s="12" t="s">
        <v>304</v>
      </c>
      <c r="AA218" s="12" t="s">
        <v>35</v>
      </c>
      <c r="AB218" s="12" t="s">
        <v>2901</v>
      </c>
      <c r="AE218" s="12" t="s">
        <v>119</v>
      </c>
      <c r="AF218" s="12">
        <v>1</v>
      </c>
    </row>
    <row r="219" spans="1:45" s="12" customFormat="1" x14ac:dyDescent="0.25">
      <c r="A219" s="12" t="s">
        <v>3093</v>
      </c>
      <c r="B219" s="12">
        <v>2012</v>
      </c>
      <c r="C219" t="str">
        <f t="shared" si="3"/>
        <v>Sippy et al. 2012</v>
      </c>
      <c r="D219" s="12" t="s">
        <v>35</v>
      </c>
      <c r="E219" s="12" t="s">
        <v>226</v>
      </c>
      <c r="F219" s="12" t="s">
        <v>3094</v>
      </c>
      <c r="G219" s="12" t="s">
        <v>35</v>
      </c>
      <c r="H219" s="12" t="s">
        <v>3503</v>
      </c>
      <c r="I219" s="12" t="s">
        <v>3095</v>
      </c>
      <c r="J219" s="12" t="s">
        <v>3625</v>
      </c>
      <c r="K219" s="12" t="s">
        <v>28</v>
      </c>
      <c r="L219" s="12" t="s">
        <v>28</v>
      </c>
      <c r="N219" s="42" t="s">
        <v>485</v>
      </c>
      <c r="O219" t="s">
        <v>744</v>
      </c>
      <c r="P219" s="12" t="s">
        <v>3901</v>
      </c>
      <c r="Q219" t="s">
        <v>4009</v>
      </c>
      <c r="R219" t="s">
        <v>3954</v>
      </c>
      <c r="S219" t="s">
        <v>3940</v>
      </c>
      <c r="T219" s="12" t="s">
        <v>1327</v>
      </c>
      <c r="U219" s="12" t="s">
        <v>257</v>
      </c>
      <c r="W219" s="12" t="s">
        <v>40</v>
      </c>
      <c r="X219" s="12" t="s">
        <v>3069</v>
      </c>
      <c r="Y219" s="12" t="s">
        <v>3069</v>
      </c>
      <c r="Z219" s="12" t="s">
        <v>304</v>
      </c>
      <c r="AA219" s="12" t="s">
        <v>35</v>
      </c>
      <c r="AB219" s="12" t="s">
        <v>2901</v>
      </c>
      <c r="AE219" s="12" t="s">
        <v>119</v>
      </c>
      <c r="AF219" s="12">
        <v>18</v>
      </c>
    </row>
    <row r="220" spans="1:45" s="12" customFormat="1" x14ac:dyDescent="0.25">
      <c r="A220" s="12" t="s">
        <v>3093</v>
      </c>
      <c r="B220" s="12">
        <v>2012</v>
      </c>
      <c r="C220" t="str">
        <f t="shared" si="3"/>
        <v>Sippy et al. 2012</v>
      </c>
      <c r="D220" s="12" t="s">
        <v>35</v>
      </c>
      <c r="E220" s="12" t="s">
        <v>226</v>
      </c>
      <c r="F220" s="12" t="s">
        <v>3094</v>
      </c>
      <c r="G220" s="12" t="s">
        <v>35</v>
      </c>
      <c r="H220" s="12" t="s">
        <v>3503</v>
      </c>
      <c r="I220" s="12" t="s">
        <v>3095</v>
      </c>
      <c r="J220" s="12" t="s">
        <v>3625</v>
      </c>
      <c r="K220" s="12" t="s">
        <v>28</v>
      </c>
      <c r="L220" s="12" t="s">
        <v>28</v>
      </c>
      <c r="N220" s="42" t="s">
        <v>485</v>
      </c>
      <c r="O220" t="s">
        <v>744</v>
      </c>
      <c r="P220" s="12" t="s">
        <v>3901</v>
      </c>
      <c r="Q220" t="s">
        <v>4083</v>
      </c>
      <c r="R220" t="s">
        <v>4082</v>
      </c>
      <c r="S220" t="s">
        <v>4081</v>
      </c>
      <c r="T220" s="12" t="s">
        <v>554</v>
      </c>
      <c r="U220" s="12" t="s">
        <v>555</v>
      </c>
      <c r="W220" s="12" t="s">
        <v>40</v>
      </c>
      <c r="X220" s="12" t="s">
        <v>3069</v>
      </c>
      <c r="Y220" s="12" t="s">
        <v>3069</v>
      </c>
      <c r="Z220" s="12" t="s">
        <v>304</v>
      </c>
      <c r="AA220" s="12" t="s">
        <v>35</v>
      </c>
      <c r="AB220" s="12" t="s">
        <v>2901</v>
      </c>
      <c r="AE220" s="12" t="s">
        <v>119</v>
      </c>
      <c r="AF220" s="12">
        <v>1</v>
      </c>
    </row>
    <row r="221" spans="1:45" s="12" customFormat="1" x14ac:dyDescent="0.25">
      <c r="A221" s="12" t="s">
        <v>3093</v>
      </c>
      <c r="B221" s="12">
        <v>2012</v>
      </c>
      <c r="C221" t="str">
        <f t="shared" si="3"/>
        <v>Sippy et al. 2012</v>
      </c>
      <c r="D221" s="12" t="s">
        <v>35</v>
      </c>
      <c r="E221" s="12" t="s">
        <v>226</v>
      </c>
      <c r="F221" s="12" t="s">
        <v>3094</v>
      </c>
      <c r="G221" s="12" t="s">
        <v>35</v>
      </c>
      <c r="H221" s="12" t="s">
        <v>3503</v>
      </c>
      <c r="I221" s="12" t="s">
        <v>3095</v>
      </c>
      <c r="J221" s="12" t="s">
        <v>3625</v>
      </c>
      <c r="K221" s="12" t="s">
        <v>28</v>
      </c>
      <c r="L221" s="12" t="s">
        <v>28</v>
      </c>
      <c r="N221" s="42" t="s">
        <v>485</v>
      </c>
      <c r="O221" t="s">
        <v>744</v>
      </c>
      <c r="P221" s="12" t="s">
        <v>3901</v>
      </c>
      <c r="Q221" t="s">
        <v>4009</v>
      </c>
      <c r="R221" t="s">
        <v>4097</v>
      </c>
      <c r="S221" t="s">
        <v>4096</v>
      </c>
      <c r="T221" s="12" t="s">
        <v>343</v>
      </c>
      <c r="U221" s="12" t="s">
        <v>267</v>
      </c>
      <c r="W221" s="12" t="s">
        <v>40</v>
      </c>
      <c r="X221" s="12" t="s">
        <v>3069</v>
      </c>
      <c r="Y221" s="12" t="s">
        <v>3069</v>
      </c>
      <c r="Z221" s="12" t="s">
        <v>304</v>
      </c>
      <c r="AA221" s="12" t="s">
        <v>35</v>
      </c>
      <c r="AB221" s="12" t="s">
        <v>2901</v>
      </c>
      <c r="AE221" s="12" t="s">
        <v>119</v>
      </c>
      <c r="AF221" s="12">
        <v>3</v>
      </c>
    </row>
    <row r="222" spans="1:45" s="12" customFormat="1" x14ac:dyDescent="0.25">
      <c r="A222" s="12" t="s">
        <v>3093</v>
      </c>
      <c r="B222" s="12">
        <v>2012</v>
      </c>
      <c r="C222" t="str">
        <f t="shared" si="3"/>
        <v>Sippy et al. 2012</v>
      </c>
      <c r="D222" s="12" t="s">
        <v>35</v>
      </c>
      <c r="E222" s="12" t="s">
        <v>226</v>
      </c>
      <c r="F222" s="12" t="s">
        <v>3094</v>
      </c>
      <c r="G222" s="12" t="s">
        <v>35</v>
      </c>
      <c r="H222" s="12" t="s">
        <v>3503</v>
      </c>
      <c r="I222" s="12" t="s">
        <v>3095</v>
      </c>
      <c r="J222" s="12" t="s">
        <v>3625</v>
      </c>
      <c r="K222" s="12" t="s">
        <v>28</v>
      </c>
      <c r="L222" s="12" t="s">
        <v>28</v>
      </c>
      <c r="N222" s="42" t="s">
        <v>485</v>
      </c>
      <c r="O222" t="s">
        <v>744</v>
      </c>
      <c r="P222" s="12" t="s">
        <v>3901</v>
      </c>
      <c r="Q222" t="s">
        <v>4009</v>
      </c>
      <c r="R222" t="s">
        <v>4063</v>
      </c>
      <c r="S222" t="s">
        <v>4332</v>
      </c>
      <c r="T222" s="12" t="s">
        <v>2768</v>
      </c>
      <c r="U222" s="12" t="s">
        <v>3101</v>
      </c>
      <c r="W222" s="12" t="s">
        <v>40</v>
      </c>
      <c r="X222" s="12" t="s">
        <v>3069</v>
      </c>
      <c r="Y222" s="12" t="s">
        <v>3069</v>
      </c>
      <c r="Z222" s="12" t="s">
        <v>304</v>
      </c>
      <c r="AA222" s="12" t="s">
        <v>35</v>
      </c>
      <c r="AB222" s="12" t="s">
        <v>2901</v>
      </c>
      <c r="AE222" s="12" t="s">
        <v>119</v>
      </c>
      <c r="AF222" s="12">
        <v>2</v>
      </c>
    </row>
    <row r="223" spans="1:45" s="12" customFormat="1" x14ac:dyDescent="0.25">
      <c r="A223" s="12" t="s">
        <v>3093</v>
      </c>
      <c r="B223" s="12">
        <v>2012</v>
      </c>
      <c r="C223" t="str">
        <f t="shared" si="3"/>
        <v>Sippy et al. 2012</v>
      </c>
      <c r="D223" s="12" t="s">
        <v>35</v>
      </c>
      <c r="E223" s="12" t="s">
        <v>226</v>
      </c>
      <c r="F223" s="12" t="s">
        <v>3094</v>
      </c>
      <c r="G223" s="12" t="s">
        <v>35</v>
      </c>
      <c r="H223" s="12" t="s">
        <v>3503</v>
      </c>
      <c r="I223" s="12" t="s">
        <v>3095</v>
      </c>
      <c r="J223" s="12" t="s">
        <v>3625</v>
      </c>
      <c r="K223" s="12" t="s">
        <v>28</v>
      </c>
      <c r="L223" s="12" t="s">
        <v>28</v>
      </c>
      <c r="N223" s="42" t="s">
        <v>485</v>
      </c>
      <c r="O223" t="s">
        <v>744</v>
      </c>
      <c r="P223" s="12" t="s">
        <v>3901</v>
      </c>
      <c r="Q223" t="s">
        <v>4083</v>
      </c>
      <c r="R223" t="s">
        <v>4082</v>
      </c>
      <c r="S223" t="s">
        <v>4509</v>
      </c>
      <c r="T223" s="12" t="s">
        <v>4422</v>
      </c>
      <c r="U223" s="12" t="s">
        <v>3102</v>
      </c>
      <c r="W223" s="12" t="s">
        <v>40</v>
      </c>
      <c r="X223" s="12" t="s">
        <v>3069</v>
      </c>
      <c r="Y223" s="12" t="s">
        <v>3069</v>
      </c>
      <c r="Z223" s="12" t="s">
        <v>304</v>
      </c>
      <c r="AA223" s="12" t="s">
        <v>35</v>
      </c>
      <c r="AB223" s="12" t="s">
        <v>2901</v>
      </c>
      <c r="AE223" s="12" t="s">
        <v>119</v>
      </c>
      <c r="AF223" s="12">
        <v>1</v>
      </c>
    </row>
    <row r="224" spans="1:45" s="12" customFormat="1" x14ac:dyDescent="0.25">
      <c r="A224" s="12" t="s">
        <v>3093</v>
      </c>
      <c r="B224" s="12">
        <v>2012</v>
      </c>
      <c r="C224" t="str">
        <f t="shared" si="3"/>
        <v>Sippy et al. 2012</v>
      </c>
      <c r="D224" s="12" t="s">
        <v>35</v>
      </c>
      <c r="E224" s="12" t="s">
        <v>226</v>
      </c>
      <c r="F224" s="12" t="s">
        <v>3094</v>
      </c>
      <c r="G224" s="12" t="s">
        <v>35</v>
      </c>
      <c r="H224" s="12" t="s">
        <v>3503</v>
      </c>
      <c r="I224" s="12" t="s">
        <v>3095</v>
      </c>
      <c r="J224" s="12" t="s">
        <v>3625</v>
      </c>
      <c r="K224" s="12" t="s">
        <v>28</v>
      </c>
      <c r="L224" s="12" t="s">
        <v>28</v>
      </c>
      <c r="N224" s="42" t="s">
        <v>485</v>
      </c>
      <c r="O224" t="s">
        <v>744</v>
      </c>
      <c r="P224" s="12" t="s">
        <v>3901</v>
      </c>
      <c r="Q224" t="s">
        <v>4009</v>
      </c>
      <c r="R224" t="s">
        <v>4511</v>
      </c>
      <c r="S224" t="s">
        <v>4105</v>
      </c>
      <c r="T224" s="12" t="s">
        <v>3760</v>
      </c>
      <c r="U224" s="12" t="s">
        <v>4510</v>
      </c>
      <c r="W224" s="12" t="s">
        <v>40</v>
      </c>
      <c r="X224" s="12" t="s">
        <v>3069</v>
      </c>
      <c r="Y224" s="12" t="s">
        <v>3069</v>
      </c>
      <c r="Z224" s="12" t="s">
        <v>304</v>
      </c>
      <c r="AA224" s="12" t="s">
        <v>35</v>
      </c>
      <c r="AB224" s="12" t="s">
        <v>2901</v>
      </c>
      <c r="AE224" s="12" t="s">
        <v>119</v>
      </c>
      <c r="AF224" s="12">
        <v>1</v>
      </c>
    </row>
    <row r="225" spans="1:34" s="12" customFormat="1" x14ac:dyDescent="0.25">
      <c r="A225" s="12" t="s">
        <v>3093</v>
      </c>
      <c r="B225" s="12">
        <v>2012</v>
      </c>
      <c r="C225" t="str">
        <f t="shared" si="3"/>
        <v>Sippy et al. 2012</v>
      </c>
      <c r="D225" s="12" t="s">
        <v>35</v>
      </c>
      <c r="E225" s="12" t="s">
        <v>226</v>
      </c>
      <c r="F225" s="12" t="s">
        <v>3094</v>
      </c>
      <c r="G225" s="12" t="s">
        <v>35</v>
      </c>
      <c r="H225" s="12" t="s">
        <v>3503</v>
      </c>
      <c r="I225" s="12" t="s">
        <v>3095</v>
      </c>
      <c r="J225" s="12" t="s">
        <v>3625</v>
      </c>
      <c r="K225" s="12" t="s">
        <v>28</v>
      </c>
      <c r="L225" s="12" t="s">
        <v>28</v>
      </c>
      <c r="N225" s="42" t="s">
        <v>485</v>
      </c>
      <c r="O225" t="s">
        <v>744</v>
      </c>
      <c r="P225" s="12" t="s">
        <v>3901</v>
      </c>
      <c r="Q225" t="s">
        <v>4009</v>
      </c>
      <c r="R225" t="s">
        <v>4120</v>
      </c>
      <c r="S225" t="s">
        <v>4119</v>
      </c>
      <c r="T225" s="12" t="s">
        <v>346</v>
      </c>
      <c r="U225" s="12" t="s">
        <v>347</v>
      </c>
      <c r="W225" s="12" t="s">
        <v>40</v>
      </c>
      <c r="X225" s="12" t="s">
        <v>3119</v>
      </c>
      <c r="Y225" s="12" t="s">
        <v>3069</v>
      </c>
      <c r="Z225" s="12" t="s">
        <v>304</v>
      </c>
      <c r="AA225" s="12" t="s">
        <v>35</v>
      </c>
      <c r="AB225" s="12" t="s">
        <v>2901</v>
      </c>
      <c r="AE225" s="12">
        <v>3</v>
      </c>
      <c r="AF225" s="12">
        <v>107</v>
      </c>
    </row>
    <row r="226" spans="1:34" s="12" customFormat="1" x14ac:dyDescent="0.25">
      <c r="A226" s="12" t="s">
        <v>3093</v>
      </c>
      <c r="B226" s="12">
        <v>2012</v>
      </c>
      <c r="C226" t="str">
        <f t="shared" si="3"/>
        <v>Sippy et al. 2012</v>
      </c>
      <c r="D226" s="12" t="s">
        <v>35</v>
      </c>
      <c r="E226" s="12" t="s">
        <v>226</v>
      </c>
      <c r="F226" s="12" t="s">
        <v>3094</v>
      </c>
      <c r="G226" s="12" t="s">
        <v>35</v>
      </c>
      <c r="H226" s="12" t="s">
        <v>3503</v>
      </c>
      <c r="I226" s="12" t="s">
        <v>3095</v>
      </c>
      <c r="J226" s="12" t="s">
        <v>3625</v>
      </c>
      <c r="K226" s="12" t="s">
        <v>28</v>
      </c>
      <c r="L226" s="12" t="s">
        <v>28</v>
      </c>
      <c r="N226" s="42" t="s">
        <v>485</v>
      </c>
      <c r="O226" t="s">
        <v>744</v>
      </c>
      <c r="P226" s="12" t="s">
        <v>3901</v>
      </c>
      <c r="Q226" t="s">
        <v>4009</v>
      </c>
      <c r="R226" t="s">
        <v>4120</v>
      </c>
      <c r="S226" t="s">
        <v>4119</v>
      </c>
      <c r="T226" s="12" t="s">
        <v>346</v>
      </c>
      <c r="U226" s="12" t="s">
        <v>347</v>
      </c>
      <c r="W226" s="12" t="s">
        <v>40</v>
      </c>
      <c r="X226" s="12" t="s">
        <v>3165</v>
      </c>
      <c r="Y226" s="12" t="s">
        <v>3165</v>
      </c>
      <c r="Z226" s="12" t="s">
        <v>304</v>
      </c>
      <c r="AA226" s="12" t="s">
        <v>35</v>
      </c>
      <c r="AB226" s="12" t="s">
        <v>2901</v>
      </c>
      <c r="AE226" s="12">
        <v>1</v>
      </c>
      <c r="AF226" s="12">
        <v>107</v>
      </c>
    </row>
    <row r="227" spans="1:34" s="12" customFormat="1" x14ac:dyDescent="0.25">
      <c r="A227" s="12" t="s">
        <v>3093</v>
      </c>
      <c r="B227" s="12">
        <v>2012</v>
      </c>
      <c r="C227" t="str">
        <f t="shared" si="3"/>
        <v>Sippy et al. 2012</v>
      </c>
      <c r="D227" s="12" t="s">
        <v>35</v>
      </c>
      <c r="E227" s="12" t="s">
        <v>226</v>
      </c>
      <c r="F227" s="12" t="s">
        <v>3094</v>
      </c>
      <c r="G227" s="12" t="s">
        <v>35</v>
      </c>
      <c r="H227" s="12" t="s">
        <v>3503</v>
      </c>
      <c r="I227" s="12" t="s">
        <v>3095</v>
      </c>
      <c r="J227" s="12" t="s">
        <v>3625</v>
      </c>
      <c r="K227" s="12" t="s">
        <v>28</v>
      </c>
      <c r="L227" s="12" t="s">
        <v>28</v>
      </c>
      <c r="N227" s="42" t="s">
        <v>485</v>
      </c>
      <c r="O227" t="s">
        <v>744</v>
      </c>
      <c r="P227" s="12" t="s">
        <v>3901</v>
      </c>
      <c r="Q227" t="s">
        <v>4009</v>
      </c>
      <c r="R227" t="s">
        <v>4120</v>
      </c>
      <c r="S227" t="s">
        <v>4119</v>
      </c>
      <c r="T227" s="12" t="s">
        <v>346</v>
      </c>
      <c r="U227" s="12" t="s">
        <v>347</v>
      </c>
      <c r="W227" s="12" t="s">
        <v>40</v>
      </c>
      <c r="X227" s="12" t="s">
        <v>3303</v>
      </c>
      <c r="Y227" s="12" t="s">
        <v>3303</v>
      </c>
      <c r="Z227" s="12" t="s">
        <v>304</v>
      </c>
      <c r="AA227" s="12" t="s">
        <v>35</v>
      </c>
      <c r="AB227" s="12" t="s">
        <v>2901</v>
      </c>
      <c r="AE227" s="12">
        <v>2</v>
      </c>
      <c r="AF227" s="12">
        <v>107</v>
      </c>
    </row>
    <row r="228" spans="1:34" s="12" customFormat="1" x14ac:dyDescent="0.25">
      <c r="A228" s="12" t="s">
        <v>3093</v>
      </c>
      <c r="B228" s="12">
        <v>2012</v>
      </c>
      <c r="C228" t="str">
        <f t="shared" si="3"/>
        <v>Sippy et al. 2012</v>
      </c>
      <c r="D228" s="12" t="s">
        <v>35</v>
      </c>
      <c r="E228" s="12" t="s">
        <v>226</v>
      </c>
      <c r="F228" s="12" t="s">
        <v>3094</v>
      </c>
      <c r="G228" s="12" t="s">
        <v>35</v>
      </c>
      <c r="H228" s="12" t="s">
        <v>3503</v>
      </c>
      <c r="I228" s="12" t="s">
        <v>3095</v>
      </c>
      <c r="J228" s="12" t="s">
        <v>3625</v>
      </c>
      <c r="K228" s="12" t="s">
        <v>28</v>
      </c>
      <c r="L228" s="12" t="s">
        <v>28</v>
      </c>
      <c r="N228" s="42" t="s">
        <v>485</v>
      </c>
      <c r="O228" t="s">
        <v>744</v>
      </c>
      <c r="P228" s="12" t="s">
        <v>3901</v>
      </c>
      <c r="Q228" t="s">
        <v>4009</v>
      </c>
      <c r="R228" t="s">
        <v>4077</v>
      </c>
      <c r="S228" t="s">
        <v>4146</v>
      </c>
      <c r="T228" s="12" t="s">
        <v>4423</v>
      </c>
      <c r="U228" s="12" t="s">
        <v>3103</v>
      </c>
      <c r="W228" s="12" t="s">
        <v>40</v>
      </c>
      <c r="X228" s="12" t="s">
        <v>3069</v>
      </c>
      <c r="Y228" s="12" t="s">
        <v>3069</v>
      </c>
      <c r="Z228" s="12" t="s">
        <v>304</v>
      </c>
      <c r="AA228" s="12" t="s">
        <v>35</v>
      </c>
      <c r="AB228" s="12" t="s">
        <v>2901</v>
      </c>
      <c r="AE228" s="12" t="s">
        <v>119</v>
      </c>
      <c r="AF228" s="12">
        <v>1</v>
      </c>
    </row>
    <row r="229" spans="1:34" s="12" customFormat="1" x14ac:dyDescent="0.25">
      <c r="A229" s="12" t="s">
        <v>3093</v>
      </c>
      <c r="B229" s="12">
        <v>2012</v>
      </c>
      <c r="C229" t="str">
        <f t="shared" si="3"/>
        <v>Sippy et al. 2012</v>
      </c>
      <c r="D229" s="12" t="s">
        <v>35</v>
      </c>
      <c r="E229" s="12" t="s">
        <v>226</v>
      </c>
      <c r="F229" s="12" t="s">
        <v>3094</v>
      </c>
      <c r="G229" s="12" t="s">
        <v>35</v>
      </c>
      <c r="H229" s="12" t="s">
        <v>3503</v>
      </c>
      <c r="I229" s="12" t="s">
        <v>3095</v>
      </c>
      <c r="J229" s="12" t="s">
        <v>3625</v>
      </c>
      <c r="K229" s="12" t="s">
        <v>28</v>
      </c>
      <c r="L229" s="12" t="s">
        <v>28</v>
      </c>
      <c r="N229" s="42" t="s">
        <v>485</v>
      </c>
      <c r="O229" t="s">
        <v>744</v>
      </c>
      <c r="P229" s="12" t="s">
        <v>3901</v>
      </c>
      <c r="Q229" t="s">
        <v>4009</v>
      </c>
      <c r="R229" t="s">
        <v>4040</v>
      </c>
      <c r="S229" t="s">
        <v>4140</v>
      </c>
      <c r="T229" s="12" t="s">
        <v>3104</v>
      </c>
      <c r="U229" s="12" t="s">
        <v>1330</v>
      </c>
      <c r="W229" s="12" t="s">
        <v>40</v>
      </c>
      <c r="X229" s="12" t="s">
        <v>3069</v>
      </c>
      <c r="Y229" s="12" t="s">
        <v>3069</v>
      </c>
      <c r="Z229" s="12" t="s">
        <v>304</v>
      </c>
      <c r="AA229" s="12" t="s">
        <v>35</v>
      </c>
      <c r="AB229" s="12" t="s">
        <v>2901</v>
      </c>
      <c r="AE229" s="12" t="s">
        <v>119</v>
      </c>
      <c r="AF229" s="12">
        <v>3</v>
      </c>
    </row>
    <row r="230" spans="1:34" s="12" customFormat="1" x14ac:dyDescent="0.25">
      <c r="A230" s="12" t="s">
        <v>3093</v>
      </c>
      <c r="B230" s="12">
        <v>2012</v>
      </c>
      <c r="C230" t="str">
        <f t="shared" si="3"/>
        <v>Sippy et al. 2012</v>
      </c>
      <c r="D230" s="12" t="s">
        <v>35</v>
      </c>
      <c r="E230" s="12" t="s">
        <v>226</v>
      </c>
      <c r="F230" s="12" t="s">
        <v>3094</v>
      </c>
      <c r="G230" s="12" t="s">
        <v>35</v>
      </c>
      <c r="H230" s="12" t="s">
        <v>3503</v>
      </c>
      <c r="I230" s="12" t="s">
        <v>3095</v>
      </c>
      <c r="J230" s="12" t="s">
        <v>3625</v>
      </c>
      <c r="K230" s="12" t="s">
        <v>28</v>
      </c>
      <c r="L230" s="12" t="s">
        <v>28</v>
      </c>
      <c r="N230" s="42" t="s">
        <v>485</v>
      </c>
      <c r="O230" t="s">
        <v>744</v>
      </c>
      <c r="P230" s="12" t="s">
        <v>3901</v>
      </c>
      <c r="Q230" t="s">
        <v>4009</v>
      </c>
      <c r="R230" t="s">
        <v>4077</v>
      </c>
      <c r="S230" t="s">
        <v>4146</v>
      </c>
      <c r="T230" s="12" t="s">
        <v>586</v>
      </c>
      <c r="U230" s="12" t="s">
        <v>3105</v>
      </c>
      <c r="W230" s="12" t="s">
        <v>40</v>
      </c>
      <c r="X230" s="12" t="s">
        <v>3069</v>
      </c>
      <c r="Y230" s="12" t="s">
        <v>3069</v>
      </c>
      <c r="Z230" s="12" t="s">
        <v>304</v>
      </c>
      <c r="AA230" s="12" t="s">
        <v>35</v>
      </c>
      <c r="AB230" s="12" t="s">
        <v>2901</v>
      </c>
      <c r="AE230" s="12" t="s">
        <v>119</v>
      </c>
      <c r="AF230" s="12">
        <v>1</v>
      </c>
    </row>
    <row r="231" spans="1:34" s="12" customFormat="1" x14ac:dyDescent="0.25">
      <c r="A231" s="12" t="s">
        <v>3093</v>
      </c>
      <c r="B231" s="12">
        <v>2012</v>
      </c>
      <c r="C231" t="str">
        <f t="shared" si="3"/>
        <v>Sippy et al. 2012</v>
      </c>
      <c r="D231" s="12" t="s">
        <v>35</v>
      </c>
      <c r="E231" s="12" t="s">
        <v>226</v>
      </c>
      <c r="F231" s="12" t="s">
        <v>3094</v>
      </c>
      <c r="G231" s="12" t="s">
        <v>35</v>
      </c>
      <c r="H231" s="12" t="s">
        <v>3503</v>
      </c>
      <c r="I231" s="12" t="s">
        <v>3095</v>
      </c>
      <c r="J231" s="12" t="s">
        <v>3625</v>
      </c>
      <c r="K231" s="12" t="s">
        <v>28</v>
      </c>
      <c r="L231" s="12" t="s">
        <v>28</v>
      </c>
      <c r="N231" s="42" t="s">
        <v>485</v>
      </c>
      <c r="O231" t="s">
        <v>744</v>
      </c>
      <c r="P231" s="12" t="s">
        <v>3901</v>
      </c>
      <c r="Q231" t="s">
        <v>4009</v>
      </c>
      <c r="R231" t="s">
        <v>4040</v>
      </c>
      <c r="S231" t="s">
        <v>4039</v>
      </c>
      <c r="T231" s="12" t="s">
        <v>3106</v>
      </c>
      <c r="U231" s="12" t="s">
        <v>3107</v>
      </c>
      <c r="W231" s="12" t="s">
        <v>40</v>
      </c>
      <c r="X231" s="12" t="s">
        <v>3069</v>
      </c>
      <c r="Y231" s="12" t="s">
        <v>3069</v>
      </c>
      <c r="Z231" s="12" t="s">
        <v>304</v>
      </c>
      <c r="AA231" s="12" t="s">
        <v>35</v>
      </c>
      <c r="AB231" s="12" t="s">
        <v>2901</v>
      </c>
      <c r="AE231" s="12">
        <v>1</v>
      </c>
      <c r="AF231" s="12">
        <v>2</v>
      </c>
    </row>
    <row r="232" spans="1:34" s="12" customFormat="1" x14ac:dyDescent="0.25">
      <c r="A232" s="12" t="s">
        <v>3093</v>
      </c>
      <c r="B232" s="12">
        <v>2012</v>
      </c>
      <c r="C232" t="str">
        <f t="shared" si="3"/>
        <v>Sippy et al. 2012</v>
      </c>
      <c r="D232" s="12" t="s">
        <v>35</v>
      </c>
      <c r="E232" s="12" t="s">
        <v>226</v>
      </c>
      <c r="F232" s="12" t="s">
        <v>3094</v>
      </c>
      <c r="G232" s="12" t="s">
        <v>35</v>
      </c>
      <c r="H232" s="12" t="s">
        <v>3503</v>
      </c>
      <c r="I232" s="12" t="s">
        <v>3095</v>
      </c>
      <c r="J232" s="12" t="s">
        <v>3625</v>
      </c>
      <c r="K232" s="12" t="s">
        <v>28</v>
      </c>
      <c r="L232" s="12" t="s">
        <v>28</v>
      </c>
      <c r="N232" s="42" t="s">
        <v>485</v>
      </c>
      <c r="O232" t="s">
        <v>744</v>
      </c>
      <c r="P232" s="12" t="s">
        <v>3901</v>
      </c>
      <c r="Q232" t="s">
        <v>4009</v>
      </c>
      <c r="R232" t="s">
        <v>4040</v>
      </c>
      <c r="S232" t="s">
        <v>4039</v>
      </c>
      <c r="T232" s="12" t="s">
        <v>3106</v>
      </c>
      <c r="U232" s="12" t="s">
        <v>3107</v>
      </c>
      <c r="W232" s="12" t="s">
        <v>40</v>
      </c>
      <c r="X232" s="12" t="s">
        <v>3303</v>
      </c>
      <c r="Y232" s="12" t="s">
        <v>3303</v>
      </c>
      <c r="Z232" s="12" t="s">
        <v>304</v>
      </c>
      <c r="AA232" s="12" t="s">
        <v>35</v>
      </c>
      <c r="AB232" s="12" t="s">
        <v>2901</v>
      </c>
      <c r="AE232" s="12">
        <v>1</v>
      </c>
      <c r="AF232" s="12">
        <v>2</v>
      </c>
    </row>
    <row r="233" spans="1:34" s="12" customFormat="1" x14ac:dyDescent="0.25">
      <c r="A233" s="12" t="s">
        <v>3093</v>
      </c>
      <c r="B233" s="12">
        <v>2012</v>
      </c>
      <c r="C233" t="str">
        <f t="shared" si="3"/>
        <v>Sippy et al. 2012</v>
      </c>
      <c r="D233" s="12" t="s">
        <v>35</v>
      </c>
      <c r="E233" s="12" t="s">
        <v>226</v>
      </c>
      <c r="F233" s="12" t="s">
        <v>3094</v>
      </c>
      <c r="G233" s="12" t="s">
        <v>35</v>
      </c>
      <c r="H233" s="12" t="s">
        <v>3503</v>
      </c>
      <c r="I233" s="12" t="s">
        <v>3095</v>
      </c>
      <c r="J233" s="12" t="s">
        <v>3625</v>
      </c>
      <c r="K233" s="12" t="s">
        <v>28</v>
      </c>
      <c r="L233" s="12" t="s">
        <v>28</v>
      </c>
      <c r="N233" s="42" t="s">
        <v>485</v>
      </c>
      <c r="O233" t="s">
        <v>744</v>
      </c>
      <c r="P233" s="12" t="s">
        <v>3901</v>
      </c>
      <c r="Q233" t="s">
        <v>4009</v>
      </c>
      <c r="R233" t="s">
        <v>4161</v>
      </c>
      <c r="S233" t="s">
        <v>4160</v>
      </c>
      <c r="T233" s="12" t="s">
        <v>590</v>
      </c>
      <c r="U233" s="12" t="s">
        <v>591</v>
      </c>
      <c r="W233" s="12" t="s">
        <v>40</v>
      </c>
      <c r="X233" s="12" t="s">
        <v>3069</v>
      </c>
      <c r="Y233" s="12" t="s">
        <v>3069</v>
      </c>
      <c r="Z233" s="12" t="s">
        <v>304</v>
      </c>
      <c r="AA233" s="12" t="s">
        <v>35</v>
      </c>
      <c r="AB233" s="12" t="s">
        <v>2901</v>
      </c>
      <c r="AE233" s="12" t="s">
        <v>119</v>
      </c>
      <c r="AF233" s="12">
        <v>1</v>
      </c>
    </row>
    <row r="234" spans="1:34" s="12" customFormat="1" x14ac:dyDescent="0.25">
      <c r="A234" s="12" t="s">
        <v>3093</v>
      </c>
      <c r="B234" s="12">
        <v>2012</v>
      </c>
      <c r="C234" t="str">
        <f t="shared" si="3"/>
        <v>Sippy et al. 2012</v>
      </c>
      <c r="D234" s="12" t="s">
        <v>35</v>
      </c>
      <c r="E234" s="12" t="s">
        <v>226</v>
      </c>
      <c r="F234" s="12" t="s">
        <v>3094</v>
      </c>
      <c r="G234" s="12" t="s">
        <v>35</v>
      </c>
      <c r="H234" s="12" t="s">
        <v>3503</v>
      </c>
      <c r="I234" s="12" t="s">
        <v>3095</v>
      </c>
      <c r="J234" s="12" t="s">
        <v>3625</v>
      </c>
      <c r="K234" s="12" t="s">
        <v>28</v>
      </c>
      <c r="L234" s="12" t="s">
        <v>28</v>
      </c>
      <c r="N234" s="42" t="s">
        <v>485</v>
      </c>
      <c r="O234" t="s">
        <v>744</v>
      </c>
      <c r="P234" s="12" t="s">
        <v>3901</v>
      </c>
      <c r="Q234" t="s">
        <v>4009</v>
      </c>
      <c r="R234" t="s">
        <v>3954</v>
      </c>
      <c r="S234" t="s">
        <v>4127</v>
      </c>
      <c r="T234" s="12" t="s">
        <v>350</v>
      </c>
      <c r="U234" s="12" t="s">
        <v>351</v>
      </c>
      <c r="W234" s="12" t="s">
        <v>40</v>
      </c>
      <c r="X234" s="12" t="s">
        <v>3069</v>
      </c>
      <c r="Y234" s="12" t="s">
        <v>3069</v>
      </c>
      <c r="Z234" s="12" t="s">
        <v>304</v>
      </c>
      <c r="AA234" s="12" t="s">
        <v>35</v>
      </c>
      <c r="AB234" s="12" t="s">
        <v>2901</v>
      </c>
      <c r="AE234" s="12" t="s">
        <v>119</v>
      </c>
      <c r="AF234" s="12">
        <v>4</v>
      </c>
    </row>
    <row r="235" spans="1:34" s="12" customFormat="1" x14ac:dyDescent="0.25">
      <c r="A235" s="12" t="s">
        <v>3093</v>
      </c>
      <c r="B235" s="12">
        <v>2012</v>
      </c>
      <c r="C235" t="str">
        <f t="shared" si="3"/>
        <v>Sippy et al. 2012</v>
      </c>
      <c r="D235" s="12" t="s">
        <v>35</v>
      </c>
      <c r="E235" s="12" t="s">
        <v>226</v>
      </c>
      <c r="F235" s="12" t="s">
        <v>3094</v>
      </c>
      <c r="G235" s="12" t="s">
        <v>35</v>
      </c>
      <c r="H235" s="12" t="s">
        <v>3503</v>
      </c>
      <c r="I235" s="12" t="s">
        <v>3095</v>
      </c>
      <c r="J235" s="12" t="s">
        <v>3625</v>
      </c>
      <c r="K235" s="12" t="s">
        <v>28</v>
      </c>
      <c r="L235" s="12" t="s">
        <v>28</v>
      </c>
      <c r="N235" s="42" t="s">
        <v>485</v>
      </c>
      <c r="O235" t="s">
        <v>744</v>
      </c>
      <c r="P235" s="12" t="s">
        <v>3901</v>
      </c>
      <c r="Q235" s="12" t="s">
        <v>4009</v>
      </c>
      <c r="R235" s="12" t="s">
        <v>3954</v>
      </c>
      <c r="S235" s="12" t="s">
        <v>4127</v>
      </c>
      <c r="T235" s="12" t="s">
        <v>3108</v>
      </c>
      <c r="U235" s="12" t="s">
        <v>3109</v>
      </c>
      <c r="W235" s="12" t="s">
        <v>40</v>
      </c>
      <c r="X235" s="12" t="s">
        <v>3069</v>
      </c>
      <c r="Y235" s="12" t="s">
        <v>3069</v>
      </c>
      <c r="Z235" s="12" t="s">
        <v>304</v>
      </c>
      <c r="AA235" s="12" t="s">
        <v>35</v>
      </c>
      <c r="AB235" s="12" t="s">
        <v>2901</v>
      </c>
      <c r="AE235" s="12" t="s">
        <v>119</v>
      </c>
      <c r="AF235" s="12">
        <v>6</v>
      </c>
    </row>
    <row r="236" spans="1:34" s="12" customFormat="1" x14ac:dyDescent="0.25">
      <c r="A236" s="12" t="s">
        <v>3093</v>
      </c>
      <c r="B236" s="12">
        <v>2012</v>
      </c>
      <c r="C236" t="str">
        <f t="shared" si="3"/>
        <v>Sippy et al. 2012</v>
      </c>
      <c r="D236" s="12" t="s">
        <v>35</v>
      </c>
      <c r="E236" s="12" t="s">
        <v>226</v>
      </c>
      <c r="F236" s="12" t="s">
        <v>3094</v>
      </c>
      <c r="G236" s="12" t="s">
        <v>35</v>
      </c>
      <c r="H236" s="12" t="s">
        <v>3503</v>
      </c>
      <c r="I236" s="12" t="s">
        <v>3095</v>
      </c>
      <c r="J236" s="12" t="s">
        <v>3625</v>
      </c>
      <c r="K236" s="12" t="s">
        <v>28</v>
      </c>
      <c r="L236" s="12" t="s">
        <v>28</v>
      </c>
      <c r="N236" s="42" t="s">
        <v>485</v>
      </c>
      <c r="O236" t="s">
        <v>744</v>
      </c>
      <c r="P236" s="12" t="s">
        <v>3901</v>
      </c>
      <c r="Q236" t="s">
        <v>4009</v>
      </c>
      <c r="R236" t="s">
        <v>3954</v>
      </c>
      <c r="S236" t="s">
        <v>4105</v>
      </c>
      <c r="T236" s="12" t="s">
        <v>1335</v>
      </c>
      <c r="U236" s="12" t="s">
        <v>2824</v>
      </c>
      <c r="W236" s="12" t="s">
        <v>40</v>
      </c>
      <c r="X236" s="12" t="s">
        <v>3119</v>
      </c>
      <c r="Y236" s="12" t="s">
        <v>3069</v>
      </c>
      <c r="Z236" s="12" t="s">
        <v>304</v>
      </c>
      <c r="AA236" s="12" t="s">
        <v>35</v>
      </c>
      <c r="AB236" s="12" t="s">
        <v>2901</v>
      </c>
      <c r="AE236" s="12">
        <v>5</v>
      </c>
      <c r="AF236" s="12">
        <v>28</v>
      </c>
    </row>
    <row r="237" spans="1:34" s="12" customFormat="1" x14ac:dyDescent="0.25">
      <c r="A237" s="12" t="s">
        <v>3093</v>
      </c>
      <c r="B237" s="12">
        <v>2012</v>
      </c>
      <c r="C237" t="str">
        <f t="shared" si="3"/>
        <v>Sippy et al. 2012</v>
      </c>
      <c r="D237" s="12" t="s">
        <v>35</v>
      </c>
      <c r="E237" s="12" t="s">
        <v>226</v>
      </c>
      <c r="F237" s="12" t="s">
        <v>3094</v>
      </c>
      <c r="G237" s="12" t="s">
        <v>35</v>
      </c>
      <c r="H237" s="12" t="s">
        <v>3503</v>
      </c>
      <c r="I237" s="12" t="s">
        <v>3095</v>
      </c>
      <c r="J237" s="12" t="s">
        <v>3625</v>
      </c>
      <c r="K237" s="12" t="s">
        <v>28</v>
      </c>
      <c r="L237" s="12" t="s">
        <v>28</v>
      </c>
      <c r="N237" s="42" t="s">
        <v>485</v>
      </c>
      <c r="O237" t="s">
        <v>744</v>
      </c>
      <c r="P237" s="12" t="s">
        <v>3901</v>
      </c>
      <c r="Q237" t="s">
        <v>4009</v>
      </c>
      <c r="R237" t="s">
        <v>3954</v>
      </c>
      <c r="S237" t="s">
        <v>4105</v>
      </c>
      <c r="T237" s="12" t="s">
        <v>1335</v>
      </c>
      <c r="U237" s="12" t="s">
        <v>2824</v>
      </c>
      <c r="W237" s="12" t="s">
        <v>40</v>
      </c>
      <c r="X237" s="12" t="s">
        <v>3165</v>
      </c>
      <c r="Y237" s="12" t="s">
        <v>3165</v>
      </c>
      <c r="Z237" s="12" t="s">
        <v>304</v>
      </c>
      <c r="AA237" s="12" t="s">
        <v>35</v>
      </c>
      <c r="AB237" s="12" t="s">
        <v>2901</v>
      </c>
      <c r="AE237" s="12">
        <v>1</v>
      </c>
      <c r="AF237" s="12">
        <v>28</v>
      </c>
    </row>
    <row r="238" spans="1:34" s="12" customFormat="1" x14ac:dyDescent="0.25">
      <c r="A238" s="12" t="s">
        <v>3093</v>
      </c>
      <c r="B238" s="12">
        <v>2012</v>
      </c>
      <c r="C238" t="str">
        <f t="shared" si="3"/>
        <v>Sippy et al. 2012</v>
      </c>
      <c r="D238" s="12" t="s">
        <v>35</v>
      </c>
      <c r="E238" s="12" t="s">
        <v>226</v>
      </c>
      <c r="F238" s="12" t="s">
        <v>3094</v>
      </c>
      <c r="G238" s="12" t="s">
        <v>35</v>
      </c>
      <c r="H238" s="12" t="s">
        <v>3503</v>
      </c>
      <c r="I238" s="12" t="s">
        <v>3095</v>
      </c>
      <c r="J238" s="12" t="s">
        <v>3625</v>
      </c>
      <c r="K238" s="12" t="s">
        <v>28</v>
      </c>
      <c r="L238" s="12" t="s">
        <v>28</v>
      </c>
      <c r="N238" s="42" t="s">
        <v>485</v>
      </c>
      <c r="O238" t="s">
        <v>744</v>
      </c>
      <c r="P238" s="12" t="s">
        <v>3901</v>
      </c>
      <c r="Q238" t="s">
        <v>4009</v>
      </c>
      <c r="R238" t="s">
        <v>3954</v>
      </c>
      <c r="S238" t="s">
        <v>4105</v>
      </c>
      <c r="T238" s="12" t="s">
        <v>1335</v>
      </c>
      <c r="U238" s="12" t="s">
        <v>2824</v>
      </c>
      <c r="W238" s="12" t="s">
        <v>40</v>
      </c>
      <c r="X238" s="12" t="s">
        <v>3303</v>
      </c>
      <c r="Y238" s="12" t="s">
        <v>3303</v>
      </c>
      <c r="Z238" s="12" t="s">
        <v>304</v>
      </c>
      <c r="AA238" s="12" t="s">
        <v>35</v>
      </c>
      <c r="AB238" s="12" t="s">
        <v>2901</v>
      </c>
      <c r="AE238" s="12">
        <v>4</v>
      </c>
      <c r="AF238" s="12">
        <v>28</v>
      </c>
    </row>
    <row r="239" spans="1:34" s="12" customFormat="1" x14ac:dyDescent="0.25">
      <c r="A239" s="12" t="s">
        <v>615</v>
      </c>
      <c r="B239" s="12">
        <v>2020</v>
      </c>
      <c r="C239" t="str">
        <f t="shared" si="3"/>
        <v>Smith et al. 2020</v>
      </c>
      <c r="D239" s="12" t="s">
        <v>35</v>
      </c>
      <c r="E239" s="12" t="s">
        <v>25</v>
      </c>
      <c r="F239" s="12" t="s">
        <v>616</v>
      </c>
      <c r="G239" s="12" t="s">
        <v>35</v>
      </c>
      <c r="H239" s="12" t="s">
        <v>3503</v>
      </c>
      <c r="I239" s="12" t="s">
        <v>3370</v>
      </c>
      <c r="J239" s="12" t="s">
        <v>3625</v>
      </c>
      <c r="K239" s="12" t="s">
        <v>28</v>
      </c>
      <c r="L239" s="12" t="s">
        <v>28</v>
      </c>
      <c r="N239" s="12" t="s">
        <v>28</v>
      </c>
      <c r="O239" t="s">
        <v>744</v>
      </c>
      <c r="P239" s="12" t="s">
        <v>3901</v>
      </c>
      <c r="T239" s="12" t="s">
        <v>2649</v>
      </c>
      <c r="V239" s="12" t="s">
        <v>3371</v>
      </c>
      <c r="W239" s="12" t="s">
        <v>40</v>
      </c>
      <c r="X239" s="12" t="s">
        <v>3365</v>
      </c>
      <c r="Y239" s="12" t="s">
        <v>3069</v>
      </c>
      <c r="Z239" s="12" t="s">
        <v>80</v>
      </c>
      <c r="AA239" s="12" t="s">
        <v>35</v>
      </c>
      <c r="AB239" s="12" t="s">
        <v>2901</v>
      </c>
      <c r="AE239" s="12">
        <v>207</v>
      </c>
      <c r="AF239" s="12">
        <v>2024</v>
      </c>
    </row>
    <row r="240" spans="1:34" s="12" customFormat="1" x14ac:dyDescent="0.25">
      <c r="A240" s="12" t="s">
        <v>417</v>
      </c>
      <c r="B240" s="12">
        <v>2014</v>
      </c>
      <c r="C240" t="str">
        <f t="shared" si="3"/>
        <v>Sulzner et al. 2014</v>
      </c>
      <c r="D240" s="12" t="s">
        <v>35</v>
      </c>
      <c r="E240" s="12" t="s">
        <v>226</v>
      </c>
      <c r="F240" s="12" t="s">
        <v>418</v>
      </c>
      <c r="G240" s="12" t="s">
        <v>35</v>
      </c>
      <c r="H240" s="12" t="s">
        <v>3503</v>
      </c>
      <c r="I240" s="12" t="s">
        <v>228</v>
      </c>
      <c r="J240" s="12" t="s">
        <v>2117</v>
      </c>
      <c r="K240" s="12" t="s">
        <v>28</v>
      </c>
      <c r="L240" s="12" t="s">
        <v>28</v>
      </c>
      <c r="N240" s="12" t="s">
        <v>277</v>
      </c>
      <c r="O240" t="s">
        <v>744</v>
      </c>
      <c r="P240" s="12" t="s">
        <v>3901</v>
      </c>
      <c r="Q240" t="s">
        <v>4159</v>
      </c>
      <c r="R240" t="s">
        <v>4189</v>
      </c>
      <c r="S240" t="s">
        <v>4188</v>
      </c>
      <c r="T240" s="12" t="s">
        <v>880</v>
      </c>
      <c r="U240" s="12" t="s">
        <v>419</v>
      </c>
      <c r="W240" s="12" t="s">
        <v>40</v>
      </c>
      <c r="X240" s="12" t="s">
        <v>3375</v>
      </c>
      <c r="Y240" s="12" t="s">
        <v>3069</v>
      </c>
      <c r="Z240" s="12" t="s">
        <v>403</v>
      </c>
      <c r="AA240" s="12" t="s">
        <v>35</v>
      </c>
      <c r="AB240" s="12" t="s">
        <v>2901</v>
      </c>
      <c r="AE240" s="12">
        <v>3</v>
      </c>
      <c r="AF240" s="12">
        <v>55</v>
      </c>
      <c r="AG240" s="15"/>
      <c r="AH240" s="15"/>
    </row>
    <row r="241" spans="1:55" s="12" customFormat="1" x14ac:dyDescent="0.25">
      <c r="A241" s="12" t="s">
        <v>3342</v>
      </c>
      <c r="B241" s="12">
        <v>2016</v>
      </c>
      <c r="C241" t="str">
        <f t="shared" si="3"/>
        <v>Taff et al. 2016</v>
      </c>
      <c r="D241" s="12" t="s">
        <v>35</v>
      </c>
      <c r="E241" s="12" t="s">
        <v>158</v>
      </c>
      <c r="F241" s="12" t="s">
        <v>3505</v>
      </c>
      <c r="G241" s="12" t="s">
        <v>2901</v>
      </c>
      <c r="H241" s="12" t="s">
        <v>3503</v>
      </c>
      <c r="I241" s="12" t="s">
        <v>3343</v>
      </c>
      <c r="J241" s="12" t="s">
        <v>2117</v>
      </c>
      <c r="K241" s="12" t="s">
        <v>28</v>
      </c>
      <c r="L241" s="12" t="s">
        <v>28</v>
      </c>
      <c r="N241" s="12" t="s">
        <v>3344</v>
      </c>
      <c r="O241" t="s">
        <v>744</v>
      </c>
      <c r="P241" s="12" t="s">
        <v>3901</v>
      </c>
      <c r="Q241" t="s">
        <v>4009</v>
      </c>
      <c r="R241" t="s">
        <v>4008</v>
      </c>
      <c r="S241" t="s">
        <v>3931</v>
      </c>
      <c r="T241" s="12" t="s">
        <v>3156</v>
      </c>
      <c r="U241" s="12" t="s">
        <v>1602</v>
      </c>
      <c r="W241" s="12" t="s">
        <v>40</v>
      </c>
      <c r="X241" s="12" t="s">
        <v>3303</v>
      </c>
      <c r="Y241" s="12" t="s">
        <v>3303</v>
      </c>
      <c r="Z241" s="12" t="s">
        <v>204</v>
      </c>
      <c r="AA241" s="12" t="s">
        <v>35</v>
      </c>
      <c r="AB241" s="12" t="s">
        <v>2901</v>
      </c>
      <c r="AE241" s="12">
        <v>178</v>
      </c>
      <c r="AF241" s="12">
        <v>337</v>
      </c>
      <c r="AR241" s="12" t="s">
        <v>3345</v>
      </c>
    </row>
    <row r="242" spans="1:55" s="12" customFormat="1" x14ac:dyDescent="0.25">
      <c r="A242" s="12" t="s">
        <v>3380</v>
      </c>
      <c r="B242" s="12">
        <v>2017</v>
      </c>
      <c r="C242" t="str">
        <f t="shared" si="3"/>
        <v>Tang et al. 2017</v>
      </c>
      <c r="D242" s="12" t="s">
        <v>35</v>
      </c>
      <c r="E242" s="12" t="s">
        <v>158</v>
      </c>
      <c r="F242" s="12" t="s">
        <v>3381</v>
      </c>
      <c r="G242" s="12" t="s">
        <v>35</v>
      </c>
      <c r="H242" s="12" t="s">
        <v>3503</v>
      </c>
      <c r="I242" s="12" t="s">
        <v>3382</v>
      </c>
      <c r="J242" s="12" t="s">
        <v>3625</v>
      </c>
      <c r="K242" s="12" t="s">
        <v>28</v>
      </c>
      <c r="L242" s="12" t="s">
        <v>28</v>
      </c>
      <c r="N242" s="12" t="s">
        <v>28</v>
      </c>
      <c r="O242" t="s">
        <v>744</v>
      </c>
      <c r="P242" s="12" t="s">
        <v>3901</v>
      </c>
      <c r="Q242" t="s">
        <v>4009</v>
      </c>
      <c r="R242" t="s">
        <v>4097</v>
      </c>
      <c r="S242" t="s">
        <v>4096</v>
      </c>
      <c r="T242" s="12" t="s">
        <v>343</v>
      </c>
      <c r="U242" s="12" t="s">
        <v>267</v>
      </c>
      <c r="W242" s="12" t="s">
        <v>40</v>
      </c>
      <c r="X242" s="12" t="s">
        <v>3379</v>
      </c>
      <c r="Y242" s="12" t="s">
        <v>3069</v>
      </c>
      <c r="Z242" s="12" t="s">
        <v>3383</v>
      </c>
      <c r="AA242" s="12" t="s">
        <v>35</v>
      </c>
      <c r="AB242" s="12" t="s">
        <v>2901</v>
      </c>
      <c r="AE242" s="12">
        <v>51</v>
      </c>
      <c r="AF242" s="12">
        <v>150</v>
      </c>
    </row>
    <row r="243" spans="1:55" s="12" customFormat="1" x14ac:dyDescent="0.25">
      <c r="A243" s="12" t="s">
        <v>628</v>
      </c>
      <c r="B243" s="12">
        <v>2003</v>
      </c>
      <c r="C243" t="str">
        <f t="shared" si="3"/>
        <v>Wahlstrom et al. 2003</v>
      </c>
      <c r="D243" s="12" t="s">
        <v>35</v>
      </c>
      <c r="E243" s="12" t="s">
        <v>25</v>
      </c>
      <c r="F243" s="12" t="s">
        <v>629</v>
      </c>
      <c r="G243" s="12" t="s">
        <v>2901</v>
      </c>
      <c r="H243" s="12" t="s">
        <v>3504</v>
      </c>
      <c r="I243" s="12" t="s">
        <v>3135</v>
      </c>
      <c r="J243" s="12" t="s">
        <v>2117</v>
      </c>
      <c r="K243" s="12" t="s">
        <v>28</v>
      </c>
      <c r="L243" s="12" t="s">
        <v>28</v>
      </c>
      <c r="N243" s="12" t="s">
        <v>3136</v>
      </c>
      <c r="O243" t="s">
        <v>744</v>
      </c>
      <c r="P243" s="12" t="s">
        <v>3901</v>
      </c>
      <c r="Q243" t="s">
        <v>3919</v>
      </c>
      <c r="R243" t="s">
        <v>2600</v>
      </c>
      <c r="S243" t="s">
        <v>3977</v>
      </c>
      <c r="T243" s="12" t="s">
        <v>631</v>
      </c>
      <c r="W243" s="12" t="s">
        <v>40</v>
      </c>
      <c r="X243" s="12" t="s">
        <v>3119</v>
      </c>
      <c r="Y243" s="12" t="s">
        <v>3069</v>
      </c>
      <c r="Z243" s="12" t="s">
        <v>632</v>
      </c>
      <c r="AA243" s="12" t="s">
        <v>35</v>
      </c>
      <c r="AB243" s="12" t="s">
        <v>2901</v>
      </c>
      <c r="AE243" s="12">
        <v>16</v>
      </c>
      <c r="AF243" s="12">
        <v>105</v>
      </c>
      <c r="AG243" s="15">
        <v>0.14919242499506269</v>
      </c>
      <c r="AH243" s="15"/>
      <c r="AO243" s="15"/>
      <c r="AP243" s="15"/>
      <c r="AR243" s="12" t="s">
        <v>633</v>
      </c>
      <c r="AS243" s="12">
        <v>12</v>
      </c>
      <c r="BB243" s="12" t="s">
        <v>1466</v>
      </c>
      <c r="BC243" s="18">
        <v>0.15</v>
      </c>
    </row>
    <row r="244" spans="1:55" s="12" customFormat="1" x14ac:dyDescent="0.25">
      <c r="A244" s="12" t="s">
        <v>628</v>
      </c>
      <c r="B244" s="12">
        <v>2003</v>
      </c>
      <c r="C244" t="str">
        <f t="shared" si="3"/>
        <v>Wahlstrom et al. 2003</v>
      </c>
      <c r="D244" s="12" t="s">
        <v>35</v>
      </c>
      <c r="E244" s="12" t="s">
        <v>25</v>
      </c>
      <c r="F244" s="12" t="s">
        <v>629</v>
      </c>
      <c r="G244" s="12" t="s">
        <v>2901</v>
      </c>
      <c r="H244" s="12" t="s">
        <v>3504</v>
      </c>
      <c r="I244" s="12" t="s">
        <v>3135</v>
      </c>
      <c r="J244" s="12" t="s">
        <v>2117</v>
      </c>
      <c r="K244" s="12" t="s">
        <v>28</v>
      </c>
      <c r="L244" s="12" t="s">
        <v>28</v>
      </c>
      <c r="N244" s="12" t="s">
        <v>3136</v>
      </c>
      <c r="O244" t="s">
        <v>744</v>
      </c>
      <c r="P244" s="12" t="s">
        <v>3901</v>
      </c>
      <c r="Q244" t="s">
        <v>3919</v>
      </c>
      <c r="R244" t="s">
        <v>2600</v>
      </c>
      <c r="S244" t="s">
        <v>3977</v>
      </c>
      <c r="T244" s="12" t="s">
        <v>631</v>
      </c>
      <c r="W244" s="12" t="s">
        <v>40</v>
      </c>
      <c r="X244" s="12" t="s">
        <v>3303</v>
      </c>
      <c r="Y244" s="12" t="s">
        <v>3303</v>
      </c>
      <c r="Z244" s="12" t="s">
        <v>632</v>
      </c>
      <c r="AA244" s="12" t="s">
        <v>35</v>
      </c>
      <c r="AB244" s="12" t="s">
        <v>2901</v>
      </c>
      <c r="AE244" s="12">
        <v>16</v>
      </c>
      <c r="AF244" s="12">
        <v>105</v>
      </c>
      <c r="AG244" s="15">
        <v>0.14919242499506269</v>
      </c>
      <c r="AH244" s="15"/>
      <c r="AO244" s="15"/>
      <c r="AP244" s="15"/>
      <c r="AS244" s="12">
        <v>12</v>
      </c>
      <c r="BB244" s="12" t="s">
        <v>1466</v>
      </c>
    </row>
    <row r="245" spans="1:55" s="12" customFormat="1" x14ac:dyDescent="0.25">
      <c r="A245" s="12" t="s">
        <v>628</v>
      </c>
      <c r="B245" s="12">
        <v>2003</v>
      </c>
      <c r="C245" t="str">
        <f t="shared" si="3"/>
        <v>Wahlstrom et al. 2003</v>
      </c>
      <c r="D245" s="12" t="s">
        <v>35</v>
      </c>
      <c r="E245" s="12" t="s">
        <v>25</v>
      </c>
      <c r="F245" s="12" t="s">
        <v>629</v>
      </c>
      <c r="G245" s="12" t="s">
        <v>2901</v>
      </c>
      <c r="H245" s="12" t="s">
        <v>3504</v>
      </c>
      <c r="I245" s="12" t="s">
        <v>3135</v>
      </c>
      <c r="J245" s="12" t="s">
        <v>2117</v>
      </c>
      <c r="K245" s="12" t="s">
        <v>28</v>
      </c>
      <c r="L245" s="12" t="s">
        <v>28</v>
      </c>
      <c r="N245" s="12" t="s">
        <v>3136</v>
      </c>
      <c r="O245" t="s">
        <v>744</v>
      </c>
      <c r="P245" s="12" t="s">
        <v>3901</v>
      </c>
      <c r="Q245" t="s">
        <v>2614</v>
      </c>
      <c r="R245" t="s">
        <v>118</v>
      </c>
      <c r="S245" t="s">
        <v>3980</v>
      </c>
      <c r="U245" s="12" t="s">
        <v>634</v>
      </c>
      <c r="V245" s="12" t="s">
        <v>3137</v>
      </c>
      <c r="W245" s="12" t="s">
        <v>40</v>
      </c>
      <c r="X245" s="12" t="s">
        <v>3119</v>
      </c>
      <c r="Y245" s="12" t="s">
        <v>3069</v>
      </c>
      <c r="Z245" s="12" t="s">
        <v>632</v>
      </c>
      <c r="AA245" s="12" t="s">
        <v>35</v>
      </c>
      <c r="AB245" s="12" t="s">
        <v>2901</v>
      </c>
      <c r="AE245" s="12">
        <v>23</v>
      </c>
      <c r="AF245" s="12">
        <v>104</v>
      </c>
      <c r="AG245" s="15">
        <v>0.21775652844511517</v>
      </c>
      <c r="AH245" s="15"/>
      <c r="AO245" s="15"/>
      <c r="AP245" s="15"/>
      <c r="AR245" s="12" t="s">
        <v>633</v>
      </c>
      <c r="AS245" s="12">
        <v>16</v>
      </c>
      <c r="BB245" s="12" t="s">
        <v>3138</v>
      </c>
      <c r="BC245" s="18">
        <v>0.22</v>
      </c>
    </row>
    <row r="246" spans="1:55" s="12" customFormat="1" x14ac:dyDescent="0.25">
      <c r="A246" s="12" t="s">
        <v>628</v>
      </c>
      <c r="B246" s="12">
        <v>2003</v>
      </c>
      <c r="C246" t="str">
        <f t="shared" si="3"/>
        <v>Wahlstrom et al. 2003</v>
      </c>
      <c r="D246" s="12" t="s">
        <v>35</v>
      </c>
      <c r="E246" s="12" t="s">
        <v>25</v>
      </c>
      <c r="F246" s="12" t="s">
        <v>629</v>
      </c>
      <c r="G246" s="12" t="s">
        <v>2901</v>
      </c>
      <c r="H246" s="12" t="s">
        <v>3504</v>
      </c>
      <c r="I246" s="12" t="s">
        <v>3135</v>
      </c>
      <c r="J246" s="12" t="s">
        <v>2117</v>
      </c>
      <c r="K246" s="12" t="s">
        <v>28</v>
      </c>
      <c r="L246" s="12" t="s">
        <v>28</v>
      </c>
      <c r="N246" s="12" t="s">
        <v>3136</v>
      </c>
      <c r="O246" t="s">
        <v>744</v>
      </c>
      <c r="P246" s="12" t="s">
        <v>3901</v>
      </c>
      <c r="Q246" t="s">
        <v>2614</v>
      </c>
      <c r="R246" t="s">
        <v>118</v>
      </c>
      <c r="S246" t="s">
        <v>3980</v>
      </c>
      <c r="U246" s="12" t="s">
        <v>634</v>
      </c>
      <c r="V246" s="12" t="s">
        <v>2611</v>
      </c>
      <c r="W246" s="12" t="s">
        <v>40</v>
      </c>
      <c r="X246" s="12" t="s">
        <v>3303</v>
      </c>
      <c r="Y246" s="12" t="s">
        <v>3303</v>
      </c>
      <c r="Z246" s="12" t="s">
        <v>632</v>
      </c>
      <c r="AA246" s="12" t="s">
        <v>35</v>
      </c>
      <c r="AB246" s="12" t="s">
        <v>2901</v>
      </c>
      <c r="AE246" s="12">
        <v>14</v>
      </c>
      <c r="AF246" s="12">
        <v>104</v>
      </c>
      <c r="AG246" s="15">
        <v>0.13010211342437406</v>
      </c>
      <c r="AH246" s="15"/>
      <c r="AO246" s="15"/>
      <c r="AP246" s="15"/>
      <c r="AS246" s="12">
        <v>11</v>
      </c>
      <c r="BB246" s="12" t="s">
        <v>3138</v>
      </c>
    </row>
    <row r="247" spans="1:55" s="12" customFormat="1" x14ac:dyDescent="0.25">
      <c r="A247" s="12" t="s">
        <v>628</v>
      </c>
      <c r="B247" s="12">
        <v>2003</v>
      </c>
      <c r="C247" t="str">
        <f t="shared" si="3"/>
        <v>Wahlstrom et al. 2003</v>
      </c>
      <c r="D247" s="12" t="s">
        <v>35</v>
      </c>
      <c r="E247" s="12" t="s">
        <v>25</v>
      </c>
      <c r="F247" s="12" t="s">
        <v>629</v>
      </c>
      <c r="G247" s="12" t="s">
        <v>2901</v>
      </c>
      <c r="H247" s="12" t="s">
        <v>3504</v>
      </c>
      <c r="I247" s="12" t="s">
        <v>3135</v>
      </c>
      <c r="J247" s="12" t="s">
        <v>2117</v>
      </c>
      <c r="K247" s="12" t="s">
        <v>28</v>
      </c>
      <c r="L247" s="12" t="s">
        <v>28</v>
      </c>
      <c r="N247" s="12" t="s">
        <v>3136</v>
      </c>
      <c r="O247" t="s">
        <v>744</v>
      </c>
      <c r="P247" s="12" t="s">
        <v>3901</v>
      </c>
      <c r="Q247" t="s">
        <v>2614</v>
      </c>
      <c r="R247" t="s">
        <v>118</v>
      </c>
      <c r="S247" t="s">
        <v>3980</v>
      </c>
      <c r="U247" s="12" t="s">
        <v>634</v>
      </c>
      <c r="V247" s="12" t="s">
        <v>2611</v>
      </c>
      <c r="W247" s="12" t="s">
        <v>40</v>
      </c>
      <c r="X247" s="12" t="s">
        <v>3360</v>
      </c>
      <c r="Y247" s="12" t="s">
        <v>3360</v>
      </c>
      <c r="Z247" s="12" t="s">
        <v>632</v>
      </c>
      <c r="AA247" s="12" t="s">
        <v>35</v>
      </c>
      <c r="AB247" s="12" t="s">
        <v>2901</v>
      </c>
      <c r="AE247" s="12">
        <v>3</v>
      </c>
      <c r="AF247" s="12">
        <v>104</v>
      </c>
      <c r="AG247" s="15">
        <v>3.0261833963210361E-2</v>
      </c>
      <c r="AH247" s="15"/>
      <c r="AO247" s="15"/>
      <c r="AP247" s="15"/>
      <c r="AS247" s="12">
        <v>3</v>
      </c>
      <c r="BB247" s="12" t="s">
        <v>3138</v>
      </c>
    </row>
    <row r="248" spans="1:55" s="12" customFormat="1" x14ac:dyDescent="0.25">
      <c r="A248" s="12" t="s">
        <v>3139</v>
      </c>
      <c r="B248" s="12">
        <v>2002</v>
      </c>
      <c r="C248" t="str">
        <f t="shared" si="3"/>
        <v>Waldenstrom et al. 2002</v>
      </c>
      <c r="D248" s="12" t="s">
        <v>35</v>
      </c>
      <c r="E248" s="12" t="s">
        <v>25</v>
      </c>
      <c r="F248" s="12" t="s">
        <v>629</v>
      </c>
      <c r="G248" s="12" t="s">
        <v>2901</v>
      </c>
      <c r="H248" s="12" t="s">
        <v>3504</v>
      </c>
      <c r="I248" s="12" t="s">
        <v>3140</v>
      </c>
      <c r="J248" s="12" t="s">
        <v>3625</v>
      </c>
      <c r="K248" s="12" t="s">
        <v>28</v>
      </c>
      <c r="L248" s="12" t="s">
        <v>28</v>
      </c>
      <c r="N248" s="12" t="s">
        <v>28</v>
      </c>
      <c r="O248" t="s">
        <v>744</v>
      </c>
      <c r="P248" s="12" t="s">
        <v>3901</v>
      </c>
      <c r="Q248" t="s">
        <v>4009</v>
      </c>
      <c r="R248" t="s">
        <v>4028</v>
      </c>
      <c r="S248" t="s">
        <v>4027</v>
      </c>
      <c r="T248" s="12" t="s">
        <v>2660</v>
      </c>
      <c r="U248" s="12" t="s">
        <v>402</v>
      </c>
      <c r="W248" s="12" t="s">
        <v>40</v>
      </c>
      <c r="X248" s="12" t="s">
        <v>3365</v>
      </c>
      <c r="Y248" s="12" t="s">
        <v>3069</v>
      </c>
      <c r="Z248" s="12" t="s">
        <v>3142</v>
      </c>
      <c r="AA248" s="12" t="s">
        <v>35</v>
      </c>
      <c r="AB248" s="12" t="s">
        <v>2901</v>
      </c>
      <c r="AE248" s="12" t="s">
        <v>119</v>
      </c>
      <c r="AF248" s="12">
        <v>4</v>
      </c>
    </row>
    <row r="249" spans="1:55" s="12" customFormat="1" x14ac:dyDescent="0.25">
      <c r="A249" s="12" t="s">
        <v>3139</v>
      </c>
      <c r="B249" s="12">
        <v>2002</v>
      </c>
      <c r="C249" t="str">
        <f t="shared" si="3"/>
        <v>Waldenstrom et al. 2002</v>
      </c>
      <c r="D249" s="12" t="s">
        <v>35</v>
      </c>
      <c r="E249" s="12" t="s">
        <v>25</v>
      </c>
      <c r="F249" s="12" t="s">
        <v>629</v>
      </c>
      <c r="G249" s="12" t="s">
        <v>2901</v>
      </c>
      <c r="H249" s="12" t="s">
        <v>3504</v>
      </c>
      <c r="I249" s="12" t="s">
        <v>3140</v>
      </c>
      <c r="J249" s="12" t="s">
        <v>3625</v>
      </c>
      <c r="K249" s="12" t="s">
        <v>28</v>
      </c>
      <c r="L249" s="12" t="s">
        <v>28</v>
      </c>
      <c r="N249" s="12" t="s">
        <v>28</v>
      </c>
      <c r="O249" t="s">
        <v>744</v>
      </c>
      <c r="P249" s="12" t="s">
        <v>3901</v>
      </c>
      <c r="Q249" t="s">
        <v>4009</v>
      </c>
      <c r="R249" t="s">
        <v>4028</v>
      </c>
      <c r="S249" t="s">
        <v>4027</v>
      </c>
      <c r="T249" s="12" t="s">
        <v>2660</v>
      </c>
      <c r="U249" s="12" t="s">
        <v>402</v>
      </c>
      <c r="W249" s="12" t="s">
        <v>40</v>
      </c>
      <c r="X249" s="12" t="s">
        <v>3165</v>
      </c>
      <c r="Y249" s="12" t="s">
        <v>3165</v>
      </c>
      <c r="Z249" s="12" t="s">
        <v>3142</v>
      </c>
      <c r="AA249" s="12" t="s">
        <v>35</v>
      </c>
      <c r="AB249" s="12" t="s">
        <v>2901</v>
      </c>
      <c r="AE249" s="12" t="s">
        <v>119</v>
      </c>
      <c r="AF249" s="12">
        <v>4</v>
      </c>
    </row>
    <row r="250" spans="1:55" s="12" customFormat="1" x14ac:dyDescent="0.25">
      <c r="A250" s="12" t="s">
        <v>3139</v>
      </c>
      <c r="B250" s="12">
        <v>2002</v>
      </c>
      <c r="C250" t="str">
        <f t="shared" si="3"/>
        <v>Waldenstrom et al. 2002</v>
      </c>
      <c r="D250" s="12" t="s">
        <v>35</v>
      </c>
      <c r="E250" s="12" t="s">
        <v>25</v>
      </c>
      <c r="F250" s="12" t="s">
        <v>629</v>
      </c>
      <c r="G250" s="12" t="s">
        <v>2901</v>
      </c>
      <c r="H250" s="12" t="s">
        <v>3504</v>
      </c>
      <c r="I250" s="12" t="s">
        <v>3140</v>
      </c>
      <c r="J250" s="12" t="s">
        <v>3625</v>
      </c>
      <c r="K250" s="12" t="s">
        <v>28</v>
      </c>
      <c r="L250" s="12" t="s">
        <v>28</v>
      </c>
      <c r="N250" s="12" t="s">
        <v>28</v>
      </c>
      <c r="O250" t="s">
        <v>744</v>
      </c>
      <c r="P250" s="12" t="s">
        <v>3901</v>
      </c>
      <c r="Q250" t="s">
        <v>4009</v>
      </c>
      <c r="R250" t="s">
        <v>4028</v>
      </c>
      <c r="S250" t="s">
        <v>4027</v>
      </c>
      <c r="T250" s="12" t="s">
        <v>2660</v>
      </c>
      <c r="U250" s="12" t="s">
        <v>402</v>
      </c>
      <c r="W250" s="12" t="s">
        <v>40</v>
      </c>
      <c r="X250" s="12" t="s">
        <v>3303</v>
      </c>
      <c r="Y250" s="12" t="s">
        <v>3303</v>
      </c>
      <c r="Z250" s="12" t="s">
        <v>3142</v>
      </c>
      <c r="AA250" s="12" t="s">
        <v>35</v>
      </c>
      <c r="AB250" s="12" t="s">
        <v>2901</v>
      </c>
      <c r="AE250" s="12" t="s">
        <v>119</v>
      </c>
      <c r="AF250" s="12">
        <v>4</v>
      </c>
    </row>
    <row r="251" spans="1:55" s="12" customFormat="1" x14ac:dyDescent="0.25">
      <c r="A251" s="12" t="s">
        <v>3139</v>
      </c>
      <c r="B251" s="12">
        <v>2002</v>
      </c>
      <c r="C251" t="str">
        <f t="shared" si="3"/>
        <v>Waldenstrom et al. 2002</v>
      </c>
      <c r="D251" s="12" t="s">
        <v>35</v>
      </c>
      <c r="E251" s="12" t="s">
        <v>25</v>
      </c>
      <c r="F251" s="12" t="s">
        <v>629</v>
      </c>
      <c r="G251" s="12" t="s">
        <v>2901</v>
      </c>
      <c r="H251" s="12" t="s">
        <v>3504</v>
      </c>
      <c r="I251" s="12" t="s">
        <v>3140</v>
      </c>
      <c r="J251" s="12" t="s">
        <v>3625</v>
      </c>
      <c r="K251" s="12" t="s">
        <v>28</v>
      </c>
      <c r="L251" s="12" t="s">
        <v>28</v>
      </c>
      <c r="N251" s="12" t="s">
        <v>28</v>
      </c>
      <c r="O251" t="s">
        <v>744</v>
      </c>
      <c r="P251" s="12" t="s">
        <v>3901</v>
      </c>
      <c r="Q251" t="s">
        <v>4009</v>
      </c>
      <c r="R251" t="s">
        <v>4028</v>
      </c>
      <c r="S251" t="s">
        <v>4027</v>
      </c>
      <c r="T251" s="12" t="s">
        <v>2660</v>
      </c>
      <c r="U251" s="12" t="s">
        <v>402</v>
      </c>
      <c r="W251" s="12" t="s">
        <v>40</v>
      </c>
      <c r="X251" s="12" t="s">
        <v>3360</v>
      </c>
      <c r="Y251" s="12" t="s">
        <v>3360</v>
      </c>
      <c r="Z251" s="12" t="s">
        <v>3142</v>
      </c>
      <c r="AA251" s="12" t="s">
        <v>35</v>
      </c>
      <c r="AB251" s="12" t="s">
        <v>2901</v>
      </c>
      <c r="AE251" s="12" t="s">
        <v>119</v>
      </c>
      <c r="AF251" s="12">
        <v>4</v>
      </c>
    </row>
    <row r="252" spans="1:55" s="12" customFormat="1" x14ac:dyDescent="0.25">
      <c r="A252" s="12" t="s">
        <v>3139</v>
      </c>
      <c r="B252" s="12">
        <v>2002</v>
      </c>
      <c r="C252" t="str">
        <f t="shared" si="3"/>
        <v>Waldenstrom et al. 2002</v>
      </c>
      <c r="D252" s="12" t="s">
        <v>35</v>
      </c>
      <c r="E252" s="12" t="s">
        <v>25</v>
      </c>
      <c r="F252" s="12" t="s">
        <v>629</v>
      </c>
      <c r="G252" s="12" t="s">
        <v>2901</v>
      </c>
      <c r="H252" s="12" t="s">
        <v>3504</v>
      </c>
      <c r="I252" s="12" t="s">
        <v>3140</v>
      </c>
      <c r="J252" s="12" t="s">
        <v>3625</v>
      </c>
      <c r="K252" s="12" t="s">
        <v>28</v>
      </c>
      <c r="L252" s="12" t="s">
        <v>28</v>
      </c>
      <c r="N252" s="12" t="s">
        <v>28</v>
      </c>
      <c r="O252" t="s">
        <v>744</v>
      </c>
      <c r="P252" s="12" t="s">
        <v>3901</v>
      </c>
      <c r="Q252" t="s">
        <v>4009</v>
      </c>
      <c r="R252" t="s">
        <v>4211</v>
      </c>
      <c r="S252" t="s">
        <v>4298</v>
      </c>
      <c r="T252" s="12" t="s">
        <v>3796</v>
      </c>
      <c r="U252" s="12" t="s">
        <v>3205</v>
      </c>
      <c r="W252" s="12" t="s">
        <v>40</v>
      </c>
      <c r="X252" s="12" t="s">
        <v>3365</v>
      </c>
      <c r="Y252" s="12" t="s">
        <v>3069</v>
      </c>
      <c r="Z252" s="12" t="s">
        <v>3142</v>
      </c>
      <c r="AA252" s="12" t="s">
        <v>35</v>
      </c>
      <c r="AB252" s="12" t="s">
        <v>2901</v>
      </c>
      <c r="AE252" s="12" t="s">
        <v>119</v>
      </c>
      <c r="AF252" s="12">
        <v>1</v>
      </c>
    </row>
    <row r="253" spans="1:55" s="12" customFormat="1" x14ac:dyDescent="0.25">
      <c r="A253" s="12" t="s">
        <v>3139</v>
      </c>
      <c r="B253" s="12">
        <v>2002</v>
      </c>
      <c r="C253" t="str">
        <f t="shared" si="3"/>
        <v>Waldenstrom et al. 2002</v>
      </c>
      <c r="D253" s="12" t="s">
        <v>35</v>
      </c>
      <c r="E253" s="12" t="s">
        <v>25</v>
      </c>
      <c r="F253" s="12" t="s">
        <v>629</v>
      </c>
      <c r="G253" s="12" t="s">
        <v>2901</v>
      </c>
      <c r="H253" s="12" t="s">
        <v>3504</v>
      </c>
      <c r="I253" s="12" t="s">
        <v>3140</v>
      </c>
      <c r="J253" s="12" t="s">
        <v>3625</v>
      </c>
      <c r="K253" s="12" t="s">
        <v>28</v>
      </c>
      <c r="L253" s="12" t="s">
        <v>28</v>
      </c>
      <c r="N253" s="12" t="s">
        <v>28</v>
      </c>
      <c r="O253" t="s">
        <v>744</v>
      </c>
      <c r="P253" s="12" t="s">
        <v>3901</v>
      </c>
      <c r="Q253" t="s">
        <v>4009</v>
      </c>
      <c r="R253" t="s">
        <v>4211</v>
      </c>
      <c r="S253" t="s">
        <v>4298</v>
      </c>
      <c r="T253" s="12" t="s">
        <v>3796</v>
      </c>
      <c r="U253" s="12" t="s">
        <v>3205</v>
      </c>
      <c r="W253" s="12" t="s">
        <v>40</v>
      </c>
      <c r="X253" s="12" t="s">
        <v>3165</v>
      </c>
      <c r="Y253" s="12" t="s">
        <v>3165</v>
      </c>
      <c r="Z253" s="12" t="s">
        <v>3142</v>
      </c>
      <c r="AA253" s="12" t="s">
        <v>35</v>
      </c>
      <c r="AB253" s="12" t="s">
        <v>2901</v>
      </c>
      <c r="AE253" s="12" t="s">
        <v>119</v>
      </c>
      <c r="AF253" s="12">
        <v>1</v>
      </c>
    </row>
    <row r="254" spans="1:55" s="12" customFormat="1" x14ac:dyDescent="0.25">
      <c r="A254" s="12" t="s">
        <v>3139</v>
      </c>
      <c r="B254" s="12">
        <v>2002</v>
      </c>
      <c r="C254" t="str">
        <f t="shared" si="3"/>
        <v>Waldenstrom et al. 2002</v>
      </c>
      <c r="D254" s="12" t="s">
        <v>35</v>
      </c>
      <c r="E254" s="12" t="s">
        <v>25</v>
      </c>
      <c r="F254" s="12" t="s">
        <v>629</v>
      </c>
      <c r="G254" s="12" t="s">
        <v>2901</v>
      </c>
      <c r="H254" s="12" t="s">
        <v>3504</v>
      </c>
      <c r="I254" s="12" t="s">
        <v>3140</v>
      </c>
      <c r="J254" s="12" t="s">
        <v>3625</v>
      </c>
      <c r="K254" s="12" t="s">
        <v>28</v>
      </c>
      <c r="L254" s="12" t="s">
        <v>28</v>
      </c>
      <c r="N254" s="12" t="s">
        <v>28</v>
      </c>
      <c r="O254" t="s">
        <v>744</v>
      </c>
      <c r="P254" s="12" t="s">
        <v>3901</v>
      </c>
      <c r="Q254" t="s">
        <v>4009</v>
      </c>
      <c r="R254" t="s">
        <v>4211</v>
      </c>
      <c r="S254" t="s">
        <v>4298</v>
      </c>
      <c r="T254" s="12" t="s">
        <v>3796</v>
      </c>
      <c r="U254" s="12" t="s">
        <v>3205</v>
      </c>
      <c r="W254" s="12" t="s">
        <v>40</v>
      </c>
      <c r="X254" s="12" t="s">
        <v>3303</v>
      </c>
      <c r="Y254" s="12" t="s">
        <v>3303</v>
      </c>
      <c r="Z254" s="12" t="s">
        <v>3142</v>
      </c>
      <c r="AA254" s="12" t="s">
        <v>35</v>
      </c>
      <c r="AB254" s="12" t="s">
        <v>2901</v>
      </c>
      <c r="AE254" s="12" t="s">
        <v>119</v>
      </c>
      <c r="AF254" s="12">
        <v>1</v>
      </c>
    </row>
    <row r="255" spans="1:55" s="12" customFormat="1" x14ac:dyDescent="0.25">
      <c r="A255" s="12" t="s">
        <v>3139</v>
      </c>
      <c r="B255" s="12">
        <v>2002</v>
      </c>
      <c r="C255" t="str">
        <f t="shared" si="3"/>
        <v>Waldenstrom et al. 2002</v>
      </c>
      <c r="D255" s="12" t="s">
        <v>35</v>
      </c>
      <c r="E255" s="12" t="s">
        <v>25</v>
      </c>
      <c r="F255" s="12" t="s">
        <v>629</v>
      </c>
      <c r="G255" s="12" t="s">
        <v>2901</v>
      </c>
      <c r="H255" s="12" t="s">
        <v>3504</v>
      </c>
      <c r="I255" s="12" t="s">
        <v>3140</v>
      </c>
      <c r="J255" s="12" t="s">
        <v>3625</v>
      </c>
      <c r="K255" s="12" t="s">
        <v>28</v>
      </c>
      <c r="L255" s="12" t="s">
        <v>28</v>
      </c>
      <c r="N255" s="12" t="s">
        <v>28</v>
      </c>
      <c r="O255" t="s">
        <v>744</v>
      </c>
      <c r="P255" s="12" t="s">
        <v>3901</v>
      </c>
      <c r="Q255" t="s">
        <v>4009</v>
      </c>
      <c r="R255" t="s">
        <v>4211</v>
      </c>
      <c r="S255" t="s">
        <v>4298</v>
      </c>
      <c r="T255" s="12" t="s">
        <v>3796</v>
      </c>
      <c r="U255" s="12" t="s">
        <v>3205</v>
      </c>
      <c r="W255" s="12" t="s">
        <v>40</v>
      </c>
      <c r="X255" s="12" t="s">
        <v>3360</v>
      </c>
      <c r="Y255" s="12" t="s">
        <v>3360</v>
      </c>
      <c r="Z255" s="12" t="s">
        <v>3142</v>
      </c>
      <c r="AA255" s="12" t="s">
        <v>35</v>
      </c>
      <c r="AB255" s="12" t="s">
        <v>2901</v>
      </c>
      <c r="AE255" s="12" t="s">
        <v>119</v>
      </c>
      <c r="AF255" s="12">
        <v>1</v>
      </c>
    </row>
    <row r="256" spans="1:55" s="12" customFormat="1" x14ac:dyDescent="0.25">
      <c r="A256" s="12" t="s">
        <v>3139</v>
      </c>
      <c r="B256" s="12">
        <v>2002</v>
      </c>
      <c r="C256" t="str">
        <f t="shared" si="3"/>
        <v>Waldenstrom et al. 2002</v>
      </c>
      <c r="D256" s="12" t="s">
        <v>35</v>
      </c>
      <c r="E256" s="12" t="s">
        <v>25</v>
      </c>
      <c r="F256" s="12" t="s">
        <v>629</v>
      </c>
      <c r="G256" s="12" t="s">
        <v>2901</v>
      </c>
      <c r="H256" s="12" t="s">
        <v>3504</v>
      </c>
      <c r="I256" s="12" t="s">
        <v>3140</v>
      </c>
      <c r="J256" s="12" t="s">
        <v>3625</v>
      </c>
      <c r="K256" s="12" t="s">
        <v>28</v>
      </c>
      <c r="L256" s="12" t="s">
        <v>28</v>
      </c>
      <c r="N256" s="12" t="s">
        <v>28</v>
      </c>
      <c r="O256" t="s">
        <v>744</v>
      </c>
      <c r="P256" s="12" t="s">
        <v>3901</v>
      </c>
      <c r="Q256" t="s">
        <v>4009</v>
      </c>
      <c r="R256" t="s">
        <v>4236</v>
      </c>
      <c r="S256" t="s">
        <v>4235</v>
      </c>
      <c r="T256" s="12" t="s">
        <v>1846</v>
      </c>
      <c r="U256" s="12" t="s">
        <v>1847</v>
      </c>
      <c r="W256" s="12" t="s">
        <v>40</v>
      </c>
      <c r="X256" s="12" t="s">
        <v>3365</v>
      </c>
      <c r="Y256" s="12" t="s">
        <v>3069</v>
      </c>
      <c r="Z256" s="12" t="s">
        <v>3142</v>
      </c>
      <c r="AA256" s="12" t="s">
        <v>35</v>
      </c>
      <c r="AB256" s="12" t="s">
        <v>2901</v>
      </c>
      <c r="AE256" s="12" t="s">
        <v>119</v>
      </c>
      <c r="AF256" s="12">
        <v>11</v>
      </c>
    </row>
    <row r="257" spans="1:32" s="12" customFormat="1" x14ac:dyDescent="0.25">
      <c r="A257" s="12" t="s">
        <v>3139</v>
      </c>
      <c r="B257" s="12">
        <v>2002</v>
      </c>
      <c r="C257" t="str">
        <f t="shared" si="3"/>
        <v>Waldenstrom et al. 2002</v>
      </c>
      <c r="D257" s="12" t="s">
        <v>35</v>
      </c>
      <c r="E257" s="12" t="s">
        <v>25</v>
      </c>
      <c r="F257" s="12" t="s">
        <v>629</v>
      </c>
      <c r="G257" s="12" t="s">
        <v>2901</v>
      </c>
      <c r="H257" s="12" t="s">
        <v>3504</v>
      </c>
      <c r="I257" s="12" t="s">
        <v>3140</v>
      </c>
      <c r="J257" s="12" t="s">
        <v>3625</v>
      </c>
      <c r="K257" s="12" t="s">
        <v>28</v>
      </c>
      <c r="L257" s="12" t="s">
        <v>28</v>
      </c>
      <c r="N257" s="12" t="s">
        <v>28</v>
      </c>
      <c r="O257" t="s">
        <v>744</v>
      </c>
      <c r="P257" s="12" t="s">
        <v>3901</v>
      </c>
      <c r="Q257" t="s">
        <v>4009</v>
      </c>
      <c r="R257" t="s">
        <v>4236</v>
      </c>
      <c r="S257" t="s">
        <v>4235</v>
      </c>
      <c r="T257" s="12" t="s">
        <v>1846</v>
      </c>
      <c r="U257" s="12" t="s">
        <v>1847</v>
      </c>
      <c r="W257" s="12" t="s">
        <v>40</v>
      </c>
      <c r="X257" s="12" t="s">
        <v>3165</v>
      </c>
      <c r="Y257" s="12" t="s">
        <v>3165</v>
      </c>
      <c r="Z257" s="12" t="s">
        <v>3142</v>
      </c>
      <c r="AA257" s="12" t="s">
        <v>35</v>
      </c>
      <c r="AB257" s="12" t="s">
        <v>2901</v>
      </c>
      <c r="AE257" s="12" t="s">
        <v>119</v>
      </c>
      <c r="AF257" s="12">
        <v>11</v>
      </c>
    </row>
    <row r="258" spans="1:32" s="12" customFormat="1" x14ac:dyDescent="0.25">
      <c r="A258" s="12" t="s">
        <v>3139</v>
      </c>
      <c r="B258" s="12">
        <v>2002</v>
      </c>
      <c r="C258" t="str">
        <f t="shared" ref="C258:C321" si="4">A258&amp;" "&amp;B258</f>
        <v>Waldenstrom et al. 2002</v>
      </c>
      <c r="D258" s="12" t="s">
        <v>35</v>
      </c>
      <c r="E258" s="12" t="s">
        <v>25</v>
      </c>
      <c r="F258" s="12" t="s">
        <v>629</v>
      </c>
      <c r="G258" s="12" t="s">
        <v>2901</v>
      </c>
      <c r="H258" s="12" t="s">
        <v>3504</v>
      </c>
      <c r="I258" s="12" t="s">
        <v>3140</v>
      </c>
      <c r="J258" s="12" t="s">
        <v>3625</v>
      </c>
      <c r="K258" s="12" t="s">
        <v>28</v>
      </c>
      <c r="L258" s="12" t="s">
        <v>28</v>
      </c>
      <c r="N258" s="12" t="s">
        <v>28</v>
      </c>
      <c r="O258" t="s">
        <v>744</v>
      </c>
      <c r="P258" s="12" t="s">
        <v>3901</v>
      </c>
      <c r="Q258" t="s">
        <v>4009</v>
      </c>
      <c r="R258" t="s">
        <v>4236</v>
      </c>
      <c r="S258" t="s">
        <v>4235</v>
      </c>
      <c r="T258" s="12" t="s">
        <v>1846</v>
      </c>
      <c r="U258" s="12" t="s">
        <v>1847</v>
      </c>
      <c r="W258" s="12" t="s">
        <v>40</v>
      </c>
      <c r="X258" s="12" t="s">
        <v>3303</v>
      </c>
      <c r="Y258" s="12" t="s">
        <v>3303</v>
      </c>
      <c r="Z258" s="12" t="s">
        <v>3142</v>
      </c>
      <c r="AA258" s="12" t="s">
        <v>35</v>
      </c>
      <c r="AB258" s="12" t="s">
        <v>2901</v>
      </c>
      <c r="AE258" s="12" t="s">
        <v>119</v>
      </c>
      <c r="AF258" s="12">
        <v>11</v>
      </c>
    </row>
    <row r="259" spans="1:32" s="12" customFormat="1" x14ac:dyDescent="0.25">
      <c r="A259" s="12" t="s">
        <v>3139</v>
      </c>
      <c r="B259" s="12">
        <v>2002</v>
      </c>
      <c r="C259" t="str">
        <f t="shared" si="4"/>
        <v>Waldenstrom et al. 2002</v>
      </c>
      <c r="D259" s="12" t="s">
        <v>35</v>
      </c>
      <c r="E259" s="12" t="s">
        <v>25</v>
      </c>
      <c r="F259" s="12" t="s">
        <v>629</v>
      </c>
      <c r="G259" s="12" t="s">
        <v>2901</v>
      </c>
      <c r="H259" s="12" t="s">
        <v>3504</v>
      </c>
      <c r="I259" s="12" t="s">
        <v>3140</v>
      </c>
      <c r="J259" s="12" t="s">
        <v>3625</v>
      </c>
      <c r="K259" s="12" t="s">
        <v>28</v>
      </c>
      <c r="L259" s="12" t="s">
        <v>28</v>
      </c>
      <c r="N259" s="12" t="s">
        <v>28</v>
      </c>
      <c r="O259" t="s">
        <v>744</v>
      </c>
      <c r="P259" s="12" t="s">
        <v>3901</v>
      </c>
      <c r="Q259" t="s">
        <v>4009</v>
      </c>
      <c r="R259" t="s">
        <v>4236</v>
      </c>
      <c r="S259" t="s">
        <v>4235</v>
      </c>
      <c r="T259" s="12" t="s">
        <v>1846</v>
      </c>
      <c r="U259" s="12" t="s">
        <v>1847</v>
      </c>
      <c r="W259" s="12" t="s">
        <v>40</v>
      </c>
      <c r="X259" s="12" t="s">
        <v>3360</v>
      </c>
      <c r="Y259" s="12" t="s">
        <v>3360</v>
      </c>
      <c r="Z259" s="12" t="s">
        <v>3142</v>
      </c>
      <c r="AA259" s="12" t="s">
        <v>35</v>
      </c>
      <c r="AB259" s="12" t="s">
        <v>2901</v>
      </c>
      <c r="AE259" s="12" t="s">
        <v>119</v>
      </c>
      <c r="AF259" s="12">
        <v>11</v>
      </c>
    </row>
    <row r="260" spans="1:32" s="12" customFormat="1" x14ac:dyDescent="0.25">
      <c r="A260" s="12" t="s">
        <v>3139</v>
      </c>
      <c r="B260" s="12">
        <v>2002</v>
      </c>
      <c r="C260" t="str">
        <f t="shared" si="4"/>
        <v>Waldenstrom et al. 2002</v>
      </c>
      <c r="D260" s="12" t="s">
        <v>35</v>
      </c>
      <c r="E260" s="12" t="s">
        <v>25</v>
      </c>
      <c r="F260" s="12" t="s">
        <v>629</v>
      </c>
      <c r="G260" s="12" t="s">
        <v>2901</v>
      </c>
      <c r="H260" s="12" t="s">
        <v>3504</v>
      </c>
      <c r="I260" s="12" t="s">
        <v>3140</v>
      </c>
      <c r="J260" s="12" t="s">
        <v>3625</v>
      </c>
      <c r="K260" s="12" t="s">
        <v>28</v>
      </c>
      <c r="L260" s="12" t="s">
        <v>28</v>
      </c>
      <c r="N260" s="12" t="s">
        <v>28</v>
      </c>
      <c r="O260" t="s">
        <v>744</v>
      </c>
      <c r="P260" s="12" t="s">
        <v>3901</v>
      </c>
      <c r="Q260" t="s">
        <v>2614</v>
      </c>
      <c r="R260" t="s">
        <v>118</v>
      </c>
      <c r="S260" t="s">
        <v>3974</v>
      </c>
      <c r="T260" s="12" t="s">
        <v>1069</v>
      </c>
      <c r="U260" s="12" t="s">
        <v>265</v>
      </c>
      <c r="W260" s="12" t="s">
        <v>40</v>
      </c>
      <c r="X260" s="12" t="s">
        <v>3365</v>
      </c>
      <c r="Y260" s="12" t="s">
        <v>3069</v>
      </c>
      <c r="Z260" s="12" t="s">
        <v>3142</v>
      </c>
      <c r="AA260" s="12" t="s">
        <v>35</v>
      </c>
      <c r="AB260" s="12" t="s">
        <v>2901</v>
      </c>
      <c r="AE260" s="12" t="s">
        <v>119</v>
      </c>
      <c r="AF260" s="12">
        <v>3</v>
      </c>
    </row>
    <row r="261" spans="1:32" s="12" customFormat="1" x14ac:dyDescent="0.25">
      <c r="A261" s="12" t="s">
        <v>3139</v>
      </c>
      <c r="B261" s="12">
        <v>2002</v>
      </c>
      <c r="C261" t="str">
        <f t="shared" si="4"/>
        <v>Waldenstrom et al. 2002</v>
      </c>
      <c r="D261" s="12" t="s">
        <v>35</v>
      </c>
      <c r="E261" s="12" t="s">
        <v>25</v>
      </c>
      <c r="F261" s="12" t="s">
        <v>629</v>
      </c>
      <c r="G261" s="12" t="s">
        <v>2901</v>
      </c>
      <c r="H261" s="12" t="s">
        <v>3504</v>
      </c>
      <c r="I261" s="12" t="s">
        <v>3140</v>
      </c>
      <c r="J261" s="12" t="s">
        <v>3625</v>
      </c>
      <c r="K261" s="12" t="s">
        <v>28</v>
      </c>
      <c r="L261" s="12" t="s">
        <v>28</v>
      </c>
      <c r="N261" s="12" t="s">
        <v>28</v>
      </c>
      <c r="O261" t="s">
        <v>744</v>
      </c>
      <c r="P261" s="12" t="s">
        <v>3901</v>
      </c>
      <c r="Q261" t="s">
        <v>2614</v>
      </c>
      <c r="R261" t="s">
        <v>118</v>
      </c>
      <c r="S261" t="s">
        <v>3974</v>
      </c>
      <c r="T261" s="12" t="s">
        <v>1069</v>
      </c>
      <c r="U261" s="12" t="s">
        <v>265</v>
      </c>
      <c r="W261" s="12" t="s">
        <v>40</v>
      </c>
      <c r="X261" s="12" t="s">
        <v>3165</v>
      </c>
      <c r="Y261" s="12" t="s">
        <v>3165</v>
      </c>
      <c r="Z261" s="12" t="s">
        <v>3142</v>
      </c>
      <c r="AA261" s="12" t="s">
        <v>35</v>
      </c>
      <c r="AB261" s="12" t="s">
        <v>2901</v>
      </c>
      <c r="AE261" s="12" t="s">
        <v>119</v>
      </c>
      <c r="AF261" s="12">
        <v>3</v>
      </c>
    </row>
    <row r="262" spans="1:32" s="12" customFormat="1" x14ac:dyDescent="0.25">
      <c r="A262" s="12" t="s">
        <v>3139</v>
      </c>
      <c r="B262" s="12">
        <v>2002</v>
      </c>
      <c r="C262" t="str">
        <f t="shared" si="4"/>
        <v>Waldenstrom et al. 2002</v>
      </c>
      <c r="D262" s="12" t="s">
        <v>35</v>
      </c>
      <c r="E262" s="12" t="s">
        <v>25</v>
      </c>
      <c r="F262" s="12" t="s">
        <v>629</v>
      </c>
      <c r="G262" s="12" t="s">
        <v>2901</v>
      </c>
      <c r="H262" s="12" t="s">
        <v>3504</v>
      </c>
      <c r="I262" s="12" t="s">
        <v>3140</v>
      </c>
      <c r="J262" s="12" t="s">
        <v>3625</v>
      </c>
      <c r="K262" s="12" t="s">
        <v>28</v>
      </c>
      <c r="L262" s="12" t="s">
        <v>28</v>
      </c>
      <c r="N262" s="12" t="s">
        <v>28</v>
      </c>
      <c r="O262" t="s">
        <v>744</v>
      </c>
      <c r="P262" s="12" t="s">
        <v>3901</v>
      </c>
      <c r="Q262" t="s">
        <v>2614</v>
      </c>
      <c r="R262" t="s">
        <v>118</v>
      </c>
      <c r="S262" t="s">
        <v>3974</v>
      </c>
      <c r="T262" s="12" t="s">
        <v>1069</v>
      </c>
      <c r="U262" s="12" t="s">
        <v>265</v>
      </c>
      <c r="W262" s="12" t="s">
        <v>40</v>
      </c>
      <c r="X262" s="12" t="s">
        <v>3303</v>
      </c>
      <c r="Y262" s="12" t="s">
        <v>3303</v>
      </c>
      <c r="Z262" s="12" t="s">
        <v>3142</v>
      </c>
      <c r="AA262" s="12" t="s">
        <v>35</v>
      </c>
      <c r="AB262" s="12" t="s">
        <v>2901</v>
      </c>
      <c r="AE262" s="12" t="s">
        <v>119</v>
      </c>
      <c r="AF262" s="12">
        <v>3</v>
      </c>
    </row>
    <row r="263" spans="1:32" s="12" customFormat="1" x14ac:dyDescent="0.25">
      <c r="A263" s="12" t="s">
        <v>3139</v>
      </c>
      <c r="B263" s="12">
        <v>2002</v>
      </c>
      <c r="C263" t="str">
        <f t="shared" si="4"/>
        <v>Waldenstrom et al. 2002</v>
      </c>
      <c r="D263" s="12" t="s">
        <v>35</v>
      </c>
      <c r="E263" s="12" t="s">
        <v>25</v>
      </c>
      <c r="F263" s="12" t="s">
        <v>629</v>
      </c>
      <c r="G263" s="12" t="s">
        <v>2901</v>
      </c>
      <c r="H263" s="12" t="s">
        <v>3504</v>
      </c>
      <c r="I263" s="12" t="s">
        <v>3140</v>
      </c>
      <c r="J263" s="12" t="s">
        <v>3625</v>
      </c>
      <c r="K263" s="12" t="s">
        <v>28</v>
      </c>
      <c r="L263" s="12" t="s">
        <v>28</v>
      </c>
      <c r="N263" s="12" t="s">
        <v>28</v>
      </c>
      <c r="O263" t="s">
        <v>744</v>
      </c>
      <c r="P263" s="12" t="s">
        <v>3901</v>
      </c>
      <c r="Q263" t="s">
        <v>2614</v>
      </c>
      <c r="R263" t="s">
        <v>118</v>
      </c>
      <c r="S263" t="s">
        <v>3974</v>
      </c>
      <c r="T263" s="12" t="s">
        <v>1069</v>
      </c>
      <c r="U263" s="12" t="s">
        <v>265</v>
      </c>
      <c r="W263" s="12" t="s">
        <v>40</v>
      </c>
      <c r="X263" s="12" t="s">
        <v>3360</v>
      </c>
      <c r="Y263" s="12" t="s">
        <v>3360</v>
      </c>
      <c r="Z263" s="12" t="s">
        <v>3142</v>
      </c>
      <c r="AA263" s="12" t="s">
        <v>35</v>
      </c>
      <c r="AB263" s="12" t="s">
        <v>2901</v>
      </c>
      <c r="AE263" s="12" t="s">
        <v>119</v>
      </c>
      <c r="AF263" s="12">
        <v>3</v>
      </c>
    </row>
    <row r="264" spans="1:32" s="12" customFormat="1" x14ac:dyDescent="0.25">
      <c r="A264" s="12" t="s">
        <v>3139</v>
      </c>
      <c r="B264" s="12">
        <v>2002</v>
      </c>
      <c r="C264" t="str">
        <f t="shared" si="4"/>
        <v>Waldenstrom et al. 2002</v>
      </c>
      <c r="D264" s="12" t="s">
        <v>35</v>
      </c>
      <c r="E264" s="12" t="s">
        <v>25</v>
      </c>
      <c r="F264" s="12" t="s">
        <v>629</v>
      </c>
      <c r="G264" s="12" t="s">
        <v>2901</v>
      </c>
      <c r="H264" s="12" t="s">
        <v>3504</v>
      </c>
      <c r="I264" s="12" t="s">
        <v>3140</v>
      </c>
      <c r="J264" s="12" t="s">
        <v>3625</v>
      </c>
      <c r="K264" s="12" t="s">
        <v>28</v>
      </c>
      <c r="L264" s="12" t="s">
        <v>28</v>
      </c>
      <c r="N264" s="12" t="s">
        <v>28</v>
      </c>
      <c r="O264" t="s">
        <v>744</v>
      </c>
      <c r="P264" s="12" t="s">
        <v>3901</v>
      </c>
      <c r="Q264" t="s">
        <v>4009</v>
      </c>
      <c r="R264" t="s">
        <v>4038</v>
      </c>
      <c r="S264" t="s">
        <v>4249</v>
      </c>
      <c r="T264" s="12" t="s">
        <v>1784</v>
      </c>
      <c r="U264" s="12" t="s">
        <v>3060</v>
      </c>
      <c r="W264" s="12" t="s">
        <v>40</v>
      </c>
      <c r="X264" s="12" t="s">
        <v>3365</v>
      </c>
      <c r="Y264" s="12" t="s">
        <v>3069</v>
      </c>
      <c r="Z264" s="12" t="s">
        <v>3142</v>
      </c>
      <c r="AA264" s="12" t="s">
        <v>35</v>
      </c>
      <c r="AB264" s="12" t="s">
        <v>2901</v>
      </c>
      <c r="AE264" s="12" t="s">
        <v>119</v>
      </c>
      <c r="AF264" s="12">
        <v>7</v>
      </c>
    </row>
    <row r="265" spans="1:32" s="12" customFormat="1" x14ac:dyDescent="0.25">
      <c r="A265" s="12" t="s">
        <v>3139</v>
      </c>
      <c r="B265" s="12">
        <v>2002</v>
      </c>
      <c r="C265" t="str">
        <f t="shared" si="4"/>
        <v>Waldenstrom et al. 2002</v>
      </c>
      <c r="D265" s="12" t="s">
        <v>35</v>
      </c>
      <c r="E265" s="12" t="s">
        <v>25</v>
      </c>
      <c r="F265" s="12" t="s">
        <v>629</v>
      </c>
      <c r="G265" s="12" t="s">
        <v>2901</v>
      </c>
      <c r="H265" s="12" t="s">
        <v>3504</v>
      </c>
      <c r="I265" s="12" t="s">
        <v>3140</v>
      </c>
      <c r="J265" s="12" t="s">
        <v>3625</v>
      </c>
      <c r="K265" s="12" t="s">
        <v>28</v>
      </c>
      <c r="L265" s="12" t="s">
        <v>28</v>
      </c>
      <c r="N265" s="12" t="s">
        <v>28</v>
      </c>
      <c r="O265" t="s">
        <v>744</v>
      </c>
      <c r="P265" s="12" t="s">
        <v>3901</v>
      </c>
      <c r="Q265" t="s">
        <v>4009</v>
      </c>
      <c r="R265" t="s">
        <v>4038</v>
      </c>
      <c r="S265" t="s">
        <v>4249</v>
      </c>
      <c r="T265" s="12" t="s">
        <v>1784</v>
      </c>
      <c r="U265" s="12" t="s">
        <v>3060</v>
      </c>
      <c r="W265" s="12" t="s">
        <v>40</v>
      </c>
      <c r="X265" s="12" t="s">
        <v>3165</v>
      </c>
      <c r="Y265" s="12" t="s">
        <v>3165</v>
      </c>
      <c r="Z265" s="12" t="s">
        <v>3142</v>
      </c>
      <c r="AA265" s="12" t="s">
        <v>35</v>
      </c>
      <c r="AB265" s="12" t="s">
        <v>2901</v>
      </c>
      <c r="AE265" s="12" t="s">
        <v>119</v>
      </c>
      <c r="AF265" s="12">
        <v>7</v>
      </c>
    </row>
    <row r="266" spans="1:32" s="12" customFormat="1" x14ac:dyDescent="0.25">
      <c r="A266" s="12" t="s">
        <v>3139</v>
      </c>
      <c r="B266" s="12">
        <v>2002</v>
      </c>
      <c r="C266" t="str">
        <f t="shared" si="4"/>
        <v>Waldenstrom et al. 2002</v>
      </c>
      <c r="D266" s="12" t="s">
        <v>35</v>
      </c>
      <c r="E266" s="12" t="s">
        <v>25</v>
      </c>
      <c r="F266" s="12" t="s">
        <v>629</v>
      </c>
      <c r="G266" s="12" t="s">
        <v>2901</v>
      </c>
      <c r="H266" s="12" t="s">
        <v>3504</v>
      </c>
      <c r="I266" s="12" t="s">
        <v>3140</v>
      </c>
      <c r="J266" s="12" t="s">
        <v>3625</v>
      </c>
      <c r="K266" s="12" t="s">
        <v>28</v>
      </c>
      <c r="L266" s="12" t="s">
        <v>28</v>
      </c>
      <c r="N266" s="12" t="s">
        <v>28</v>
      </c>
      <c r="O266" t="s">
        <v>744</v>
      </c>
      <c r="P266" s="12" t="s">
        <v>3901</v>
      </c>
      <c r="Q266" t="s">
        <v>4009</v>
      </c>
      <c r="R266" t="s">
        <v>4038</v>
      </c>
      <c r="S266" t="s">
        <v>4249</v>
      </c>
      <c r="T266" s="12" t="s">
        <v>1784</v>
      </c>
      <c r="U266" s="12" t="s">
        <v>3060</v>
      </c>
      <c r="W266" s="12" t="s">
        <v>40</v>
      </c>
      <c r="X266" s="12" t="s">
        <v>3303</v>
      </c>
      <c r="Y266" s="12" t="s">
        <v>3303</v>
      </c>
      <c r="Z266" s="12" t="s">
        <v>3142</v>
      </c>
      <c r="AA266" s="12" t="s">
        <v>35</v>
      </c>
      <c r="AB266" s="12" t="s">
        <v>2901</v>
      </c>
      <c r="AE266" s="12" t="s">
        <v>119</v>
      </c>
      <c r="AF266" s="12">
        <v>7</v>
      </c>
    </row>
    <row r="267" spans="1:32" s="12" customFormat="1" x14ac:dyDescent="0.25">
      <c r="A267" s="12" t="s">
        <v>3139</v>
      </c>
      <c r="B267" s="12">
        <v>2002</v>
      </c>
      <c r="C267" t="str">
        <f t="shared" si="4"/>
        <v>Waldenstrom et al. 2002</v>
      </c>
      <c r="D267" s="12" t="s">
        <v>35</v>
      </c>
      <c r="E267" s="12" t="s">
        <v>25</v>
      </c>
      <c r="F267" s="12" t="s">
        <v>629</v>
      </c>
      <c r="G267" s="12" t="s">
        <v>2901</v>
      </c>
      <c r="H267" s="12" t="s">
        <v>3504</v>
      </c>
      <c r="I267" s="12" t="s">
        <v>3140</v>
      </c>
      <c r="J267" s="12" t="s">
        <v>3625</v>
      </c>
      <c r="K267" s="12" t="s">
        <v>28</v>
      </c>
      <c r="L267" s="12" t="s">
        <v>28</v>
      </c>
      <c r="N267" s="12" t="s">
        <v>28</v>
      </c>
      <c r="O267" t="s">
        <v>744</v>
      </c>
      <c r="P267" s="12" t="s">
        <v>3901</v>
      </c>
      <c r="Q267" t="s">
        <v>4009</v>
      </c>
      <c r="R267" t="s">
        <v>4038</v>
      </c>
      <c r="S267" t="s">
        <v>4249</v>
      </c>
      <c r="T267" s="12" t="s">
        <v>1784</v>
      </c>
      <c r="U267" s="12" t="s">
        <v>3060</v>
      </c>
      <c r="W267" s="12" t="s">
        <v>40</v>
      </c>
      <c r="X267" s="12" t="s">
        <v>3360</v>
      </c>
      <c r="Y267" s="12" t="s">
        <v>3360</v>
      </c>
      <c r="Z267" s="12" t="s">
        <v>3142</v>
      </c>
      <c r="AA267" s="12" t="s">
        <v>35</v>
      </c>
      <c r="AB267" s="12" t="s">
        <v>2901</v>
      </c>
      <c r="AE267" s="12" t="s">
        <v>119</v>
      </c>
      <c r="AF267" s="12">
        <v>7</v>
      </c>
    </row>
    <row r="268" spans="1:32" s="12" customFormat="1" x14ac:dyDescent="0.25">
      <c r="A268" s="12" t="s">
        <v>3139</v>
      </c>
      <c r="B268" s="12">
        <v>2002</v>
      </c>
      <c r="C268" t="str">
        <f t="shared" si="4"/>
        <v>Waldenstrom et al. 2002</v>
      </c>
      <c r="D268" s="12" t="s">
        <v>35</v>
      </c>
      <c r="E268" s="12" t="s">
        <v>25</v>
      </c>
      <c r="F268" s="12" t="s">
        <v>629</v>
      </c>
      <c r="G268" s="12" t="s">
        <v>2901</v>
      </c>
      <c r="H268" s="12" t="s">
        <v>3504</v>
      </c>
      <c r="I268" s="12" t="s">
        <v>3140</v>
      </c>
      <c r="J268" s="12" t="s">
        <v>3625</v>
      </c>
      <c r="K268" s="12" t="s">
        <v>28</v>
      </c>
      <c r="L268" s="12" t="s">
        <v>28</v>
      </c>
      <c r="N268" s="12" t="s">
        <v>28</v>
      </c>
      <c r="O268" t="s">
        <v>744</v>
      </c>
      <c r="P268" s="12" t="s">
        <v>3901</v>
      </c>
      <c r="Q268" s="12" t="s">
        <v>4009</v>
      </c>
      <c r="R268" s="12" t="s">
        <v>4236</v>
      </c>
      <c r="S268" s="12" t="s">
        <v>4478</v>
      </c>
      <c r="T268" s="12" t="s">
        <v>3482</v>
      </c>
      <c r="U268" s="12" t="s">
        <v>3199</v>
      </c>
      <c r="W268" s="12" t="s">
        <v>40</v>
      </c>
      <c r="X268" s="12" t="s">
        <v>3365</v>
      </c>
      <c r="Y268" s="12" t="s">
        <v>3069</v>
      </c>
      <c r="Z268" s="12" t="s">
        <v>3142</v>
      </c>
      <c r="AA268" s="12" t="s">
        <v>35</v>
      </c>
      <c r="AB268" s="12" t="s">
        <v>2901</v>
      </c>
      <c r="AE268" s="12" t="s">
        <v>119</v>
      </c>
      <c r="AF268" s="12">
        <v>19</v>
      </c>
    </row>
    <row r="269" spans="1:32" s="12" customFormat="1" x14ac:dyDescent="0.25">
      <c r="A269" s="12" t="s">
        <v>3139</v>
      </c>
      <c r="B269" s="12">
        <v>2002</v>
      </c>
      <c r="C269" t="str">
        <f t="shared" si="4"/>
        <v>Waldenstrom et al. 2002</v>
      </c>
      <c r="D269" s="12" t="s">
        <v>35</v>
      </c>
      <c r="E269" s="12" t="s">
        <v>25</v>
      </c>
      <c r="F269" s="12" t="s">
        <v>629</v>
      </c>
      <c r="G269" s="12" t="s">
        <v>2901</v>
      </c>
      <c r="H269" s="12" t="s">
        <v>3504</v>
      </c>
      <c r="I269" s="12" t="s">
        <v>3140</v>
      </c>
      <c r="J269" s="12" t="s">
        <v>3625</v>
      </c>
      <c r="K269" s="12" t="s">
        <v>28</v>
      </c>
      <c r="L269" s="12" t="s">
        <v>28</v>
      </c>
      <c r="N269" s="12" t="s">
        <v>28</v>
      </c>
      <c r="O269" t="s">
        <v>744</v>
      </c>
      <c r="P269" s="12" t="s">
        <v>3901</v>
      </c>
      <c r="Q269" s="12" t="s">
        <v>4009</v>
      </c>
      <c r="R269" s="12" t="s">
        <v>4236</v>
      </c>
      <c r="S269" s="12" t="s">
        <v>4478</v>
      </c>
      <c r="T269" s="12" t="s">
        <v>3482</v>
      </c>
      <c r="U269" s="12" t="s">
        <v>3199</v>
      </c>
      <c r="W269" s="12" t="s">
        <v>40</v>
      </c>
      <c r="X269" s="12" t="s">
        <v>3165</v>
      </c>
      <c r="Y269" s="12" t="s">
        <v>3165</v>
      </c>
      <c r="Z269" s="12" t="s">
        <v>3142</v>
      </c>
      <c r="AA269" s="12" t="s">
        <v>35</v>
      </c>
      <c r="AB269" s="12" t="s">
        <v>2901</v>
      </c>
      <c r="AE269" s="12" t="s">
        <v>119</v>
      </c>
      <c r="AF269" s="12">
        <v>19</v>
      </c>
    </row>
    <row r="270" spans="1:32" s="12" customFormat="1" x14ac:dyDescent="0.25">
      <c r="A270" s="12" t="s">
        <v>3139</v>
      </c>
      <c r="B270" s="12">
        <v>2002</v>
      </c>
      <c r="C270" t="str">
        <f t="shared" si="4"/>
        <v>Waldenstrom et al. 2002</v>
      </c>
      <c r="D270" s="12" t="s">
        <v>35</v>
      </c>
      <c r="E270" s="12" t="s">
        <v>25</v>
      </c>
      <c r="F270" s="12" t="s">
        <v>629</v>
      </c>
      <c r="G270" s="12" t="s">
        <v>2901</v>
      </c>
      <c r="H270" s="12" t="s">
        <v>3504</v>
      </c>
      <c r="I270" s="12" t="s">
        <v>3140</v>
      </c>
      <c r="J270" s="12" t="s">
        <v>3625</v>
      </c>
      <c r="K270" s="12" t="s">
        <v>28</v>
      </c>
      <c r="L270" s="12" t="s">
        <v>28</v>
      </c>
      <c r="N270" s="12" t="s">
        <v>28</v>
      </c>
      <c r="O270" t="s">
        <v>744</v>
      </c>
      <c r="P270" s="12" t="s">
        <v>3901</v>
      </c>
      <c r="Q270" s="12" t="s">
        <v>4009</v>
      </c>
      <c r="R270" s="12" t="s">
        <v>4236</v>
      </c>
      <c r="S270" s="12" t="s">
        <v>4478</v>
      </c>
      <c r="T270" s="12" t="s">
        <v>3482</v>
      </c>
      <c r="U270" s="12" t="s">
        <v>3199</v>
      </c>
      <c r="W270" s="12" t="s">
        <v>40</v>
      </c>
      <c r="X270" s="12" t="s">
        <v>3303</v>
      </c>
      <c r="Y270" s="12" t="s">
        <v>3303</v>
      </c>
      <c r="Z270" s="12" t="s">
        <v>3142</v>
      </c>
      <c r="AA270" s="12" t="s">
        <v>35</v>
      </c>
      <c r="AB270" s="12" t="s">
        <v>2901</v>
      </c>
      <c r="AE270" s="12" t="s">
        <v>119</v>
      </c>
      <c r="AF270" s="12">
        <v>19</v>
      </c>
    </row>
    <row r="271" spans="1:32" s="12" customFormat="1" x14ac:dyDescent="0.25">
      <c r="A271" s="12" t="s">
        <v>3139</v>
      </c>
      <c r="B271" s="12">
        <v>2002</v>
      </c>
      <c r="C271" t="str">
        <f t="shared" si="4"/>
        <v>Waldenstrom et al. 2002</v>
      </c>
      <c r="D271" s="12" t="s">
        <v>35</v>
      </c>
      <c r="E271" s="12" t="s">
        <v>25</v>
      </c>
      <c r="F271" s="12" t="s">
        <v>629</v>
      </c>
      <c r="G271" s="12" t="s">
        <v>2901</v>
      </c>
      <c r="H271" s="12" t="s">
        <v>3504</v>
      </c>
      <c r="I271" s="12" t="s">
        <v>3140</v>
      </c>
      <c r="J271" s="12" t="s">
        <v>3625</v>
      </c>
      <c r="K271" s="12" t="s">
        <v>28</v>
      </c>
      <c r="L271" s="12" t="s">
        <v>28</v>
      </c>
      <c r="N271" s="12" t="s">
        <v>28</v>
      </c>
      <c r="O271" t="s">
        <v>744</v>
      </c>
      <c r="P271" s="12" t="s">
        <v>3901</v>
      </c>
      <c r="Q271" s="12" t="s">
        <v>4009</v>
      </c>
      <c r="R271" s="12" t="s">
        <v>4236</v>
      </c>
      <c r="S271" s="12" t="s">
        <v>4478</v>
      </c>
      <c r="T271" s="12" t="s">
        <v>3482</v>
      </c>
      <c r="U271" s="12" t="s">
        <v>3199</v>
      </c>
      <c r="W271" s="12" t="s">
        <v>40</v>
      </c>
      <c r="X271" s="12" t="s">
        <v>3360</v>
      </c>
      <c r="Y271" s="12" t="s">
        <v>3360</v>
      </c>
      <c r="Z271" s="12" t="s">
        <v>3142</v>
      </c>
      <c r="AA271" s="12" t="s">
        <v>35</v>
      </c>
      <c r="AB271" s="12" t="s">
        <v>2901</v>
      </c>
      <c r="AE271" s="12" t="s">
        <v>119</v>
      </c>
      <c r="AF271" s="12">
        <v>19</v>
      </c>
    </row>
    <row r="272" spans="1:32" s="12" customFormat="1" x14ac:dyDescent="0.25">
      <c r="A272" s="12" t="s">
        <v>3139</v>
      </c>
      <c r="B272" s="12">
        <v>2002</v>
      </c>
      <c r="C272" t="str">
        <f t="shared" si="4"/>
        <v>Waldenstrom et al. 2002</v>
      </c>
      <c r="D272" s="12" t="s">
        <v>35</v>
      </c>
      <c r="E272" s="12" t="s">
        <v>25</v>
      </c>
      <c r="F272" s="12" t="s">
        <v>629</v>
      </c>
      <c r="G272" s="12" t="s">
        <v>2901</v>
      </c>
      <c r="H272" s="12" t="s">
        <v>3504</v>
      </c>
      <c r="I272" s="12" t="s">
        <v>3140</v>
      </c>
      <c r="J272" s="12" t="s">
        <v>3625</v>
      </c>
      <c r="K272" s="12" t="s">
        <v>28</v>
      </c>
      <c r="L272" s="12" t="s">
        <v>28</v>
      </c>
      <c r="N272" s="12" t="s">
        <v>28</v>
      </c>
      <c r="O272" t="s">
        <v>744</v>
      </c>
      <c r="P272" s="12" t="s">
        <v>3901</v>
      </c>
      <c r="Q272" t="s">
        <v>4026</v>
      </c>
      <c r="R272" t="s">
        <v>4052</v>
      </c>
      <c r="S272" t="s">
        <v>4256</v>
      </c>
      <c r="T272" s="12" t="s">
        <v>2815</v>
      </c>
      <c r="U272" s="12" t="s">
        <v>1797</v>
      </c>
      <c r="W272" s="12" t="s">
        <v>40</v>
      </c>
      <c r="X272" s="12" t="s">
        <v>3365</v>
      </c>
      <c r="Y272" s="12" t="s">
        <v>3069</v>
      </c>
      <c r="Z272" s="12" t="s">
        <v>3142</v>
      </c>
      <c r="AA272" s="12" t="s">
        <v>35</v>
      </c>
      <c r="AB272" s="12" t="s">
        <v>2901</v>
      </c>
      <c r="AE272" s="12" t="s">
        <v>119</v>
      </c>
      <c r="AF272" s="12">
        <v>1</v>
      </c>
    </row>
    <row r="273" spans="1:32" s="12" customFormat="1" x14ac:dyDescent="0.25">
      <c r="A273" s="12" t="s">
        <v>3139</v>
      </c>
      <c r="B273" s="12">
        <v>2002</v>
      </c>
      <c r="C273" t="str">
        <f t="shared" si="4"/>
        <v>Waldenstrom et al. 2002</v>
      </c>
      <c r="D273" s="12" t="s">
        <v>35</v>
      </c>
      <c r="E273" s="12" t="s">
        <v>25</v>
      </c>
      <c r="F273" s="12" t="s">
        <v>629</v>
      </c>
      <c r="G273" s="12" t="s">
        <v>2901</v>
      </c>
      <c r="H273" s="12" t="s">
        <v>3504</v>
      </c>
      <c r="I273" s="12" t="s">
        <v>3140</v>
      </c>
      <c r="J273" s="12" t="s">
        <v>3625</v>
      </c>
      <c r="K273" s="12" t="s">
        <v>28</v>
      </c>
      <c r="L273" s="12" t="s">
        <v>28</v>
      </c>
      <c r="N273" s="12" t="s">
        <v>28</v>
      </c>
      <c r="O273" t="s">
        <v>744</v>
      </c>
      <c r="P273" s="12" t="s">
        <v>3901</v>
      </c>
      <c r="Q273" t="s">
        <v>4026</v>
      </c>
      <c r="R273" t="s">
        <v>4052</v>
      </c>
      <c r="S273" t="s">
        <v>4256</v>
      </c>
      <c r="T273" s="12" t="s">
        <v>2815</v>
      </c>
      <c r="U273" s="12" t="s">
        <v>1797</v>
      </c>
      <c r="W273" s="12" t="s">
        <v>40</v>
      </c>
      <c r="X273" s="12" t="s">
        <v>3165</v>
      </c>
      <c r="Y273" s="12" t="s">
        <v>3165</v>
      </c>
      <c r="Z273" s="12" t="s">
        <v>3142</v>
      </c>
      <c r="AA273" s="12" t="s">
        <v>35</v>
      </c>
      <c r="AB273" s="12" t="s">
        <v>2901</v>
      </c>
      <c r="AE273" s="12" t="s">
        <v>119</v>
      </c>
      <c r="AF273" s="12">
        <v>1</v>
      </c>
    </row>
    <row r="274" spans="1:32" s="12" customFormat="1" x14ac:dyDescent="0.25">
      <c r="A274" s="12" t="s">
        <v>3139</v>
      </c>
      <c r="B274" s="12">
        <v>2002</v>
      </c>
      <c r="C274" t="str">
        <f t="shared" si="4"/>
        <v>Waldenstrom et al. 2002</v>
      </c>
      <c r="D274" s="12" t="s">
        <v>35</v>
      </c>
      <c r="E274" s="12" t="s">
        <v>25</v>
      </c>
      <c r="F274" s="12" t="s">
        <v>629</v>
      </c>
      <c r="G274" s="12" t="s">
        <v>2901</v>
      </c>
      <c r="H274" s="12" t="s">
        <v>3504</v>
      </c>
      <c r="I274" s="12" t="s">
        <v>3140</v>
      </c>
      <c r="J274" s="12" t="s">
        <v>3625</v>
      </c>
      <c r="K274" s="12" t="s">
        <v>28</v>
      </c>
      <c r="L274" s="12" t="s">
        <v>28</v>
      </c>
      <c r="N274" s="12" t="s">
        <v>28</v>
      </c>
      <c r="O274" t="s">
        <v>744</v>
      </c>
      <c r="P274" s="12" t="s">
        <v>3901</v>
      </c>
      <c r="Q274" t="s">
        <v>4026</v>
      </c>
      <c r="R274" t="s">
        <v>4052</v>
      </c>
      <c r="S274" t="s">
        <v>4256</v>
      </c>
      <c r="T274" s="12" t="s">
        <v>2815</v>
      </c>
      <c r="U274" s="12" t="s">
        <v>1797</v>
      </c>
      <c r="W274" s="12" t="s">
        <v>40</v>
      </c>
      <c r="X274" s="12" t="s">
        <v>3303</v>
      </c>
      <c r="Y274" s="12" t="s">
        <v>3303</v>
      </c>
      <c r="Z274" s="12" t="s">
        <v>3142</v>
      </c>
      <c r="AA274" s="12" t="s">
        <v>35</v>
      </c>
      <c r="AB274" s="12" t="s">
        <v>2901</v>
      </c>
      <c r="AE274" s="12" t="s">
        <v>119</v>
      </c>
      <c r="AF274" s="12">
        <v>1</v>
      </c>
    </row>
    <row r="275" spans="1:32" s="12" customFormat="1" x14ac:dyDescent="0.25">
      <c r="A275" s="12" t="s">
        <v>3139</v>
      </c>
      <c r="B275" s="12">
        <v>2002</v>
      </c>
      <c r="C275" t="str">
        <f t="shared" si="4"/>
        <v>Waldenstrom et al. 2002</v>
      </c>
      <c r="D275" s="12" t="s">
        <v>35</v>
      </c>
      <c r="E275" s="12" t="s">
        <v>25</v>
      </c>
      <c r="F275" s="12" t="s">
        <v>629</v>
      </c>
      <c r="G275" s="12" t="s">
        <v>2901</v>
      </c>
      <c r="H275" s="12" t="s">
        <v>3504</v>
      </c>
      <c r="I275" s="12" t="s">
        <v>3140</v>
      </c>
      <c r="J275" s="12" t="s">
        <v>3625</v>
      </c>
      <c r="K275" s="12" t="s">
        <v>28</v>
      </c>
      <c r="L275" s="12" t="s">
        <v>28</v>
      </c>
      <c r="N275" s="12" t="s">
        <v>28</v>
      </c>
      <c r="O275" t="s">
        <v>744</v>
      </c>
      <c r="P275" s="12" t="s">
        <v>3901</v>
      </c>
      <c r="Q275" t="s">
        <v>4026</v>
      </c>
      <c r="R275" t="s">
        <v>4052</v>
      </c>
      <c r="S275" t="s">
        <v>4256</v>
      </c>
      <c r="T275" s="12" t="s">
        <v>2815</v>
      </c>
      <c r="U275" s="12" t="s">
        <v>1797</v>
      </c>
      <c r="W275" s="12" t="s">
        <v>40</v>
      </c>
      <c r="X275" s="12" t="s">
        <v>3360</v>
      </c>
      <c r="Y275" s="12" t="s">
        <v>3360</v>
      </c>
      <c r="Z275" s="12" t="s">
        <v>3142</v>
      </c>
      <c r="AA275" s="12" t="s">
        <v>35</v>
      </c>
      <c r="AB275" s="12" t="s">
        <v>2901</v>
      </c>
      <c r="AE275" s="12" t="s">
        <v>119</v>
      </c>
      <c r="AF275" s="12">
        <v>1</v>
      </c>
    </row>
    <row r="276" spans="1:32" s="12" customFormat="1" x14ac:dyDescent="0.25">
      <c r="A276" s="12" t="s">
        <v>3139</v>
      </c>
      <c r="B276" s="12">
        <v>2002</v>
      </c>
      <c r="C276" t="str">
        <f t="shared" si="4"/>
        <v>Waldenstrom et al. 2002</v>
      </c>
      <c r="D276" s="12" t="s">
        <v>35</v>
      </c>
      <c r="E276" s="12" t="s">
        <v>25</v>
      </c>
      <c r="F276" s="12" t="s">
        <v>629</v>
      </c>
      <c r="G276" s="12" t="s">
        <v>2901</v>
      </c>
      <c r="H276" s="12" t="s">
        <v>3504</v>
      </c>
      <c r="I276" s="12" t="s">
        <v>3140</v>
      </c>
      <c r="J276" s="12" t="s">
        <v>3625</v>
      </c>
      <c r="K276" s="12" t="s">
        <v>28</v>
      </c>
      <c r="L276" s="12" t="s">
        <v>28</v>
      </c>
      <c r="N276" s="12" t="s">
        <v>28</v>
      </c>
      <c r="O276" t="s">
        <v>744</v>
      </c>
      <c r="P276" s="12" t="s">
        <v>3901</v>
      </c>
      <c r="Q276" t="s">
        <v>4009</v>
      </c>
      <c r="R276" t="s">
        <v>4011</v>
      </c>
      <c r="S276" t="s">
        <v>4072</v>
      </c>
      <c r="T276" s="12" t="s">
        <v>1785</v>
      </c>
      <c r="U276" s="12" t="s">
        <v>3210</v>
      </c>
      <c r="W276" s="12" t="s">
        <v>40</v>
      </c>
      <c r="X276" s="12" t="s">
        <v>3365</v>
      </c>
      <c r="Y276" s="12" t="s">
        <v>3069</v>
      </c>
      <c r="Z276" s="12" t="s">
        <v>3142</v>
      </c>
      <c r="AA276" s="12" t="s">
        <v>35</v>
      </c>
      <c r="AB276" s="12" t="s">
        <v>2901</v>
      </c>
      <c r="AE276" s="12" t="s">
        <v>119</v>
      </c>
      <c r="AF276" s="12">
        <v>9</v>
      </c>
    </row>
    <row r="277" spans="1:32" s="12" customFormat="1" x14ac:dyDescent="0.25">
      <c r="A277" s="12" t="s">
        <v>3139</v>
      </c>
      <c r="B277" s="12">
        <v>2002</v>
      </c>
      <c r="C277" t="str">
        <f t="shared" si="4"/>
        <v>Waldenstrom et al. 2002</v>
      </c>
      <c r="D277" s="12" t="s">
        <v>35</v>
      </c>
      <c r="E277" s="12" t="s">
        <v>25</v>
      </c>
      <c r="F277" s="12" t="s">
        <v>629</v>
      </c>
      <c r="G277" s="12" t="s">
        <v>2901</v>
      </c>
      <c r="H277" s="12" t="s">
        <v>3504</v>
      </c>
      <c r="I277" s="12" t="s">
        <v>3140</v>
      </c>
      <c r="J277" s="12" t="s">
        <v>3625</v>
      </c>
      <c r="K277" s="12" t="s">
        <v>28</v>
      </c>
      <c r="L277" s="12" t="s">
        <v>28</v>
      </c>
      <c r="N277" s="12" t="s">
        <v>28</v>
      </c>
      <c r="O277" t="s">
        <v>744</v>
      </c>
      <c r="P277" s="12" t="s">
        <v>3901</v>
      </c>
      <c r="Q277" t="s">
        <v>4009</v>
      </c>
      <c r="R277" t="s">
        <v>4011</v>
      </c>
      <c r="S277" t="s">
        <v>4072</v>
      </c>
      <c r="T277" s="12" t="s">
        <v>1785</v>
      </c>
      <c r="U277" s="12" t="s">
        <v>3210</v>
      </c>
      <c r="W277" s="12" t="s">
        <v>40</v>
      </c>
      <c r="X277" s="12" t="s">
        <v>3165</v>
      </c>
      <c r="Y277" s="12" t="s">
        <v>3165</v>
      </c>
      <c r="Z277" s="12" t="s">
        <v>3142</v>
      </c>
      <c r="AA277" s="12" t="s">
        <v>35</v>
      </c>
      <c r="AB277" s="12" t="s">
        <v>2901</v>
      </c>
      <c r="AE277" s="12" t="s">
        <v>119</v>
      </c>
      <c r="AF277" s="12">
        <v>9</v>
      </c>
    </row>
    <row r="278" spans="1:32" s="12" customFormat="1" x14ac:dyDescent="0.25">
      <c r="A278" s="12" t="s">
        <v>3139</v>
      </c>
      <c r="B278" s="12">
        <v>2002</v>
      </c>
      <c r="C278" t="str">
        <f t="shared" si="4"/>
        <v>Waldenstrom et al. 2002</v>
      </c>
      <c r="D278" s="12" t="s">
        <v>35</v>
      </c>
      <c r="E278" s="12" t="s">
        <v>25</v>
      </c>
      <c r="F278" s="12" t="s">
        <v>629</v>
      </c>
      <c r="G278" s="12" t="s">
        <v>2901</v>
      </c>
      <c r="H278" s="12" t="s">
        <v>3504</v>
      </c>
      <c r="I278" s="12" t="s">
        <v>3140</v>
      </c>
      <c r="J278" s="12" t="s">
        <v>3625</v>
      </c>
      <c r="K278" s="12" t="s">
        <v>28</v>
      </c>
      <c r="L278" s="12" t="s">
        <v>28</v>
      </c>
      <c r="N278" s="12" t="s">
        <v>28</v>
      </c>
      <c r="O278" t="s">
        <v>744</v>
      </c>
      <c r="P278" s="12" t="s">
        <v>3901</v>
      </c>
      <c r="Q278" t="s">
        <v>4009</v>
      </c>
      <c r="R278" t="s">
        <v>4011</v>
      </c>
      <c r="S278" t="s">
        <v>4072</v>
      </c>
      <c r="T278" s="12" t="s">
        <v>1785</v>
      </c>
      <c r="U278" s="12" t="s">
        <v>3210</v>
      </c>
      <c r="W278" s="12" t="s">
        <v>40</v>
      </c>
      <c r="X278" s="12" t="s">
        <v>3303</v>
      </c>
      <c r="Y278" s="12" t="s">
        <v>3303</v>
      </c>
      <c r="Z278" s="12" t="s">
        <v>3142</v>
      </c>
      <c r="AA278" s="12" t="s">
        <v>35</v>
      </c>
      <c r="AB278" s="12" t="s">
        <v>2901</v>
      </c>
      <c r="AE278" s="12" t="s">
        <v>119</v>
      </c>
      <c r="AF278" s="12">
        <v>9</v>
      </c>
    </row>
    <row r="279" spans="1:32" s="12" customFormat="1" x14ac:dyDescent="0.25">
      <c r="A279" s="12" t="s">
        <v>3139</v>
      </c>
      <c r="B279" s="12">
        <v>2002</v>
      </c>
      <c r="C279" t="str">
        <f t="shared" si="4"/>
        <v>Waldenstrom et al. 2002</v>
      </c>
      <c r="D279" s="12" t="s">
        <v>35</v>
      </c>
      <c r="E279" s="12" t="s">
        <v>25</v>
      </c>
      <c r="F279" s="12" t="s">
        <v>629</v>
      </c>
      <c r="G279" s="12" t="s">
        <v>2901</v>
      </c>
      <c r="H279" s="12" t="s">
        <v>3504</v>
      </c>
      <c r="I279" s="12" t="s">
        <v>3140</v>
      </c>
      <c r="J279" s="12" t="s">
        <v>3625</v>
      </c>
      <c r="K279" s="12" t="s">
        <v>28</v>
      </c>
      <c r="L279" s="12" t="s">
        <v>28</v>
      </c>
      <c r="N279" s="12" t="s">
        <v>28</v>
      </c>
      <c r="O279" t="s">
        <v>744</v>
      </c>
      <c r="P279" s="12" t="s">
        <v>3901</v>
      </c>
      <c r="Q279" t="s">
        <v>4009</v>
      </c>
      <c r="R279" t="s">
        <v>4011</v>
      </c>
      <c r="S279" t="s">
        <v>4072</v>
      </c>
      <c r="T279" s="12" t="s">
        <v>1785</v>
      </c>
      <c r="U279" s="12" t="s">
        <v>3210</v>
      </c>
      <c r="W279" s="12" t="s">
        <v>40</v>
      </c>
      <c r="X279" s="12" t="s">
        <v>3360</v>
      </c>
      <c r="Y279" s="12" t="s">
        <v>3360</v>
      </c>
      <c r="Z279" s="12" t="s">
        <v>3142</v>
      </c>
      <c r="AA279" s="12" t="s">
        <v>35</v>
      </c>
      <c r="AB279" s="12" t="s">
        <v>2901</v>
      </c>
      <c r="AE279" s="12" t="s">
        <v>119</v>
      </c>
      <c r="AF279" s="12">
        <v>9</v>
      </c>
    </row>
    <row r="280" spans="1:32" s="12" customFormat="1" x14ac:dyDescent="0.25">
      <c r="A280" s="12" t="s">
        <v>3139</v>
      </c>
      <c r="B280" s="12">
        <v>2002</v>
      </c>
      <c r="C280" t="str">
        <f t="shared" si="4"/>
        <v>Waldenstrom et al. 2002</v>
      </c>
      <c r="D280" s="12" t="s">
        <v>35</v>
      </c>
      <c r="E280" s="12" t="s">
        <v>25</v>
      </c>
      <c r="F280" s="12" t="s">
        <v>629</v>
      </c>
      <c r="G280" s="12" t="s">
        <v>2901</v>
      </c>
      <c r="H280" s="12" t="s">
        <v>3504</v>
      </c>
      <c r="I280" s="12" t="s">
        <v>3140</v>
      </c>
      <c r="J280" s="12" t="s">
        <v>3625</v>
      </c>
      <c r="K280" s="12" t="s">
        <v>28</v>
      </c>
      <c r="L280" s="12" t="s">
        <v>28</v>
      </c>
      <c r="N280" s="12" t="s">
        <v>28</v>
      </c>
      <c r="O280" t="s">
        <v>744</v>
      </c>
      <c r="P280" s="12" t="s">
        <v>3901</v>
      </c>
      <c r="Q280" t="s">
        <v>3919</v>
      </c>
      <c r="R280" t="s">
        <v>2600</v>
      </c>
      <c r="S280" t="s">
        <v>3977</v>
      </c>
      <c r="T280" s="12" t="s">
        <v>3468</v>
      </c>
      <c r="U280" s="12" t="s">
        <v>3173</v>
      </c>
      <c r="W280" s="12" t="s">
        <v>40</v>
      </c>
      <c r="X280" s="12" t="s">
        <v>3365</v>
      </c>
      <c r="Y280" s="12" t="s">
        <v>3069</v>
      </c>
      <c r="Z280" s="12" t="s">
        <v>3142</v>
      </c>
      <c r="AA280" s="12" t="s">
        <v>35</v>
      </c>
      <c r="AB280" s="12" t="s">
        <v>2901</v>
      </c>
      <c r="AE280" s="12">
        <v>1</v>
      </c>
      <c r="AF280" s="12">
        <v>4</v>
      </c>
    </row>
    <row r="281" spans="1:32" s="12" customFormat="1" x14ac:dyDescent="0.25">
      <c r="A281" s="12" t="s">
        <v>3139</v>
      </c>
      <c r="B281" s="12">
        <v>2002</v>
      </c>
      <c r="C281" t="str">
        <f t="shared" si="4"/>
        <v>Waldenstrom et al. 2002</v>
      </c>
      <c r="D281" s="12" t="s">
        <v>35</v>
      </c>
      <c r="E281" s="12" t="s">
        <v>25</v>
      </c>
      <c r="F281" s="12" t="s">
        <v>629</v>
      </c>
      <c r="G281" s="12" t="s">
        <v>2901</v>
      </c>
      <c r="H281" s="12" t="s">
        <v>3504</v>
      </c>
      <c r="I281" s="12" t="s">
        <v>3140</v>
      </c>
      <c r="J281" s="12" t="s">
        <v>3625</v>
      </c>
      <c r="K281" s="12" t="s">
        <v>28</v>
      </c>
      <c r="L281" s="12" t="s">
        <v>28</v>
      </c>
      <c r="N281" s="12" t="s">
        <v>28</v>
      </c>
      <c r="O281" t="s">
        <v>744</v>
      </c>
      <c r="P281" s="12" t="s">
        <v>3901</v>
      </c>
      <c r="Q281" t="s">
        <v>3919</v>
      </c>
      <c r="R281" t="s">
        <v>2600</v>
      </c>
      <c r="S281" t="s">
        <v>3977</v>
      </c>
      <c r="T281" s="12" t="s">
        <v>3468</v>
      </c>
      <c r="U281" s="12" t="s">
        <v>3173</v>
      </c>
      <c r="W281" s="12" t="s">
        <v>40</v>
      </c>
      <c r="X281" s="12" t="s">
        <v>3165</v>
      </c>
      <c r="Y281" s="12" t="s">
        <v>3165</v>
      </c>
      <c r="Z281" s="12" t="s">
        <v>3142</v>
      </c>
      <c r="AA281" s="12" t="s">
        <v>35</v>
      </c>
      <c r="AB281" s="12" t="s">
        <v>2901</v>
      </c>
      <c r="AE281" s="12" t="s">
        <v>119</v>
      </c>
      <c r="AF281" s="12">
        <v>4</v>
      </c>
    </row>
    <row r="282" spans="1:32" s="12" customFormat="1" x14ac:dyDescent="0.25">
      <c r="A282" s="12" t="s">
        <v>3139</v>
      </c>
      <c r="B282" s="12">
        <v>2002</v>
      </c>
      <c r="C282" t="str">
        <f t="shared" si="4"/>
        <v>Waldenstrom et al. 2002</v>
      </c>
      <c r="D282" s="12" t="s">
        <v>35</v>
      </c>
      <c r="E282" s="12" t="s">
        <v>25</v>
      </c>
      <c r="F282" s="12" t="s">
        <v>629</v>
      </c>
      <c r="G282" s="12" t="s">
        <v>2901</v>
      </c>
      <c r="H282" s="12" t="s">
        <v>3504</v>
      </c>
      <c r="I282" s="12" t="s">
        <v>3140</v>
      </c>
      <c r="J282" s="12" t="s">
        <v>3625</v>
      </c>
      <c r="K282" s="12" t="s">
        <v>28</v>
      </c>
      <c r="L282" s="12" t="s">
        <v>28</v>
      </c>
      <c r="N282" s="12" t="s">
        <v>28</v>
      </c>
      <c r="O282" t="s">
        <v>744</v>
      </c>
      <c r="P282" s="12" t="s">
        <v>3901</v>
      </c>
      <c r="Q282" t="s">
        <v>3919</v>
      </c>
      <c r="R282" t="s">
        <v>2600</v>
      </c>
      <c r="S282" t="s">
        <v>3977</v>
      </c>
      <c r="T282" s="12" t="s">
        <v>3468</v>
      </c>
      <c r="U282" s="12" t="s">
        <v>3173</v>
      </c>
      <c r="W282" s="12" t="s">
        <v>40</v>
      </c>
      <c r="X282" s="12" t="s">
        <v>3303</v>
      </c>
      <c r="Y282" s="12" t="s">
        <v>3303</v>
      </c>
      <c r="Z282" s="12" t="s">
        <v>3142</v>
      </c>
      <c r="AA282" s="12" t="s">
        <v>35</v>
      </c>
      <c r="AB282" s="12" t="s">
        <v>2901</v>
      </c>
      <c r="AE282" s="12" t="s">
        <v>119</v>
      </c>
      <c r="AF282" s="12">
        <v>4</v>
      </c>
    </row>
    <row r="283" spans="1:32" s="12" customFormat="1" x14ac:dyDescent="0.25">
      <c r="A283" s="12" t="s">
        <v>3139</v>
      </c>
      <c r="B283" s="12">
        <v>2002</v>
      </c>
      <c r="C283" t="str">
        <f t="shared" si="4"/>
        <v>Waldenstrom et al. 2002</v>
      </c>
      <c r="D283" s="12" t="s">
        <v>35</v>
      </c>
      <c r="E283" s="12" t="s">
        <v>25</v>
      </c>
      <c r="F283" s="12" t="s">
        <v>629</v>
      </c>
      <c r="G283" s="12" t="s">
        <v>2901</v>
      </c>
      <c r="H283" s="12" t="s">
        <v>3504</v>
      </c>
      <c r="I283" s="12" t="s">
        <v>3140</v>
      </c>
      <c r="J283" s="12" t="s">
        <v>3625</v>
      </c>
      <c r="K283" s="12" t="s">
        <v>28</v>
      </c>
      <c r="L283" s="12" t="s">
        <v>28</v>
      </c>
      <c r="N283" s="12" t="s">
        <v>28</v>
      </c>
      <c r="O283" t="s">
        <v>744</v>
      </c>
      <c r="P283" s="12" t="s">
        <v>3901</v>
      </c>
      <c r="Q283" t="s">
        <v>3919</v>
      </c>
      <c r="R283" t="s">
        <v>2600</v>
      </c>
      <c r="S283" t="s">
        <v>3977</v>
      </c>
      <c r="T283" s="12" t="s">
        <v>3468</v>
      </c>
      <c r="U283" s="12" t="s">
        <v>3173</v>
      </c>
      <c r="W283" s="12" t="s">
        <v>40</v>
      </c>
      <c r="X283" s="12" t="s">
        <v>3360</v>
      </c>
      <c r="Y283" s="12" t="s">
        <v>3360</v>
      </c>
      <c r="Z283" s="12" t="s">
        <v>3142</v>
      </c>
      <c r="AA283" s="12" t="s">
        <v>35</v>
      </c>
      <c r="AB283" s="12" t="s">
        <v>2901</v>
      </c>
      <c r="AE283" s="12" t="s">
        <v>119</v>
      </c>
      <c r="AF283" s="12">
        <v>4</v>
      </c>
    </row>
    <row r="284" spans="1:32" s="12" customFormat="1" x14ac:dyDescent="0.25">
      <c r="A284" s="12" t="s">
        <v>3139</v>
      </c>
      <c r="B284" s="12">
        <v>2002</v>
      </c>
      <c r="C284" t="str">
        <f t="shared" si="4"/>
        <v>Waldenstrom et al. 2002</v>
      </c>
      <c r="D284" s="12" t="s">
        <v>35</v>
      </c>
      <c r="E284" s="12" t="s">
        <v>25</v>
      </c>
      <c r="F284" s="12" t="s">
        <v>629</v>
      </c>
      <c r="G284" s="12" t="s">
        <v>2901</v>
      </c>
      <c r="H284" s="12" t="s">
        <v>3504</v>
      </c>
      <c r="I284" s="12" t="s">
        <v>3140</v>
      </c>
      <c r="J284" s="12" t="s">
        <v>3625</v>
      </c>
      <c r="K284" s="12" t="s">
        <v>28</v>
      </c>
      <c r="L284" s="12" t="s">
        <v>28</v>
      </c>
      <c r="N284" s="12" t="s">
        <v>28</v>
      </c>
      <c r="O284" t="s">
        <v>744</v>
      </c>
      <c r="P284" s="12" t="s">
        <v>3901</v>
      </c>
      <c r="Q284" t="s">
        <v>2614</v>
      </c>
      <c r="R284" t="s">
        <v>3903</v>
      </c>
      <c r="S284" t="s">
        <v>3989</v>
      </c>
      <c r="T284" s="12" t="s">
        <v>3794</v>
      </c>
      <c r="U284" s="12" t="s">
        <v>3186</v>
      </c>
      <c r="W284" s="12" t="s">
        <v>40</v>
      </c>
      <c r="X284" s="12" t="s">
        <v>3365</v>
      </c>
      <c r="Y284" s="12" t="s">
        <v>3069</v>
      </c>
      <c r="Z284" s="12" t="s">
        <v>3142</v>
      </c>
      <c r="AA284" s="12" t="s">
        <v>35</v>
      </c>
      <c r="AB284" s="12" t="s">
        <v>2901</v>
      </c>
      <c r="AE284" s="12" t="s">
        <v>119</v>
      </c>
      <c r="AF284" s="12">
        <v>11</v>
      </c>
    </row>
    <row r="285" spans="1:32" s="12" customFormat="1" x14ac:dyDescent="0.25">
      <c r="A285" s="12" t="s">
        <v>3139</v>
      </c>
      <c r="B285" s="12">
        <v>2002</v>
      </c>
      <c r="C285" t="str">
        <f t="shared" si="4"/>
        <v>Waldenstrom et al. 2002</v>
      </c>
      <c r="D285" s="12" t="s">
        <v>35</v>
      </c>
      <c r="E285" s="12" t="s">
        <v>25</v>
      </c>
      <c r="F285" s="12" t="s">
        <v>629</v>
      </c>
      <c r="G285" s="12" t="s">
        <v>2901</v>
      </c>
      <c r="H285" s="12" t="s">
        <v>3504</v>
      </c>
      <c r="I285" s="12" t="s">
        <v>3140</v>
      </c>
      <c r="J285" s="12" t="s">
        <v>3625</v>
      </c>
      <c r="K285" s="12" t="s">
        <v>28</v>
      </c>
      <c r="L285" s="12" t="s">
        <v>28</v>
      </c>
      <c r="N285" s="12" t="s">
        <v>28</v>
      </c>
      <c r="O285" t="s">
        <v>744</v>
      </c>
      <c r="P285" s="12" t="s">
        <v>3901</v>
      </c>
      <c r="Q285" t="s">
        <v>2614</v>
      </c>
      <c r="R285" t="s">
        <v>3903</v>
      </c>
      <c r="S285" t="s">
        <v>3989</v>
      </c>
      <c r="T285" s="12" t="s">
        <v>3794</v>
      </c>
      <c r="U285" s="12" t="s">
        <v>3186</v>
      </c>
      <c r="W285" s="12" t="s">
        <v>40</v>
      </c>
      <c r="X285" s="12" t="s">
        <v>3165</v>
      </c>
      <c r="Y285" s="12" t="s">
        <v>3165</v>
      </c>
      <c r="Z285" s="12" t="s">
        <v>3142</v>
      </c>
      <c r="AA285" s="12" t="s">
        <v>35</v>
      </c>
      <c r="AB285" s="12" t="s">
        <v>2901</v>
      </c>
      <c r="AE285" s="12">
        <v>3</v>
      </c>
      <c r="AF285" s="12">
        <v>11</v>
      </c>
    </row>
    <row r="286" spans="1:32" s="12" customFormat="1" x14ac:dyDescent="0.25">
      <c r="A286" s="12" t="s">
        <v>3139</v>
      </c>
      <c r="B286" s="12">
        <v>2002</v>
      </c>
      <c r="C286" t="str">
        <f t="shared" si="4"/>
        <v>Waldenstrom et al. 2002</v>
      </c>
      <c r="D286" s="12" t="s">
        <v>35</v>
      </c>
      <c r="E286" s="12" t="s">
        <v>25</v>
      </c>
      <c r="F286" s="12" t="s">
        <v>629</v>
      </c>
      <c r="G286" s="12" t="s">
        <v>2901</v>
      </c>
      <c r="H286" s="12" t="s">
        <v>3504</v>
      </c>
      <c r="I286" s="12" t="s">
        <v>3140</v>
      </c>
      <c r="J286" s="12" t="s">
        <v>3625</v>
      </c>
      <c r="K286" s="12" t="s">
        <v>28</v>
      </c>
      <c r="L286" s="12" t="s">
        <v>28</v>
      </c>
      <c r="N286" s="12" t="s">
        <v>28</v>
      </c>
      <c r="O286" t="s">
        <v>744</v>
      </c>
      <c r="P286" s="12" t="s">
        <v>3901</v>
      </c>
      <c r="Q286" t="s">
        <v>2614</v>
      </c>
      <c r="R286" t="s">
        <v>3903</v>
      </c>
      <c r="S286" t="s">
        <v>3989</v>
      </c>
      <c r="T286" s="12" t="s">
        <v>3794</v>
      </c>
      <c r="U286" s="12" t="s">
        <v>3186</v>
      </c>
      <c r="W286" s="12" t="s">
        <v>40</v>
      </c>
      <c r="X286" s="12" t="s">
        <v>3303</v>
      </c>
      <c r="Y286" s="12" t="s">
        <v>3303</v>
      </c>
      <c r="Z286" s="12" t="s">
        <v>3142</v>
      </c>
      <c r="AA286" s="12" t="s">
        <v>35</v>
      </c>
      <c r="AB286" s="12" t="s">
        <v>2901</v>
      </c>
      <c r="AE286" s="12">
        <v>4</v>
      </c>
      <c r="AF286" s="12">
        <v>11</v>
      </c>
    </row>
    <row r="287" spans="1:32" s="12" customFormat="1" x14ac:dyDescent="0.25">
      <c r="A287" s="12" t="s">
        <v>3139</v>
      </c>
      <c r="B287" s="12">
        <v>2002</v>
      </c>
      <c r="C287" t="str">
        <f t="shared" si="4"/>
        <v>Waldenstrom et al. 2002</v>
      </c>
      <c r="D287" s="12" t="s">
        <v>35</v>
      </c>
      <c r="E287" s="12" t="s">
        <v>25</v>
      </c>
      <c r="F287" s="12" t="s">
        <v>629</v>
      </c>
      <c r="G287" s="12" t="s">
        <v>2901</v>
      </c>
      <c r="H287" s="12" t="s">
        <v>3504</v>
      </c>
      <c r="I287" s="12" t="s">
        <v>3140</v>
      </c>
      <c r="J287" s="12" t="s">
        <v>3625</v>
      </c>
      <c r="K287" s="12" t="s">
        <v>28</v>
      </c>
      <c r="L287" s="12" t="s">
        <v>28</v>
      </c>
      <c r="N287" s="12" t="s">
        <v>28</v>
      </c>
      <c r="O287" t="s">
        <v>744</v>
      </c>
      <c r="P287" s="12" t="s">
        <v>3901</v>
      </c>
      <c r="Q287" t="s">
        <v>2614</v>
      </c>
      <c r="R287" t="s">
        <v>3903</v>
      </c>
      <c r="S287" t="s">
        <v>3989</v>
      </c>
      <c r="T287" s="12" t="s">
        <v>3794</v>
      </c>
      <c r="U287" s="12" t="s">
        <v>3186</v>
      </c>
      <c r="W287" s="12" t="s">
        <v>40</v>
      </c>
      <c r="X287" s="12" t="s">
        <v>3360</v>
      </c>
      <c r="Y287" s="12" t="s">
        <v>3360</v>
      </c>
      <c r="Z287" s="12" t="s">
        <v>3142</v>
      </c>
      <c r="AA287" s="12" t="s">
        <v>35</v>
      </c>
      <c r="AB287" s="12" t="s">
        <v>2901</v>
      </c>
      <c r="AE287" s="12">
        <v>5</v>
      </c>
      <c r="AF287" s="12">
        <v>11</v>
      </c>
    </row>
    <row r="288" spans="1:32" s="12" customFormat="1" x14ac:dyDescent="0.25">
      <c r="A288" s="12" t="s">
        <v>3139</v>
      </c>
      <c r="B288" s="12">
        <v>2002</v>
      </c>
      <c r="C288" t="str">
        <f t="shared" si="4"/>
        <v>Waldenstrom et al. 2002</v>
      </c>
      <c r="D288" s="12" t="s">
        <v>35</v>
      </c>
      <c r="E288" s="12" t="s">
        <v>25</v>
      </c>
      <c r="F288" s="12" t="s">
        <v>629</v>
      </c>
      <c r="G288" s="12" t="s">
        <v>2901</v>
      </c>
      <c r="H288" s="12" t="s">
        <v>3504</v>
      </c>
      <c r="I288" s="12" t="s">
        <v>3140</v>
      </c>
      <c r="J288" s="12" t="s">
        <v>3625</v>
      </c>
      <c r="K288" s="12" t="s">
        <v>28</v>
      </c>
      <c r="L288" s="12" t="s">
        <v>28</v>
      </c>
      <c r="N288" s="12" t="s">
        <v>28</v>
      </c>
      <c r="O288" t="s">
        <v>744</v>
      </c>
      <c r="P288" s="12" t="s">
        <v>3901</v>
      </c>
      <c r="Q288" t="s">
        <v>4009</v>
      </c>
      <c r="R288" t="s">
        <v>4038</v>
      </c>
      <c r="S288" t="s">
        <v>4268</v>
      </c>
      <c r="T288" s="12" t="s">
        <v>1943</v>
      </c>
      <c r="U288" s="12" t="s">
        <v>2057</v>
      </c>
      <c r="W288" s="12" t="s">
        <v>40</v>
      </c>
      <c r="X288" s="12" t="s">
        <v>3365</v>
      </c>
      <c r="Y288" s="12" t="s">
        <v>3069</v>
      </c>
      <c r="Z288" s="12" t="s">
        <v>3142</v>
      </c>
      <c r="AA288" s="12" t="s">
        <v>35</v>
      </c>
      <c r="AB288" s="12" t="s">
        <v>2901</v>
      </c>
      <c r="AE288" s="12" t="s">
        <v>119</v>
      </c>
      <c r="AF288" s="12">
        <v>2</v>
      </c>
    </row>
    <row r="289" spans="1:32" s="12" customFormat="1" x14ac:dyDescent="0.25">
      <c r="A289" s="12" t="s">
        <v>3139</v>
      </c>
      <c r="B289" s="12">
        <v>2002</v>
      </c>
      <c r="C289" t="str">
        <f t="shared" si="4"/>
        <v>Waldenstrom et al. 2002</v>
      </c>
      <c r="D289" s="12" t="s">
        <v>35</v>
      </c>
      <c r="E289" s="12" t="s">
        <v>25</v>
      </c>
      <c r="F289" s="12" t="s">
        <v>629</v>
      </c>
      <c r="G289" s="12" t="s">
        <v>2901</v>
      </c>
      <c r="H289" s="12" t="s">
        <v>3504</v>
      </c>
      <c r="I289" s="12" t="s">
        <v>3140</v>
      </c>
      <c r="J289" s="12" t="s">
        <v>3625</v>
      </c>
      <c r="K289" s="12" t="s">
        <v>28</v>
      </c>
      <c r="L289" s="12" t="s">
        <v>28</v>
      </c>
      <c r="N289" s="12" t="s">
        <v>28</v>
      </c>
      <c r="O289" t="s">
        <v>744</v>
      </c>
      <c r="P289" s="12" t="s">
        <v>3901</v>
      </c>
      <c r="Q289" t="s">
        <v>4009</v>
      </c>
      <c r="R289" t="s">
        <v>4038</v>
      </c>
      <c r="S289" t="s">
        <v>4268</v>
      </c>
      <c r="T289" s="12" t="s">
        <v>1943</v>
      </c>
      <c r="U289" s="12" t="s">
        <v>2057</v>
      </c>
      <c r="W289" s="12" t="s">
        <v>40</v>
      </c>
      <c r="X289" s="12" t="s">
        <v>3165</v>
      </c>
      <c r="Y289" s="12" t="s">
        <v>3165</v>
      </c>
      <c r="Z289" s="12" t="s">
        <v>3142</v>
      </c>
      <c r="AA289" s="12" t="s">
        <v>35</v>
      </c>
      <c r="AB289" s="12" t="s">
        <v>2901</v>
      </c>
      <c r="AE289" s="12" t="s">
        <v>119</v>
      </c>
      <c r="AF289" s="12">
        <v>2</v>
      </c>
    </row>
    <row r="290" spans="1:32" s="12" customFormat="1" x14ac:dyDescent="0.25">
      <c r="A290" s="12" t="s">
        <v>3139</v>
      </c>
      <c r="B290" s="12">
        <v>2002</v>
      </c>
      <c r="C290" t="str">
        <f t="shared" si="4"/>
        <v>Waldenstrom et al. 2002</v>
      </c>
      <c r="D290" s="12" t="s">
        <v>35</v>
      </c>
      <c r="E290" s="12" t="s">
        <v>25</v>
      </c>
      <c r="F290" s="12" t="s">
        <v>629</v>
      </c>
      <c r="G290" s="12" t="s">
        <v>2901</v>
      </c>
      <c r="H290" s="12" t="s">
        <v>3504</v>
      </c>
      <c r="I290" s="12" t="s">
        <v>3140</v>
      </c>
      <c r="J290" s="12" t="s">
        <v>3625</v>
      </c>
      <c r="K290" s="12" t="s">
        <v>28</v>
      </c>
      <c r="L290" s="12" t="s">
        <v>28</v>
      </c>
      <c r="N290" s="12" t="s">
        <v>28</v>
      </c>
      <c r="O290" t="s">
        <v>744</v>
      </c>
      <c r="P290" s="12" t="s">
        <v>3901</v>
      </c>
      <c r="Q290" t="s">
        <v>4009</v>
      </c>
      <c r="R290" t="s">
        <v>4038</v>
      </c>
      <c r="S290" t="s">
        <v>4268</v>
      </c>
      <c r="T290" s="12" t="s">
        <v>1943</v>
      </c>
      <c r="U290" s="12" t="s">
        <v>2057</v>
      </c>
      <c r="W290" s="12" t="s">
        <v>40</v>
      </c>
      <c r="X290" s="12" t="s">
        <v>3303</v>
      </c>
      <c r="Y290" s="12" t="s">
        <v>3303</v>
      </c>
      <c r="Z290" s="12" t="s">
        <v>3142</v>
      </c>
      <c r="AA290" s="12" t="s">
        <v>35</v>
      </c>
      <c r="AB290" s="12" t="s">
        <v>2901</v>
      </c>
      <c r="AE290" s="12" t="s">
        <v>119</v>
      </c>
      <c r="AF290" s="12">
        <v>2</v>
      </c>
    </row>
    <row r="291" spans="1:32" s="12" customFormat="1" x14ac:dyDescent="0.25">
      <c r="A291" s="12" t="s">
        <v>3139</v>
      </c>
      <c r="B291" s="12">
        <v>2002</v>
      </c>
      <c r="C291" t="str">
        <f t="shared" si="4"/>
        <v>Waldenstrom et al. 2002</v>
      </c>
      <c r="D291" s="12" t="s">
        <v>35</v>
      </c>
      <c r="E291" s="12" t="s">
        <v>25</v>
      </c>
      <c r="F291" s="12" t="s">
        <v>629</v>
      </c>
      <c r="G291" s="12" t="s">
        <v>2901</v>
      </c>
      <c r="H291" s="12" t="s">
        <v>3504</v>
      </c>
      <c r="I291" s="12" t="s">
        <v>3140</v>
      </c>
      <c r="J291" s="12" t="s">
        <v>3625</v>
      </c>
      <c r="K291" s="12" t="s">
        <v>28</v>
      </c>
      <c r="L291" s="12" t="s">
        <v>28</v>
      </c>
      <c r="N291" s="12" t="s">
        <v>28</v>
      </c>
      <c r="O291" t="s">
        <v>744</v>
      </c>
      <c r="P291" s="12" t="s">
        <v>3901</v>
      </c>
      <c r="Q291" t="s">
        <v>4009</v>
      </c>
      <c r="R291" t="s">
        <v>4038</v>
      </c>
      <c r="S291" t="s">
        <v>4268</v>
      </c>
      <c r="T291" s="12" t="s">
        <v>1943</v>
      </c>
      <c r="U291" s="12" t="s">
        <v>2057</v>
      </c>
      <c r="W291" s="12" t="s">
        <v>40</v>
      </c>
      <c r="X291" s="12" t="s">
        <v>3360</v>
      </c>
      <c r="Y291" s="12" t="s">
        <v>3360</v>
      </c>
      <c r="Z291" s="12" t="s">
        <v>3142</v>
      </c>
      <c r="AA291" s="12" t="s">
        <v>35</v>
      </c>
      <c r="AB291" s="12" t="s">
        <v>2901</v>
      </c>
      <c r="AE291" s="12" t="s">
        <v>119</v>
      </c>
      <c r="AF291" s="12">
        <v>2</v>
      </c>
    </row>
    <row r="292" spans="1:32" s="12" customFormat="1" x14ac:dyDescent="0.25">
      <c r="A292" s="12" t="s">
        <v>3139</v>
      </c>
      <c r="B292" s="12">
        <v>2002</v>
      </c>
      <c r="C292" t="str">
        <f t="shared" si="4"/>
        <v>Waldenstrom et al. 2002</v>
      </c>
      <c r="D292" s="12" t="s">
        <v>35</v>
      </c>
      <c r="E292" s="12" t="s">
        <v>25</v>
      </c>
      <c r="F292" s="12" t="s">
        <v>629</v>
      </c>
      <c r="G292" s="12" t="s">
        <v>2901</v>
      </c>
      <c r="H292" s="12" t="s">
        <v>3504</v>
      </c>
      <c r="I292" s="12" t="s">
        <v>3140</v>
      </c>
      <c r="J292" s="12" t="s">
        <v>3625</v>
      </c>
      <c r="K292" s="12" t="s">
        <v>28</v>
      </c>
      <c r="L292" s="12" t="s">
        <v>28</v>
      </c>
      <c r="N292" s="12" t="s">
        <v>28</v>
      </c>
      <c r="O292" t="s">
        <v>744</v>
      </c>
      <c r="P292" s="12" t="s">
        <v>3901</v>
      </c>
      <c r="Q292" t="s">
        <v>4009</v>
      </c>
      <c r="R292" t="s">
        <v>4236</v>
      </c>
      <c r="S292" t="s">
        <v>4277</v>
      </c>
      <c r="T292" s="12" t="s">
        <v>2839</v>
      </c>
      <c r="U292" s="12" t="s">
        <v>3196</v>
      </c>
      <c r="W292" s="12" t="s">
        <v>40</v>
      </c>
      <c r="X292" s="12" t="s">
        <v>3365</v>
      </c>
      <c r="Y292" s="12" t="s">
        <v>3069</v>
      </c>
      <c r="Z292" s="12" t="s">
        <v>3142</v>
      </c>
      <c r="AA292" s="12" t="s">
        <v>35</v>
      </c>
      <c r="AB292" s="12" t="s">
        <v>2901</v>
      </c>
      <c r="AE292" s="12" t="s">
        <v>119</v>
      </c>
      <c r="AF292" s="12">
        <v>3</v>
      </c>
    </row>
    <row r="293" spans="1:32" s="12" customFormat="1" x14ac:dyDescent="0.25">
      <c r="A293" s="12" t="s">
        <v>3139</v>
      </c>
      <c r="B293" s="12">
        <v>2002</v>
      </c>
      <c r="C293" t="str">
        <f t="shared" si="4"/>
        <v>Waldenstrom et al. 2002</v>
      </c>
      <c r="D293" s="12" t="s">
        <v>35</v>
      </c>
      <c r="E293" s="12" t="s">
        <v>25</v>
      </c>
      <c r="F293" s="12" t="s">
        <v>629</v>
      </c>
      <c r="G293" s="12" t="s">
        <v>2901</v>
      </c>
      <c r="H293" s="12" t="s">
        <v>3504</v>
      </c>
      <c r="I293" s="12" t="s">
        <v>3140</v>
      </c>
      <c r="J293" s="12" t="s">
        <v>3625</v>
      </c>
      <c r="K293" s="12" t="s">
        <v>28</v>
      </c>
      <c r="L293" s="12" t="s">
        <v>28</v>
      </c>
      <c r="N293" s="12" t="s">
        <v>28</v>
      </c>
      <c r="O293" t="s">
        <v>744</v>
      </c>
      <c r="P293" s="12" t="s">
        <v>3901</v>
      </c>
      <c r="Q293" t="s">
        <v>4009</v>
      </c>
      <c r="R293" t="s">
        <v>4236</v>
      </c>
      <c r="S293" t="s">
        <v>4277</v>
      </c>
      <c r="T293" s="12" t="s">
        <v>2839</v>
      </c>
      <c r="U293" s="12" t="s">
        <v>3196</v>
      </c>
      <c r="W293" s="12" t="s">
        <v>40</v>
      </c>
      <c r="X293" s="12" t="s">
        <v>3165</v>
      </c>
      <c r="Y293" s="12" t="s">
        <v>3165</v>
      </c>
      <c r="Z293" s="12" t="s">
        <v>3142</v>
      </c>
      <c r="AA293" s="12" t="s">
        <v>35</v>
      </c>
      <c r="AB293" s="12" t="s">
        <v>2901</v>
      </c>
      <c r="AE293" s="12" t="s">
        <v>119</v>
      </c>
      <c r="AF293" s="12">
        <v>3</v>
      </c>
    </row>
    <row r="294" spans="1:32" s="12" customFormat="1" x14ac:dyDescent="0.25">
      <c r="A294" s="12" t="s">
        <v>3139</v>
      </c>
      <c r="B294" s="12">
        <v>2002</v>
      </c>
      <c r="C294" t="str">
        <f t="shared" si="4"/>
        <v>Waldenstrom et al. 2002</v>
      </c>
      <c r="D294" s="12" t="s">
        <v>35</v>
      </c>
      <c r="E294" s="12" t="s">
        <v>25</v>
      </c>
      <c r="F294" s="12" t="s">
        <v>629</v>
      </c>
      <c r="G294" s="12" t="s">
        <v>2901</v>
      </c>
      <c r="H294" s="12" t="s">
        <v>3504</v>
      </c>
      <c r="I294" s="12" t="s">
        <v>3140</v>
      </c>
      <c r="J294" s="12" t="s">
        <v>3625</v>
      </c>
      <c r="K294" s="12" t="s">
        <v>28</v>
      </c>
      <c r="L294" s="12" t="s">
        <v>28</v>
      </c>
      <c r="N294" s="12" t="s">
        <v>28</v>
      </c>
      <c r="O294" t="s">
        <v>744</v>
      </c>
      <c r="P294" s="12" t="s">
        <v>3901</v>
      </c>
      <c r="Q294" t="s">
        <v>4009</v>
      </c>
      <c r="R294" t="s">
        <v>4236</v>
      </c>
      <c r="S294" t="s">
        <v>4277</v>
      </c>
      <c r="T294" s="12" t="s">
        <v>2839</v>
      </c>
      <c r="U294" s="12" t="s">
        <v>3196</v>
      </c>
      <c r="W294" s="12" t="s">
        <v>40</v>
      </c>
      <c r="X294" s="12" t="s">
        <v>3303</v>
      </c>
      <c r="Y294" s="12" t="s">
        <v>3303</v>
      </c>
      <c r="Z294" s="12" t="s">
        <v>3142</v>
      </c>
      <c r="AA294" s="12" t="s">
        <v>35</v>
      </c>
      <c r="AB294" s="12" t="s">
        <v>2901</v>
      </c>
      <c r="AE294" s="12" t="s">
        <v>119</v>
      </c>
      <c r="AF294" s="12">
        <v>3</v>
      </c>
    </row>
    <row r="295" spans="1:32" s="12" customFormat="1" x14ac:dyDescent="0.25">
      <c r="A295" s="12" t="s">
        <v>3139</v>
      </c>
      <c r="B295" s="12">
        <v>2002</v>
      </c>
      <c r="C295" t="str">
        <f t="shared" si="4"/>
        <v>Waldenstrom et al. 2002</v>
      </c>
      <c r="D295" s="12" t="s">
        <v>35</v>
      </c>
      <c r="E295" s="12" t="s">
        <v>25</v>
      </c>
      <c r="F295" s="12" t="s">
        <v>629</v>
      </c>
      <c r="G295" s="12" t="s">
        <v>2901</v>
      </c>
      <c r="H295" s="12" t="s">
        <v>3504</v>
      </c>
      <c r="I295" s="12" t="s">
        <v>3140</v>
      </c>
      <c r="J295" s="12" t="s">
        <v>3625</v>
      </c>
      <c r="K295" s="12" t="s">
        <v>28</v>
      </c>
      <c r="L295" s="12" t="s">
        <v>28</v>
      </c>
      <c r="N295" s="12" t="s">
        <v>28</v>
      </c>
      <c r="O295" t="s">
        <v>744</v>
      </c>
      <c r="P295" s="12" t="s">
        <v>3901</v>
      </c>
      <c r="Q295" t="s">
        <v>4009</v>
      </c>
      <c r="R295" t="s">
        <v>4236</v>
      </c>
      <c r="S295" t="s">
        <v>4277</v>
      </c>
      <c r="T295" s="12" t="s">
        <v>2839</v>
      </c>
      <c r="U295" s="12" t="s">
        <v>3196</v>
      </c>
      <c r="W295" s="12" t="s">
        <v>40</v>
      </c>
      <c r="X295" s="12" t="s">
        <v>3360</v>
      </c>
      <c r="Y295" s="12" t="s">
        <v>3360</v>
      </c>
      <c r="Z295" s="12" t="s">
        <v>3142</v>
      </c>
      <c r="AA295" s="12" t="s">
        <v>35</v>
      </c>
      <c r="AB295" s="12" t="s">
        <v>2901</v>
      </c>
      <c r="AE295" s="12" t="s">
        <v>119</v>
      </c>
      <c r="AF295" s="12">
        <v>3</v>
      </c>
    </row>
    <row r="296" spans="1:32" s="12" customFormat="1" x14ac:dyDescent="0.25">
      <c r="A296" s="12" t="s">
        <v>3139</v>
      </c>
      <c r="B296" s="12">
        <v>2002</v>
      </c>
      <c r="C296" t="str">
        <f t="shared" si="4"/>
        <v>Waldenstrom et al. 2002</v>
      </c>
      <c r="D296" s="12" t="s">
        <v>35</v>
      </c>
      <c r="E296" s="12" t="s">
        <v>25</v>
      </c>
      <c r="F296" s="12" t="s">
        <v>629</v>
      </c>
      <c r="G296" s="12" t="s">
        <v>2901</v>
      </c>
      <c r="H296" s="12" t="s">
        <v>3504</v>
      </c>
      <c r="I296" s="12" t="s">
        <v>3140</v>
      </c>
      <c r="J296" s="12" t="s">
        <v>3625</v>
      </c>
      <c r="K296" s="12" t="s">
        <v>28</v>
      </c>
      <c r="L296" s="12" t="s">
        <v>28</v>
      </c>
      <c r="N296" s="12" t="s">
        <v>28</v>
      </c>
      <c r="O296" t="s">
        <v>744</v>
      </c>
      <c r="P296" s="12" t="s">
        <v>3901</v>
      </c>
      <c r="Q296" t="s">
        <v>4009</v>
      </c>
      <c r="R296" t="s">
        <v>4017</v>
      </c>
      <c r="S296" t="s">
        <v>4016</v>
      </c>
      <c r="T296" s="12" t="s">
        <v>2051</v>
      </c>
      <c r="U296" s="12" t="s">
        <v>1310</v>
      </c>
      <c r="W296" s="12" t="s">
        <v>40</v>
      </c>
      <c r="X296" s="12" t="s">
        <v>3365</v>
      </c>
      <c r="Y296" s="12" t="s">
        <v>3069</v>
      </c>
      <c r="Z296" s="12" t="s">
        <v>3142</v>
      </c>
      <c r="AA296" s="12" t="s">
        <v>35</v>
      </c>
      <c r="AB296" s="12" t="s">
        <v>2901</v>
      </c>
      <c r="AE296" s="12">
        <v>2</v>
      </c>
      <c r="AF296" s="12">
        <v>44</v>
      </c>
    </row>
    <row r="297" spans="1:32" s="12" customFormat="1" x14ac:dyDescent="0.25">
      <c r="A297" s="12" t="s">
        <v>3139</v>
      </c>
      <c r="B297" s="12">
        <v>2002</v>
      </c>
      <c r="C297" t="str">
        <f t="shared" si="4"/>
        <v>Waldenstrom et al. 2002</v>
      </c>
      <c r="D297" s="12" t="s">
        <v>35</v>
      </c>
      <c r="E297" s="12" t="s">
        <v>25</v>
      </c>
      <c r="F297" s="12" t="s">
        <v>629</v>
      </c>
      <c r="G297" s="12" t="s">
        <v>2901</v>
      </c>
      <c r="H297" s="12" t="s">
        <v>3504</v>
      </c>
      <c r="I297" s="12" t="s">
        <v>3140</v>
      </c>
      <c r="J297" s="12" t="s">
        <v>3625</v>
      </c>
      <c r="K297" s="12" t="s">
        <v>28</v>
      </c>
      <c r="L297" s="12" t="s">
        <v>28</v>
      </c>
      <c r="N297" s="12" t="s">
        <v>28</v>
      </c>
      <c r="O297" t="s">
        <v>744</v>
      </c>
      <c r="P297" s="12" t="s">
        <v>3901</v>
      </c>
      <c r="Q297" t="s">
        <v>4009</v>
      </c>
      <c r="R297" t="s">
        <v>4017</v>
      </c>
      <c r="S297" t="s">
        <v>4016</v>
      </c>
      <c r="T297" s="12" t="s">
        <v>2051</v>
      </c>
      <c r="U297" s="12" t="s">
        <v>1310</v>
      </c>
      <c r="W297" s="12" t="s">
        <v>40</v>
      </c>
      <c r="X297" s="12" t="s">
        <v>3165</v>
      </c>
      <c r="Y297" s="12" t="s">
        <v>3165</v>
      </c>
      <c r="Z297" s="12" t="s">
        <v>3142</v>
      </c>
      <c r="AA297" s="12" t="s">
        <v>35</v>
      </c>
      <c r="AB297" s="12" t="s">
        <v>2901</v>
      </c>
      <c r="AE297" s="12">
        <v>7</v>
      </c>
      <c r="AF297" s="12">
        <v>44</v>
      </c>
    </row>
    <row r="298" spans="1:32" s="12" customFormat="1" x14ac:dyDescent="0.25">
      <c r="A298" s="12" t="s">
        <v>3139</v>
      </c>
      <c r="B298" s="12">
        <v>2002</v>
      </c>
      <c r="C298" t="str">
        <f t="shared" si="4"/>
        <v>Waldenstrom et al. 2002</v>
      </c>
      <c r="D298" s="12" t="s">
        <v>35</v>
      </c>
      <c r="E298" s="12" t="s">
        <v>25</v>
      </c>
      <c r="F298" s="12" t="s">
        <v>629</v>
      </c>
      <c r="G298" s="12" t="s">
        <v>2901</v>
      </c>
      <c r="H298" s="12" t="s">
        <v>3504</v>
      </c>
      <c r="I298" s="12" t="s">
        <v>3140</v>
      </c>
      <c r="J298" s="12" t="s">
        <v>3625</v>
      </c>
      <c r="K298" s="12" t="s">
        <v>28</v>
      </c>
      <c r="L298" s="12" t="s">
        <v>28</v>
      </c>
      <c r="N298" s="12" t="s">
        <v>28</v>
      </c>
      <c r="O298" t="s">
        <v>744</v>
      </c>
      <c r="P298" s="12" t="s">
        <v>3901</v>
      </c>
      <c r="Q298" t="s">
        <v>4009</v>
      </c>
      <c r="R298" t="s">
        <v>4017</v>
      </c>
      <c r="S298" t="s">
        <v>4016</v>
      </c>
      <c r="T298" s="12" t="s">
        <v>2051</v>
      </c>
      <c r="U298" s="12" t="s">
        <v>1310</v>
      </c>
      <c r="W298" s="12" t="s">
        <v>40</v>
      </c>
      <c r="X298" s="12" t="s">
        <v>3303</v>
      </c>
      <c r="Y298" s="12" t="s">
        <v>3303</v>
      </c>
      <c r="Z298" s="12" t="s">
        <v>3142</v>
      </c>
      <c r="AA298" s="12" t="s">
        <v>35</v>
      </c>
      <c r="AB298" s="12" t="s">
        <v>2901</v>
      </c>
      <c r="AE298" s="12">
        <v>7</v>
      </c>
      <c r="AF298" s="12">
        <v>44</v>
      </c>
    </row>
    <row r="299" spans="1:32" s="12" customFormat="1" x14ac:dyDescent="0.25">
      <c r="A299" s="12" t="s">
        <v>3139</v>
      </c>
      <c r="B299" s="12">
        <v>2002</v>
      </c>
      <c r="C299" t="str">
        <f t="shared" si="4"/>
        <v>Waldenstrom et al. 2002</v>
      </c>
      <c r="D299" s="12" t="s">
        <v>35</v>
      </c>
      <c r="E299" s="12" t="s">
        <v>25</v>
      </c>
      <c r="F299" s="12" t="s">
        <v>629</v>
      </c>
      <c r="G299" s="12" t="s">
        <v>2901</v>
      </c>
      <c r="H299" s="12" t="s">
        <v>3504</v>
      </c>
      <c r="I299" s="12" t="s">
        <v>3140</v>
      </c>
      <c r="J299" s="12" t="s">
        <v>3625</v>
      </c>
      <c r="K299" s="12" t="s">
        <v>28</v>
      </c>
      <c r="L299" s="12" t="s">
        <v>28</v>
      </c>
      <c r="N299" s="12" t="s">
        <v>28</v>
      </c>
      <c r="O299" t="s">
        <v>744</v>
      </c>
      <c r="P299" s="12" t="s">
        <v>3901</v>
      </c>
      <c r="Q299" t="s">
        <v>4009</v>
      </c>
      <c r="R299" t="s">
        <v>4017</v>
      </c>
      <c r="S299" t="s">
        <v>4016</v>
      </c>
      <c r="T299" s="12" t="s">
        <v>2051</v>
      </c>
      <c r="U299" s="12" t="s">
        <v>1310</v>
      </c>
      <c r="W299" s="12" t="s">
        <v>40</v>
      </c>
      <c r="X299" s="12" t="s">
        <v>3360</v>
      </c>
      <c r="Y299" s="12" t="s">
        <v>3360</v>
      </c>
      <c r="Z299" s="12" t="s">
        <v>3142</v>
      </c>
      <c r="AA299" s="12" t="s">
        <v>35</v>
      </c>
      <c r="AB299" s="12" t="s">
        <v>2901</v>
      </c>
      <c r="AE299" s="12">
        <v>4</v>
      </c>
      <c r="AF299" s="12">
        <v>44</v>
      </c>
    </row>
    <row r="300" spans="1:32" s="12" customFormat="1" x14ac:dyDescent="0.25">
      <c r="A300" s="12" t="s">
        <v>3139</v>
      </c>
      <c r="B300" s="12">
        <v>2002</v>
      </c>
      <c r="C300" t="str">
        <f t="shared" si="4"/>
        <v>Waldenstrom et al. 2002</v>
      </c>
      <c r="D300" s="12" t="s">
        <v>35</v>
      </c>
      <c r="E300" s="12" t="s">
        <v>25</v>
      </c>
      <c r="F300" s="12" t="s">
        <v>629</v>
      </c>
      <c r="G300" s="12" t="s">
        <v>2901</v>
      </c>
      <c r="H300" s="12" t="s">
        <v>3504</v>
      </c>
      <c r="I300" s="12" t="s">
        <v>3140</v>
      </c>
      <c r="J300" s="12" t="s">
        <v>3625</v>
      </c>
      <c r="K300" s="12" t="s">
        <v>28</v>
      </c>
      <c r="L300" s="12" t="s">
        <v>28</v>
      </c>
      <c r="N300" s="12" t="s">
        <v>28</v>
      </c>
      <c r="O300" t="s">
        <v>744</v>
      </c>
      <c r="P300" s="12" t="s">
        <v>3901</v>
      </c>
      <c r="Q300" t="s">
        <v>4009</v>
      </c>
      <c r="R300" t="s">
        <v>4011</v>
      </c>
      <c r="S300" t="s">
        <v>4072</v>
      </c>
      <c r="T300" s="12" t="s">
        <v>2599</v>
      </c>
      <c r="U300" s="12" t="s">
        <v>649</v>
      </c>
      <c r="W300" s="12" t="s">
        <v>40</v>
      </c>
      <c r="X300" s="12" t="s">
        <v>3365</v>
      </c>
      <c r="Y300" s="12" t="s">
        <v>3069</v>
      </c>
      <c r="Z300" s="12" t="s">
        <v>3142</v>
      </c>
      <c r="AA300" s="12" t="s">
        <v>35</v>
      </c>
      <c r="AB300" s="12" t="s">
        <v>2901</v>
      </c>
      <c r="AE300" s="12" t="s">
        <v>119</v>
      </c>
      <c r="AF300" s="12">
        <v>26</v>
      </c>
    </row>
    <row r="301" spans="1:32" s="12" customFormat="1" x14ac:dyDescent="0.25">
      <c r="A301" s="12" t="s">
        <v>3139</v>
      </c>
      <c r="B301" s="12">
        <v>2002</v>
      </c>
      <c r="C301" t="str">
        <f t="shared" si="4"/>
        <v>Waldenstrom et al. 2002</v>
      </c>
      <c r="D301" s="12" t="s">
        <v>35</v>
      </c>
      <c r="E301" s="12" t="s">
        <v>25</v>
      </c>
      <c r="F301" s="12" t="s">
        <v>629</v>
      </c>
      <c r="G301" s="12" t="s">
        <v>2901</v>
      </c>
      <c r="H301" s="12" t="s">
        <v>3504</v>
      </c>
      <c r="I301" s="12" t="s">
        <v>3140</v>
      </c>
      <c r="J301" s="12" t="s">
        <v>3625</v>
      </c>
      <c r="K301" s="12" t="s">
        <v>28</v>
      </c>
      <c r="L301" s="12" t="s">
        <v>28</v>
      </c>
      <c r="N301" s="12" t="s">
        <v>28</v>
      </c>
      <c r="O301" t="s">
        <v>744</v>
      </c>
      <c r="P301" s="12" t="s">
        <v>3901</v>
      </c>
      <c r="Q301" t="s">
        <v>4009</v>
      </c>
      <c r="R301" t="s">
        <v>4011</v>
      </c>
      <c r="S301" t="s">
        <v>4072</v>
      </c>
      <c r="T301" s="12" t="s">
        <v>2599</v>
      </c>
      <c r="U301" s="12" t="s">
        <v>649</v>
      </c>
      <c r="W301" s="12" t="s">
        <v>40</v>
      </c>
      <c r="X301" s="12" t="s">
        <v>3165</v>
      </c>
      <c r="Y301" s="12" t="s">
        <v>3165</v>
      </c>
      <c r="Z301" s="12" t="s">
        <v>3142</v>
      </c>
      <c r="AA301" s="12" t="s">
        <v>35</v>
      </c>
      <c r="AB301" s="12" t="s">
        <v>2901</v>
      </c>
      <c r="AE301" s="12" t="s">
        <v>119</v>
      </c>
      <c r="AF301" s="12">
        <v>26</v>
      </c>
    </row>
    <row r="302" spans="1:32" s="12" customFormat="1" x14ac:dyDescent="0.25">
      <c r="A302" s="12" t="s">
        <v>3139</v>
      </c>
      <c r="B302" s="12">
        <v>2002</v>
      </c>
      <c r="C302" t="str">
        <f t="shared" si="4"/>
        <v>Waldenstrom et al. 2002</v>
      </c>
      <c r="D302" s="12" t="s">
        <v>35</v>
      </c>
      <c r="E302" s="12" t="s">
        <v>25</v>
      </c>
      <c r="F302" s="12" t="s">
        <v>629</v>
      </c>
      <c r="G302" s="12" t="s">
        <v>2901</v>
      </c>
      <c r="H302" s="12" t="s">
        <v>3504</v>
      </c>
      <c r="I302" s="12" t="s">
        <v>3140</v>
      </c>
      <c r="J302" s="12" t="s">
        <v>3625</v>
      </c>
      <c r="K302" s="12" t="s">
        <v>28</v>
      </c>
      <c r="L302" s="12" t="s">
        <v>28</v>
      </c>
      <c r="N302" s="12" t="s">
        <v>28</v>
      </c>
      <c r="O302" t="s">
        <v>744</v>
      </c>
      <c r="P302" s="12" t="s">
        <v>3901</v>
      </c>
      <c r="Q302" t="s">
        <v>4009</v>
      </c>
      <c r="R302" t="s">
        <v>4011</v>
      </c>
      <c r="S302" t="s">
        <v>4072</v>
      </c>
      <c r="T302" s="12" t="s">
        <v>2599</v>
      </c>
      <c r="U302" s="12" t="s">
        <v>649</v>
      </c>
      <c r="W302" s="12" t="s">
        <v>40</v>
      </c>
      <c r="X302" s="12" t="s">
        <v>3303</v>
      </c>
      <c r="Y302" s="12" t="s">
        <v>3303</v>
      </c>
      <c r="Z302" s="12" t="s">
        <v>3142</v>
      </c>
      <c r="AA302" s="12" t="s">
        <v>35</v>
      </c>
      <c r="AB302" s="12" t="s">
        <v>2901</v>
      </c>
      <c r="AE302" s="12" t="s">
        <v>119</v>
      </c>
      <c r="AF302" s="12">
        <v>26</v>
      </c>
    </row>
    <row r="303" spans="1:32" s="12" customFormat="1" x14ac:dyDescent="0.25">
      <c r="A303" s="12" t="s">
        <v>3139</v>
      </c>
      <c r="B303" s="12">
        <v>2002</v>
      </c>
      <c r="C303" t="str">
        <f t="shared" si="4"/>
        <v>Waldenstrom et al. 2002</v>
      </c>
      <c r="D303" s="12" t="s">
        <v>35</v>
      </c>
      <c r="E303" s="12" t="s">
        <v>25</v>
      </c>
      <c r="F303" s="12" t="s">
        <v>629</v>
      </c>
      <c r="G303" s="12" t="s">
        <v>2901</v>
      </c>
      <c r="H303" s="12" t="s">
        <v>3504</v>
      </c>
      <c r="I303" s="12" t="s">
        <v>3140</v>
      </c>
      <c r="J303" s="12" t="s">
        <v>3625</v>
      </c>
      <c r="K303" s="12" t="s">
        <v>28</v>
      </c>
      <c r="L303" s="12" t="s">
        <v>28</v>
      </c>
      <c r="N303" s="12" t="s">
        <v>28</v>
      </c>
      <c r="O303" t="s">
        <v>744</v>
      </c>
      <c r="P303" s="12" t="s">
        <v>3901</v>
      </c>
      <c r="Q303" t="s">
        <v>4009</v>
      </c>
      <c r="R303" t="s">
        <v>4011</v>
      </c>
      <c r="S303" t="s">
        <v>4072</v>
      </c>
      <c r="T303" s="12" t="s">
        <v>2599</v>
      </c>
      <c r="U303" s="12" t="s">
        <v>649</v>
      </c>
      <c r="W303" s="12" t="s">
        <v>40</v>
      </c>
      <c r="X303" s="12" t="s">
        <v>3360</v>
      </c>
      <c r="Y303" s="12" t="s">
        <v>3360</v>
      </c>
      <c r="Z303" s="12" t="s">
        <v>3142</v>
      </c>
      <c r="AA303" s="12" t="s">
        <v>35</v>
      </c>
      <c r="AB303" s="12" t="s">
        <v>2901</v>
      </c>
      <c r="AE303" s="12" t="s">
        <v>119</v>
      </c>
      <c r="AF303" s="12">
        <v>26</v>
      </c>
    </row>
    <row r="304" spans="1:32" s="12" customFormat="1" x14ac:dyDescent="0.25">
      <c r="A304" s="12" t="s">
        <v>3139</v>
      </c>
      <c r="B304" s="12">
        <v>2002</v>
      </c>
      <c r="C304" t="str">
        <f t="shared" si="4"/>
        <v>Waldenstrom et al. 2002</v>
      </c>
      <c r="D304" s="12" t="s">
        <v>35</v>
      </c>
      <c r="E304" s="12" t="s">
        <v>25</v>
      </c>
      <c r="F304" s="12" t="s">
        <v>629</v>
      </c>
      <c r="G304" s="12" t="s">
        <v>2901</v>
      </c>
      <c r="H304" s="12" t="s">
        <v>3504</v>
      </c>
      <c r="I304" s="12" t="s">
        <v>3140</v>
      </c>
      <c r="J304" s="12" t="s">
        <v>3625</v>
      </c>
      <c r="K304" s="12" t="s">
        <v>28</v>
      </c>
      <c r="L304" s="12" t="s">
        <v>28</v>
      </c>
      <c r="N304" s="12" t="s">
        <v>28</v>
      </c>
      <c r="O304" t="s">
        <v>744</v>
      </c>
      <c r="P304" s="12" t="s">
        <v>3901</v>
      </c>
      <c r="Q304" t="s">
        <v>4009</v>
      </c>
      <c r="R304" t="s">
        <v>4282</v>
      </c>
      <c r="S304" t="s">
        <v>4281</v>
      </c>
      <c r="T304" s="12" t="s">
        <v>2847</v>
      </c>
      <c r="U304" s="12" t="s">
        <v>1876</v>
      </c>
      <c r="W304" s="12" t="s">
        <v>40</v>
      </c>
      <c r="X304" s="12" t="s">
        <v>3365</v>
      </c>
      <c r="Y304" s="12" t="s">
        <v>3069</v>
      </c>
      <c r="Z304" s="12" t="s">
        <v>3142</v>
      </c>
      <c r="AA304" s="12" t="s">
        <v>35</v>
      </c>
      <c r="AB304" s="12" t="s">
        <v>2901</v>
      </c>
      <c r="AE304" s="12" t="s">
        <v>119</v>
      </c>
      <c r="AF304" s="12">
        <v>8</v>
      </c>
    </row>
    <row r="305" spans="1:32" s="12" customFormat="1" x14ac:dyDescent="0.25">
      <c r="A305" s="12" t="s">
        <v>3139</v>
      </c>
      <c r="B305" s="12">
        <v>2002</v>
      </c>
      <c r="C305" t="str">
        <f t="shared" si="4"/>
        <v>Waldenstrom et al. 2002</v>
      </c>
      <c r="D305" s="12" t="s">
        <v>35</v>
      </c>
      <c r="E305" s="12" t="s">
        <v>25</v>
      </c>
      <c r="F305" s="12" t="s">
        <v>629</v>
      </c>
      <c r="G305" s="12" t="s">
        <v>2901</v>
      </c>
      <c r="H305" s="12" t="s">
        <v>3504</v>
      </c>
      <c r="I305" s="12" t="s">
        <v>3140</v>
      </c>
      <c r="J305" s="12" t="s">
        <v>3625</v>
      </c>
      <c r="K305" s="12" t="s">
        <v>28</v>
      </c>
      <c r="L305" s="12" t="s">
        <v>28</v>
      </c>
      <c r="N305" s="12" t="s">
        <v>28</v>
      </c>
      <c r="O305" t="s">
        <v>744</v>
      </c>
      <c r="P305" s="12" t="s">
        <v>3901</v>
      </c>
      <c r="Q305" t="s">
        <v>4009</v>
      </c>
      <c r="R305" t="s">
        <v>4282</v>
      </c>
      <c r="S305" t="s">
        <v>4281</v>
      </c>
      <c r="T305" s="12" t="s">
        <v>2847</v>
      </c>
      <c r="U305" s="12" t="s">
        <v>1876</v>
      </c>
      <c r="W305" s="12" t="s">
        <v>40</v>
      </c>
      <c r="X305" s="12" t="s">
        <v>3165</v>
      </c>
      <c r="Y305" s="12" t="s">
        <v>3165</v>
      </c>
      <c r="Z305" s="12" t="s">
        <v>3142</v>
      </c>
      <c r="AA305" s="12" t="s">
        <v>35</v>
      </c>
      <c r="AB305" s="12" t="s">
        <v>2901</v>
      </c>
      <c r="AE305" s="12" t="s">
        <v>119</v>
      </c>
      <c r="AF305" s="12">
        <v>8</v>
      </c>
    </row>
    <row r="306" spans="1:32" s="12" customFormat="1" x14ac:dyDescent="0.25">
      <c r="A306" s="12" t="s">
        <v>3139</v>
      </c>
      <c r="B306" s="12">
        <v>2002</v>
      </c>
      <c r="C306" t="str">
        <f t="shared" si="4"/>
        <v>Waldenstrom et al. 2002</v>
      </c>
      <c r="D306" s="12" t="s">
        <v>35</v>
      </c>
      <c r="E306" s="12" t="s">
        <v>25</v>
      </c>
      <c r="F306" s="12" t="s">
        <v>629</v>
      </c>
      <c r="G306" s="12" t="s">
        <v>2901</v>
      </c>
      <c r="H306" s="12" t="s">
        <v>3504</v>
      </c>
      <c r="I306" s="12" t="s">
        <v>3140</v>
      </c>
      <c r="J306" s="12" t="s">
        <v>3625</v>
      </c>
      <c r="K306" s="12" t="s">
        <v>28</v>
      </c>
      <c r="L306" s="12" t="s">
        <v>28</v>
      </c>
      <c r="N306" s="12" t="s">
        <v>28</v>
      </c>
      <c r="O306" t="s">
        <v>744</v>
      </c>
      <c r="P306" s="12" t="s">
        <v>3901</v>
      </c>
      <c r="Q306" t="s">
        <v>4009</v>
      </c>
      <c r="R306" t="s">
        <v>4282</v>
      </c>
      <c r="S306" t="s">
        <v>4281</v>
      </c>
      <c r="T306" s="12" t="s">
        <v>2847</v>
      </c>
      <c r="U306" s="12" t="s">
        <v>1876</v>
      </c>
      <c r="W306" s="12" t="s">
        <v>40</v>
      </c>
      <c r="X306" s="12" t="s">
        <v>3303</v>
      </c>
      <c r="Y306" s="12" t="s">
        <v>3303</v>
      </c>
      <c r="Z306" s="12" t="s">
        <v>3142</v>
      </c>
      <c r="AA306" s="12" t="s">
        <v>35</v>
      </c>
      <c r="AB306" s="12" t="s">
        <v>2901</v>
      </c>
      <c r="AE306" s="12" t="s">
        <v>119</v>
      </c>
      <c r="AF306" s="12">
        <v>8</v>
      </c>
    </row>
    <row r="307" spans="1:32" s="12" customFormat="1" x14ac:dyDescent="0.25">
      <c r="A307" s="12" t="s">
        <v>3139</v>
      </c>
      <c r="B307" s="12">
        <v>2002</v>
      </c>
      <c r="C307" t="str">
        <f t="shared" si="4"/>
        <v>Waldenstrom et al. 2002</v>
      </c>
      <c r="D307" s="12" t="s">
        <v>35</v>
      </c>
      <c r="E307" s="12" t="s">
        <v>25</v>
      </c>
      <c r="F307" s="12" t="s">
        <v>629</v>
      </c>
      <c r="G307" s="12" t="s">
        <v>2901</v>
      </c>
      <c r="H307" s="12" t="s">
        <v>3504</v>
      </c>
      <c r="I307" s="12" t="s">
        <v>3140</v>
      </c>
      <c r="J307" s="12" t="s">
        <v>3625</v>
      </c>
      <c r="K307" s="12" t="s">
        <v>28</v>
      </c>
      <c r="L307" s="12" t="s">
        <v>28</v>
      </c>
      <c r="N307" s="12" t="s">
        <v>28</v>
      </c>
      <c r="O307" t="s">
        <v>744</v>
      </c>
      <c r="P307" s="12" t="s">
        <v>3901</v>
      </c>
      <c r="Q307" t="s">
        <v>4009</v>
      </c>
      <c r="R307" t="s">
        <v>4282</v>
      </c>
      <c r="S307" t="s">
        <v>4281</v>
      </c>
      <c r="T307" s="12" t="s">
        <v>2847</v>
      </c>
      <c r="U307" s="12" t="s">
        <v>1876</v>
      </c>
      <c r="W307" s="12" t="s">
        <v>40</v>
      </c>
      <c r="X307" s="12" t="s">
        <v>3360</v>
      </c>
      <c r="Y307" s="12" t="s">
        <v>3360</v>
      </c>
      <c r="Z307" s="12" t="s">
        <v>3142</v>
      </c>
      <c r="AA307" s="12" t="s">
        <v>35</v>
      </c>
      <c r="AB307" s="12" t="s">
        <v>2901</v>
      </c>
      <c r="AE307" s="12" t="s">
        <v>119</v>
      </c>
      <c r="AF307" s="12">
        <v>8</v>
      </c>
    </row>
    <row r="308" spans="1:32" s="12" customFormat="1" x14ac:dyDescent="0.25">
      <c r="A308" s="12" t="s">
        <v>3139</v>
      </c>
      <c r="B308" s="12">
        <v>2002</v>
      </c>
      <c r="C308" t="str">
        <f t="shared" si="4"/>
        <v>Waldenstrom et al. 2002</v>
      </c>
      <c r="D308" s="12" t="s">
        <v>35</v>
      </c>
      <c r="E308" s="12" t="s">
        <v>25</v>
      </c>
      <c r="F308" s="12" t="s">
        <v>629</v>
      </c>
      <c r="G308" s="12" t="s">
        <v>2901</v>
      </c>
      <c r="H308" s="12" t="s">
        <v>3504</v>
      </c>
      <c r="I308" s="12" t="s">
        <v>3140</v>
      </c>
      <c r="J308" s="12" t="s">
        <v>3625</v>
      </c>
      <c r="K308" s="12" t="s">
        <v>28</v>
      </c>
      <c r="L308" s="12" t="s">
        <v>28</v>
      </c>
      <c r="N308" s="12" t="s">
        <v>28</v>
      </c>
      <c r="O308" t="s">
        <v>744</v>
      </c>
      <c r="P308" s="12" t="s">
        <v>3901</v>
      </c>
      <c r="Q308" t="s">
        <v>4486</v>
      </c>
      <c r="R308" t="s">
        <v>4485</v>
      </c>
      <c r="S308" t="s">
        <v>4484</v>
      </c>
      <c r="T308" s="12" t="s">
        <v>3478</v>
      </c>
      <c r="U308" s="12" t="s">
        <v>3193</v>
      </c>
      <c r="W308" s="12" t="s">
        <v>40</v>
      </c>
      <c r="X308" s="12" t="s">
        <v>3365</v>
      </c>
      <c r="Y308" s="12" t="s">
        <v>3069</v>
      </c>
      <c r="Z308" s="12" t="s">
        <v>3142</v>
      </c>
      <c r="AA308" s="12" t="s">
        <v>35</v>
      </c>
      <c r="AB308" s="12" t="s">
        <v>2901</v>
      </c>
      <c r="AE308" s="12" t="s">
        <v>119</v>
      </c>
      <c r="AF308" s="12">
        <v>2</v>
      </c>
    </row>
    <row r="309" spans="1:32" s="12" customFormat="1" x14ac:dyDescent="0.25">
      <c r="A309" s="12" t="s">
        <v>3139</v>
      </c>
      <c r="B309" s="12">
        <v>2002</v>
      </c>
      <c r="C309" t="str">
        <f t="shared" si="4"/>
        <v>Waldenstrom et al. 2002</v>
      </c>
      <c r="D309" s="12" t="s">
        <v>35</v>
      </c>
      <c r="E309" s="12" t="s">
        <v>25</v>
      </c>
      <c r="F309" s="12" t="s">
        <v>629</v>
      </c>
      <c r="G309" s="12" t="s">
        <v>2901</v>
      </c>
      <c r="H309" s="12" t="s">
        <v>3504</v>
      </c>
      <c r="I309" s="12" t="s">
        <v>3140</v>
      </c>
      <c r="J309" s="12" t="s">
        <v>3625</v>
      </c>
      <c r="K309" s="12" t="s">
        <v>28</v>
      </c>
      <c r="L309" s="12" t="s">
        <v>28</v>
      </c>
      <c r="N309" s="12" t="s">
        <v>28</v>
      </c>
      <c r="O309" t="s">
        <v>744</v>
      </c>
      <c r="P309" s="12" t="s">
        <v>3901</v>
      </c>
      <c r="Q309" t="s">
        <v>4486</v>
      </c>
      <c r="R309" t="s">
        <v>4485</v>
      </c>
      <c r="S309" t="s">
        <v>4484</v>
      </c>
      <c r="T309" s="12" t="s">
        <v>3478</v>
      </c>
      <c r="U309" s="12" t="s">
        <v>3193</v>
      </c>
      <c r="W309" s="12" t="s">
        <v>40</v>
      </c>
      <c r="X309" s="12" t="s">
        <v>3165</v>
      </c>
      <c r="Y309" s="12" t="s">
        <v>3165</v>
      </c>
      <c r="Z309" s="12" t="s">
        <v>3142</v>
      </c>
      <c r="AA309" s="12" t="s">
        <v>35</v>
      </c>
      <c r="AB309" s="12" t="s">
        <v>2901</v>
      </c>
      <c r="AE309" s="12" t="s">
        <v>119</v>
      </c>
      <c r="AF309" s="12">
        <v>2</v>
      </c>
    </row>
    <row r="310" spans="1:32" s="12" customFormat="1" x14ac:dyDescent="0.25">
      <c r="A310" s="12" t="s">
        <v>3139</v>
      </c>
      <c r="B310" s="12">
        <v>2002</v>
      </c>
      <c r="C310" t="str">
        <f t="shared" si="4"/>
        <v>Waldenstrom et al. 2002</v>
      </c>
      <c r="D310" s="12" t="s">
        <v>35</v>
      </c>
      <c r="E310" s="12" t="s">
        <v>25</v>
      </c>
      <c r="F310" s="12" t="s">
        <v>629</v>
      </c>
      <c r="G310" s="12" t="s">
        <v>2901</v>
      </c>
      <c r="H310" s="12" t="s">
        <v>3504</v>
      </c>
      <c r="I310" s="12" t="s">
        <v>3140</v>
      </c>
      <c r="J310" s="12" t="s">
        <v>3625</v>
      </c>
      <c r="K310" s="12" t="s">
        <v>28</v>
      </c>
      <c r="L310" s="12" t="s">
        <v>28</v>
      </c>
      <c r="N310" s="12" t="s">
        <v>28</v>
      </c>
      <c r="O310" t="s">
        <v>744</v>
      </c>
      <c r="P310" s="12" t="s">
        <v>3901</v>
      </c>
      <c r="Q310" t="s">
        <v>4486</v>
      </c>
      <c r="R310" t="s">
        <v>4485</v>
      </c>
      <c r="S310" t="s">
        <v>4484</v>
      </c>
      <c r="T310" s="12" t="s">
        <v>3478</v>
      </c>
      <c r="U310" s="12" t="s">
        <v>3193</v>
      </c>
      <c r="W310" s="12" t="s">
        <v>40</v>
      </c>
      <c r="X310" s="12" t="s">
        <v>3303</v>
      </c>
      <c r="Y310" s="12" t="s">
        <v>3303</v>
      </c>
      <c r="Z310" s="12" t="s">
        <v>3142</v>
      </c>
      <c r="AA310" s="12" t="s">
        <v>35</v>
      </c>
      <c r="AB310" s="12" t="s">
        <v>2901</v>
      </c>
      <c r="AE310" s="12" t="s">
        <v>119</v>
      </c>
      <c r="AF310" s="12">
        <v>2</v>
      </c>
    </row>
    <row r="311" spans="1:32" s="12" customFormat="1" x14ac:dyDescent="0.25">
      <c r="A311" s="12" t="s">
        <v>3139</v>
      </c>
      <c r="B311" s="12">
        <v>2002</v>
      </c>
      <c r="C311" t="str">
        <f t="shared" si="4"/>
        <v>Waldenstrom et al. 2002</v>
      </c>
      <c r="D311" s="12" t="s">
        <v>35</v>
      </c>
      <c r="E311" s="12" t="s">
        <v>25</v>
      </c>
      <c r="F311" s="12" t="s">
        <v>629</v>
      </c>
      <c r="G311" s="12" t="s">
        <v>2901</v>
      </c>
      <c r="H311" s="12" t="s">
        <v>3504</v>
      </c>
      <c r="I311" s="12" t="s">
        <v>3140</v>
      </c>
      <c r="J311" s="12" t="s">
        <v>3625</v>
      </c>
      <c r="K311" s="12" t="s">
        <v>28</v>
      </c>
      <c r="L311" s="12" t="s">
        <v>28</v>
      </c>
      <c r="N311" s="12" t="s">
        <v>28</v>
      </c>
      <c r="O311" t="s">
        <v>744</v>
      </c>
      <c r="P311" s="12" t="s">
        <v>3901</v>
      </c>
      <c r="Q311" t="s">
        <v>4486</v>
      </c>
      <c r="R311" t="s">
        <v>4485</v>
      </c>
      <c r="S311" t="s">
        <v>4484</v>
      </c>
      <c r="T311" s="12" t="s">
        <v>3478</v>
      </c>
      <c r="U311" s="12" t="s">
        <v>3193</v>
      </c>
      <c r="W311" s="12" t="s">
        <v>40</v>
      </c>
      <c r="X311" s="12" t="s">
        <v>3360</v>
      </c>
      <c r="Y311" s="12" t="s">
        <v>3360</v>
      </c>
      <c r="Z311" s="12" t="s">
        <v>3142</v>
      </c>
      <c r="AA311" s="12" t="s">
        <v>35</v>
      </c>
      <c r="AB311" s="12" t="s">
        <v>2901</v>
      </c>
      <c r="AE311" s="12" t="s">
        <v>119</v>
      </c>
      <c r="AF311" s="12">
        <v>2</v>
      </c>
    </row>
    <row r="312" spans="1:32" s="12" customFormat="1" x14ac:dyDescent="0.25">
      <c r="A312" s="12" t="s">
        <v>3139</v>
      </c>
      <c r="B312" s="12">
        <v>2002</v>
      </c>
      <c r="C312" t="str">
        <f t="shared" si="4"/>
        <v>Waldenstrom et al. 2002</v>
      </c>
      <c r="D312" s="12" t="s">
        <v>35</v>
      </c>
      <c r="E312" s="12" t="s">
        <v>25</v>
      </c>
      <c r="F312" s="12" t="s">
        <v>629</v>
      </c>
      <c r="G312" s="12" t="s">
        <v>2901</v>
      </c>
      <c r="H312" s="12" t="s">
        <v>3504</v>
      </c>
      <c r="I312" s="12" t="s">
        <v>3140</v>
      </c>
      <c r="J312" s="12" t="s">
        <v>3625</v>
      </c>
      <c r="K312" s="12" t="s">
        <v>28</v>
      </c>
      <c r="L312" s="12" t="s">
        <v>28</v>
      </c>
      <c r="N312" s="12" t="s">
        <v>28</v>
      </c>
      <c r="O312" t="s">
        <v>744</v>
      </c>
      <c r="P312" s="12" t="s">
        <v>3901</v>
      </c>
      <c r="Q312" t="s">
        <v>3919</v>
      </c>
      <c r="R312" t="s">
        <v>2600</v>
      </c>
      <c r="S312" t="s">
        <v>4487</v>
      </c>
      <c r="T312" s="12" t="s">
        <v>3493</v>
      </c>
      <c r="U312" s="12" t="s">
        <v>3174</v>
      </c>
      <c r="W312" s="12" t="s">
        <v>40</v>
      </c>
      <c r="X312" s="12" t="s">
        <v>3365</v>
      </c>
      <c r="Y312" s="12" t="s">
        <v>3069</v>
      </c>
      <c r="Z312" s="12" t="s">
        <v>3142</v>
      </c>
      <c r="AA312" s="12" t="s">
        <v>35</v>
      </c>
      <c r="AB312" s="12" t="s">
        <v>2901</v>
      </c>
      <c r="AE312" s="12">
        <v>1</v>
      </c>
      <c r="AF312" s="12">
        <v>1</v>
      </c>
    </row>
    <row r="313" spans="1:32" s="12" customFormat="1" x14ac:dyDescent="0.25">
      <c r="A313" s="12" t="s">
        <v>3139</v>
      </c>
      <c r="B313" s="12">
        <v>2002</v>
      </c>
      <c r="C313" t="str">
        <f t="shared" si="4"/>
        <v>Waldenstrom et al. 2002</v>
      </c>
      <c r="D313" s="12" t="s">
        <v>35</v>
      </c>
      <c r="E313" s="12" t="s">
        <v>25</v>
      </c>
      <c r="F313" s="12" t="s">
        <v>629</v>
      </c>
      <c r="G313" s="12" t="s">
        <v>2901</v>
      </c>
      <c r="H313" s="12" t="s">
        <v>3504</v>
      </c>
      <c r="I313" s="12" t="s">
        <v>3140</v>
      </c>
      <c r="J313" s="12" t="s">
        <v>3625</v>
      </c>
      <c r="K313" s="12" t="s">
        <v>28</v>
      </c>
      <c r="L313" s="12" t="s">
        <v>28</v>
      </c>
      <c r="N313" s="12" t="s">
        <v>28</v>
      </c>
      <c r="O313" t="s">
        <v>744</v>
      </c>
      <c r="P313" s="12" t="s">
        <v>3901</v>
      </c>
      <c r="Q313" t="s">
        <v>3919</v>
      </c>
      <c r="R313" t="s">
        <v>2600</v>
      </c>
      <c r="S313" t="s">
        <v>4487</v>
      </c>
      <c r="T313" s="12" t="s">
        <v>3493</v>
      </c>
      <c r="U313" s="12" t="s">
        <v>3174</v>
      </c>
      <c r="W313" s="12" t="s">
        <v>40</v>
      </c>
      <c r="X313" s="12" t="s">
        <v>3165</v>
      </c>
      <c r="Y313" s="12" t="s">
        <v>3165</v>
      </c>
      <c r="Z313" s="12" t="s">
        <v>3142</v>
      </c>
      <c r="AA313" s="12" t="s">
        <v>35</v>
      </c>
      <c r="AB313" s="12" t="s">
        <v>2901</v>
      </c>
      <c r="AE313" s="12" t="s">
        <v>119</v>
      </c>
      <c r="AF313" s="12">
        <v>1</v>
      </c>
    </row>
    <row r="314" spans="1:32" s="12" customFormat="1" x14ac:dyDescent="0.25">
      <c r="A314" s="12" t="s">
        <v>3139</v>
      </c>
      <c r="B314" s="12">
        <v>2002</v>
      </c>
      <c r="C314" t="str">
        <f t="shared" si="4"/>
        <v>Waldenstrom et al. 2002</v>
      </c>
      <c r="D314" s="12" t="s">
        <v>35</v>
      </c>
      <c r="E314" s="12" t="s">
        <v>25</v>
      </c>
      <c r="F314" s="12" t="s">
        <v>629</v>
      </c>
      <c r="G314" s="12" t="s">
        <v>2901</v>
      </c>
      <c r="H314" s="12" t="s">
        <v>3504</v>
      </c>
      <c r="I314" s="12" t="s">
        <v>3140</v>
      </c>
      <c r="J314" s="12" t="s">
        <v>3625</v>
      </c>
      <c r="K314" s="12" t="s">
        <v>28</v>
      </c>
      <c r="L314" s="12" t="s">
        <v>28</v>
      </c>
      <c r="N314" s="12" t="s">
        <v>28</v>
      </c>
      <c r="O314" t="s">
        <v>744</v>
      </c>
      <c r="P314" s="12" t="s">
        <v>3901</v>
      </c>
      <c r="Q314" t="s">
        <v>3919</v>
      </c>
      <c r="R314" t="s">
        <v>2600</v>
      </c>
      <c r="S314" t="s">
        <v>4487</v>
      </c>
      <c r="T314" s="12" t="s">
        <v>3493</v>
      </c>
      <c r="U314" s="12" t="s">
        <v>3174</v>
      </c>
      <c r="W314" s="12" t="s">
        <v>40</v>
      </c>
      <c r="X314" s="12" t="s">
        <v>3303</v>
      </c>
      <c r="Y314" s="12" t="s">
        <v>3303</v>
      </c>
      <c r="Z314" s="12" t="s">
        <v>3142</v>
      </c>
      <c r="AA314" s="12" t="s">
        <v>35</v>
      </c>
      <c r="AB314" s="12" t="s">
        <v>2901</v>
      </c>
      <c r="AE314" s="12" t="s">
        <v>119</v>
      </c>
      <c r="AF314" s="12">
        <v>1</v>
      </c>
    </row>
    <row r="315" spans="1:32" s="12" customFormat="1" x14ac:dyDescent="0.25">
      <c r="A315" s="12" t="s">
        <v>3139</v>
      </c>
      <c r="B315" s="12">
        <v>2002</v>
      </c>
      <c r="C315" t="str">
        <f t="shared" si="4"/>
        <v>Waldenstrom et al. 2002</v>
      </c>
      <c r="D315" s="12" t="s">
        <v>35</v>
      </c>
      <c r="E315" s="12" t="s">
        <v>25</v>
      </c>
      <c r="F315" s="12" t="s">
        <v>629</v>
      </c>
      <c r="G315" s="12" t="s">
        <v>2901</v>
      </c>
      <c r="H315" s="12" t="s">
        <v>3504</v>
      </c>
      <c r="I315" s="12" t="s">
        <v>3140</v>
      </c>
      <c r="J315" s="12" t="s">
        <v>3625</v>
      </c>
      <c r="K315" s="12" t="s">
        <v>28</v>
      </c>
      <c r="L315" s="12" t="s">
        <v>28</v>
      </c>
      <c r="N315" s="12" t="s">
        <v>28</v>
      </c>
      <c r="O315" t="s">
        <v>744</v>
      </c>
      <c r="P315" s="12" t="s">
        <v>3901</v>
      </c>
      <c r="Q315" t="s">
        <v>3919</v>
      </c>
      <c r="R315" t="s">
        <v>2600</v>
      </c>
      <c r="S315" t="s">
        <v>4487</v>
      </c>
      <c r="T315" s="12" t="s">
        <v>3493</v>
      </c>
      <c r="U315" s="12" t="s">
        <v>3174</v>
      </c>
      <c r="W315" s="12" t="s">
        <v>40</v>
      </c>
      <c r="X315" s="12" t="s">
        <v>3360</v>
      </c>
      <c r="Y315" s="12" t="s">
        <v>3360</v>
      </c>
      <c r="Z315" s="12" t="s">
        <v>3142</v>
      </c>
      <c r="AA315" s="12" t="s">
        <v>35</v>
      </c>
      <c r="AB315" s="12" t="s">
        <v>2901</v>
      </c>
      <c r="AE315" s="12" t="s">
        <v>119</v>
      </c>
      <c r="AF315" s="12">
        <v>1</v>
      </c>
    </row>
    <row r="316" spans="1:32" s="12" customFormat="1" x14ac:dyDescent="0.25">
      <c r="A316" s="12" t="s">
        <v>3139</v>
      </c>
      <c r="B316" s="12">
        <v>2002</v>
      </c>
      <c r="C316" t="str">
        <f t="shared" si="4"/>
        <v>Waldenstrom et al. 2002</v>
      </c>
      <c r="D316" s="12" t="s">
        <v>35</v>
      </c>
      <c r="E316" s="12" t="s">
        <v>25</v>
      </c>
      <c r="F316" s="12" t="s">
        <v>629</v>
      </c>
      <c r="G316" s="12" t="s">
        <v>2901</v>
      </c>
      <c r="H316" s="12" t="s">
        <v>3504</v>
      </c>
      <c r="I316" s="12" t="s">
        <v>3140</v>
      </c>
      <c r="J316" s="12" t="s">
        <v>3625</v>
      </c>
      <c r="K316" s="12" t="s">
        <v>28</v>
      </c>
      <c r="L316" s="12" t="s">
        <v>28</v>
      </c>
      <c r="N316" s="12" t="s">
        <v>28</v>
      </c>
      <c r="O316" t="s">
        <v>744</v>
      </c>
      <c r="P316" s="12" t="s">
        <v>3901</v>
      </c>
      <c r="Q316" t="s">
        <v>4009</v>
      </c>
      <c r="R316" t="s">
        <v>4285</v>
      </c>
      <c r="S316" t="s">
        <v>4284</v>
      </c>
      <c r="T316" s="12" t="s">
        <v>2842</v>
      </c>
      <c r="U316" s="12" t="s">
        <v>1886</v>
      </c>
      <c r="W316" s="12" t="s">
        <v>40</v>
      </c>
      <c r="X316" s="12" t="s">
        <v>3365</v>
      </c>
      <c r="Y316" s="12" t="s">
        <v>3069</v>
      </c>
      <c r="Z316" s="12" t="s">
        <v>3142</v>
      </c>
      <c r="AA316" s="12" t="s">
        <v>35</v>
      </c>
      <c r="AB316" s="12" t="s">
        <v>2901</v>
      </c>
      <c r="AE316" s="12" t="s">
        <v>119</v>
      </c>
      <c r="AF316" s="12">
        <v>1</v>
      </c>
    </row>
    <row r="317" spans="1:32" s="12" customFormat="1" x14ac:dyDescent="0.25">
      <c r="A317" s="12" t="s">
        <v>3139</v>
      </c>
      <c r="B317" s="12">
        <v>2002</v>
      </c>
      <c r="C317" t="str">
        <f t="shared" si="4"/>
        <v>Waldenstrom et al. 2002</v>
      </c>
      <c r="D317" s="12" t="s">
        <v>35</v>
      </c>
      <c r="E317" s="12" t="s">
        <v>25</v>
      </c>
      <c r="F317" s="12" t="s">
        <v>629</v>
      </c>
      <c r="G317" s="12" t="s">
        <v>2901</v>
      </c>
      <c r="H317" s="12" t="s">
        <v>3504</v>
      </c>
      <c r="I317" s="12" t="s">
        <v>3140</v>
      </c>
      <c r="J317" s="12" t="s">
        <v>3625</v>
      </c>
      <c r="K317" s="12" t="s">
        <v>28</v>
      </c>
      <c r="L317" s="12" t="s">
        <v>28</v>
      </c>
      <c r="N317" s="12" t="s">
        <v>28</v>
      </c>
      <c r="O317" t="s">
        <v>744</v>
      </c>
      <c r="P317" s="12" t="s">
        <v>3901</v>
      </c>
      <c r="Q317" t="s">
        <v>4009</v>
      </c>
      <c r="R317" t="s">
        <v>4285</v>
      </c>
      <c r="S317" t="s">
        <v>4284</v>
      </c>
      <c r="T317" s="12" t="s">
        <v>2842</v>
      </c>
      <c r="U317" s="12" t="s">
        <v>1886</v>
      </c>
      <c r="W317" s="12" t="s">
        <v>40</v>
      </c>
      <c r="X317" s="12" t="s">
        <v>3165</v>
      </c>
      <c r="Y317" s="12" t="s">
        <v>3165</v>
      </c>
      <c r="Z317" s="12" t="s">
        <v>3142</v>
      </c>
      <c r="AA317" s="12" t="s">
        <v>35</v>
      </c>
      <c r="AB317" s="12" t="s">
        <v>2901</v>
      </c>
      <c r="AE317" s="12" t="s">
        <v>119</v>
      </c>
      <c r="AF317" s="12">
        <v>1</v>
      </c>
    </row>
    <row r="318" spans="1:32" s="12" customFormat="1" x14ac:dyDescent="0.25">
      <c r="A318" s="12" t="s">
        <v>3139</v>
      </c>
      <c r="B318" s="12">
        <v>2002</v>
      </c>
      <c r="C318" t="str">
        <f t="shared" si="4"/>
        <v>Waldenstrom et al. 2002</v>
      </c>
      <c r="D318" s="12" t="s">
        <v>35</v>
      </c>
      <c r="E318" s="12" t="s">
        <v>25</v>
      </c>
      <c r="F318" s="12" t="s">
        <v>629</v>
      </c>
      <c r="G318" s="12" t="s">
        <v>2901</v>
      </c>
      <c r="H318" s="12" t="s">
        <v>3504</v>
      </c>
      <c r="I318" s="12" t="s">
        <v>3140</v>
      </c>
      <c r="J318" s="12" t="s">
        <v>3625</v>
      </c>
      <c r="K318" s="12" t="s">
        <v>28</v>
      </c>
      <c r="L318" s="12" t="s">
        <v>28</v>
      </c>
      <c r="N318" s="12" t="s">
        <v>28</v>
      </c>
      <c r="O318" t="s">
        <v>744</v>
      </c>
      <c r="P318" s="12" t="s">
        <v>3901</v>
      </c>
      <c r="Q318" t="s">
        <v>4009</v>
      </c>
      <c r="R318" t="s">
        <v>4285</v>
      </c>
      <c r="S318" t="s">
        <v>4284</v>
      </c>
      <c r="T318" s="12" t="s">
        <v>2842</v>
      </c>
      <c r="U318" s="12" t="s">
        <v>1886</v>
      </c>
      <c r="W318" s="12" t="s">
        <v>40</v>
      </c>
      <c r="X318" s="12" t="s">
        <v>3303</v>
      </c>
      <c r="Y318" s="12" t="s">
        <v>3303</v>
      </c>
      <c r="Z318" s="12" t="s">
        <v>3142</v>
      </c>
      <c r="AA318" s="12" t="s">
        <v>35</v>
      </c>
      <c r="AB318" s="12" t="s">
        <v>2901</v>
      </c>
      <c r="AE318" s="12" t="s">
        <v>119</v>
      </c>
      <c r="AF318" s="12">
        <v>1</v>
      </c>
    </row>
    <row r="319" spans="1:32" s="12" customFormat="1" x14ac:dyDescent="0.25">
      <c r="A319" s="12" t="s">
        <v>3139</v>
      </c>
      <c r="B319" s="12">
        <v>2002</v>
      </c>
      <c r="C319" t="str">
        <f t="shared" si="4"/>
        <v>Waldenstrom et al. 2002</v>
      </c>
      <c r="D319" s="12" t="s">
        <v>35</v>
      </c>
      <c r="E319" s="12" t="s">
        <v>25</v>
      </c>
      <c r="F319" s="12" t="s">
        <v>629</v>
      </c>
      <c r="G319" s="12" t="s">
        <v>2901</v>
      </c>
      <c r="H319" s="12" t="s">
        <v>3504</v>
      </c>
      <c r="I319" s="12" t="s">
        <v>3140</v>
      </c>
      <c r="J319" s="12" t="s">
        <v>3625</v>
      </c>
      <c r="K319" s="12" t="s">
        <v>28</v>
      </c>
      <c r="L319" s="12" t="s">
        <v>28</v>
      </c>
      <c r="N319" s="12" t="s">
        <v>28</v>
      </c>
      <c r="O319" t="s">
        <v>744</v>
      </c>
      <c r="P319" s="12" t="s">
        <v>3901</v>
      </c>
      <c r="Q319" t="s">
        <v>4009</v>
      </c>
      <c r="R319" t="s">
        <v>4285</v>
      </c>
      <c r="S319" t="s">
        <v>4284</v>
      </c>
      <c r="T319" s="12" t="s">
        <v>2842</v>
      </c>
      <c r="U319" s="12" t="s">
        <v>1886</v>
      </c>
      <c r="W319" s="12" t="s">
        <v>40</v>
      </c>
      <c r="X319" s="12" t="s">
        <v>3360</v>
      </c>
      <c r="Y319" s="12" t="s">
        <v>3360</v>
      </c>
      <c r="Z319" s="12" t="s">
        <v>3142</v>
      </c>
      <c r="AA319" s="12" t="s">
        <v>35</v>
      </c>
      <c r="AB319" s="12" t="s">
        <v>2901</v>
      </c>
      <c r="AE319" s="12" t="s">
        <v>119</v>
      </c>
      <c r="AF319" s="12">
        <v>1</v>
      </c>
    </row>
    <row r="320" spans="1:32" s="12" customFormat="1" x14ac:dyDescent="0.25">
      <c r="A320" s="12" t="s">
        <v>3139</v>
      </c>
      <c r="B320" s="12">
        <v>2002</v>
      </c>
      <c r="C320" t="str">
        <f t="shared" si="4"/>
        <v>Waldenstrom et al. 2002</v>
      </c>
      <c r="D320" s="12" t="s">
        <v>35</v>
      </c>
      <c r="E320" s="12" t="s">
        <v>25</v>
      </c>
      <c r="F320" s="12" t="s">
        <v>629</v>
      </c>
      <c r="G320" s="12" t="s">
        <v>2901</v>
      </c>
      <c r="H320" s="12" t="s">
        <v>3504</v>
      </c>
      <c r="I320" s="12" t="s">
        <v>3140</v>
      </c>
      <c r="J320" s="12" t="s">
        <v>3625</v>
      </c>
      <c r="K320" s="12" t="s">
        <v>28</v>
      </c>
      <c r="L320" s="12" t="s">
        <v>28</v>
      </c>
      <c r="N320" s="12" t="s">
        <v>28</v>
      </c>
      <c r="O320" t="s">
        <v>744</v>
      </c>
      <c r="P320" s="12" t="s">
        <v>3901</v>
      </c>
      <c r="Q320" t="s">
        <v>2614</v>
      </c>
      <c r="R320" t="s">
        <v>3903</v>
      </c>
      <c r="S320" t="s">
        <v>4126</v>
      </c>
      <c r="T320" s="12" t="s">
        <v>3491</v>
      </c>
      <c r="U320" s="12" t="s">
        <v>3191</v>
      </c>
      <c r="W320" s="12" t="s">
        <v>40</v>
      </c>
      <c r="X320" s="12" t="s">
        <v>3365</v>
      </c>
      <c r="Y320" s="12" t="s">
        <v>3069</v>
      </c>
      <c r="Z320" s="12" t="s">
        <v>3142</v>
      </c>
      <c r="AA320" s="12" t="s">
        <v>35</v>
      </c>
      <c r="AB320" s="12" t="s">
        <v>2901</v>
      </c>
      <c r="AE320" s="12">
        <v>1</v>
      </c>
      <c r="AF320" s="12">
        <v>1</v>
      </c>
    </row>
    <row r="321" spans="1:32" s="12" customFormat="1" x14ac:dyDescent="0.25">
      <c r="A321" s="12" t="s">
        <v>3139</v>
      </c>
      <c r="B321" s="12">
        <v>2002</v>
      </c>
      <c r="C321" t="str">
        <f t="shared" si="4"/>
        <v>Waldenstrom et al. 2002</v>
      </c>
      <c r="D321" s="12" t="s">
        <v>35</v>
      </c>
      <c r="E321" s="12" t="s">
        <v>25</v>
      </c>
      <c r="F321" s="12" t="s">
        <v>629</v>
      </c>
      <c r="G321" s="12" t="s">
        <v>2901</v>
      </c>
      <c r="H321" s="12" t="s">
        <v>3504</v>
      </c>
      <c r="I321" s="12" t="s">
        <v>3140</v>
      </c>
      <c r="J321" s="12" t="s">
        <v>3625</v>
      </c>
      <c r="K321" s="12" t="s">
        <v>28</v>
      </c>
      <c r="L321" s="12" t="s">
        <v>28</v>
      </c>
      <c r="N321" s="12" t="s">
        <v>28</v>
      </c>
      <c r="O321" t="s">
        <v>744</v>
      </c>
      <c r="P321" s="12" t="s">
        <v>3901</v>
      </c>
      <c r="Q321" t="s">
        <v>2614</v>
      </c>
      <c r="R321" t="s">
        <v>3903</v>
      </c>
      <c r="S321" t="s">
        <v>4126</v>
      </c>
      <c r="T321" s="12" t="s">
        <v>3491</v>
      </c>
      <c r="U321" s="12" t="s">
        <v>3191</v>
      </c>
      <c r="W321" s="12" t="s">
        <v>40</v>
      </c>
      <c r="X321" s="12" t="s">
        <v>3165</v>
      </c>
      <c r="Y321" s="12" t="s">
        <v>3165</v>
      </c>
      <c r="Z321" s="12" t="s">
        <v>3142</v>
      </c>
      <c r="AA321" s="12" t="s">
        <v>35</v>
      </c>
      <c r="AB321" s="12" t="s">
        <v>2901</v>
      </c>
      <c r="AE321" s="12" t="s">
        <v>119</v>
      </c>
      <c r="AF321" s="12">
        <v>1</v>
      </c>
    </row>
    <row r="322" spans="1:32" s="12" customFormat="1" x14ac:dyDescent="0.25">
      <c r="A322" s="12" t="s">
        <v>3139</v>
      </c>
      <c r="B322" s="12">
        <v>2002</v>
      </c>
      <c r="C322" t="str">
        <f t="shared" ref="C322:C385" si="5">A322&amp;" "&amp;B322</f>
        <v>Waldenstrom et al. 2002</v>
      </c>
      <c r="D322" s="12" t="s">
        <v>35</v>
      </c>
      <c r="E322" s="12" t="s">
        <v>25</v>
      </c>
      <c r="F322" s="12" t="s">
        <v>629</v>
      </c>
      <c r="G322" s="12" t="s">
        <v>2901</v>
      </c>
      <c r="H322" s="12" t="s">
        <v>3504</v>
      </c>
      <c r="I322" s="12" t="s">
        <v>3140</v>
      </c>
      <c r="J322" s="12" t="s">
        <v>3625</v>
      </c>
      <c r="K322" s="12" t="s">
        <v>28</v>
      </c>
      <c r="L322" s="12" t="s">
        <v>28</v>
      </c>
      <c r="N322" s="12" t="s">
        <v>28</v>
      </c>
      <c r="O322" t="s">
        <v>744</v>
      </c>
      <c r="P322" s="12" t="s">
        <v>3901</v>
      </c>
      <c r="Q322" t="s">
        <v>2614</v>
      </c>
      <c r="R322" t="s">
        <v>3903</v>
      </c>
      <c r="S322" t="s">
        <v>4126</v>
      </c>
      <c r="T322" s="12" t="s">
        <v>3491</v>
      </c>
      <c r="U322" s="12" t="s">
        <v>3191</v>
      </c>
      <c r="W322" s="12" t="s">
        <v>40</v>
      </c>
      <c r="X322" s="12" t="s">
        <v>3303</v>
      </c>
      <c r="Y322" s="12" t="s">
        <v>3303</v>
      </c>
      <c r="Z322" s="12" t="s">
        <v>3142</v>
      </c>
      <c r="AA322" s="12" t="s">
        <v>35</v>
      </c>
      <c r="AB322" s="12" t="s">
        <v>2901</v>
      </c>
      <c r="AE322" s="12" t="s">
        <v>119</v>
      </c>
      <c r="AF322" s="12">
        <v>1</v>
      </c>
    </row>
    <row r="323" spans="1:32" s="12" customFormat="1" x14ac:dyDescent="0.25">
      <c r="A323" s="12" t="s">
        <v>3139</v>
      </c>
      <c r="B323" s="12">
        <v>2002</v>
      </c>
      <c r="C323" t="str">
        <f t="shared" si="5"/>
        <v>Waldenstrom et al. 2002</v>
      </c>
      <c r="D323" s="12" t="s">
        <v>35</v>
      </c>
      <c r="E323" s="12" t="s">
        <v>25</v>
      </c>
      <c r="F323" s="12" t="s">
        <v>629</v>
      </c>
      <c r="G323" s="12" t="s">
        <v>2901</v>
      </c>
      <c r="H323" s="12" t="s">
        <v>3504</v>
      </c>
      <c r="I323" s="12" t="s">
        <v>3140</v>
      </c>
      <c r="J323" s="12" t="s">
        <v>3625</v>
      </c>
      <c r="K323" s="12" t="s">
        <v>28</v>
      </c>
      <c r="L323" s="12" t="s">
        <v>28</v>
      </c>
      <c r="N323" s="12" t="s">
        <v>28</v>
      </c>
      <c r="O323" t="s">
        <v>744</v>
      </c>
      <c r="P323" s="12" t="s">
        <v>3901</v>
      </c>
      <c r="Q323" t="s">
        <v>2614</v>
      </c>
      <c r="R323" t="s">
        <v>3903</v>
      </c>
      <c r="S323" t="s">
        <v>4126</v>
      </c>
      <c r="T323" s="12" t="s">
        <v>3491</v>
      </c>
      <c r="U323" s="12" t="s">
        <v>3191</v>
      </c>
      <c r="W323" s="12" t="s">
        <v>40</v>
      </c>
      <c r="X323" s="12" t="s">
        <v>3360</v>
      </c>
      <c r="Y323" s="12" t="s">
        <v>3360</v>
      </c>
      <c r="Z323" s="12" t="s">
        <v>3142</v>
      </c>
      <c r="AA323" s="12" t="s">
        <v>35</v>
      </c>
      <c r="AB323" s="12" t="s">
        <v>2901</v>
      </c>
      <c r="AE323" s="12" t="s">
        <v>119</v>
      </c>
      <c r="AF323" s="12">
        <v>1</v>
      </c>
    </row>
    <row r="324" spans="1:32" s="12" customFormat="1" x14ac:dyDescent="0.25">
      <c r="A324" s="12" t="s">
        <v>3139</v>
      </c>
      <c r="B324" s="12">
        <v>2002</v>
      </c>
      <c r="C324" t="str">
        <f t="shared" si="5"/>
        <v>Waldenstrom et al. 2002</v>
      </c>
      <c r="D324" s="12" t="s">
        <v>35</v>
      </c>
      <c r="E324" s="12" t="s">
        <v>25</v>
      </c>
      <c r="F324" s="12" t="s">
        <v>629</v>
      </c>
      <c r="G324" s="12" t="s">
        <v>2901</v>
      </c>
      <c r="H324" s="12" t="s">
        <v>3504</v>
      </c>
      <c r="I324" s="12" t="s">
        <v>3140</v>
      </c>
      <c r="J324" s="12" t="s">
        <v>3625</v>
      </c>
      <c r="K324" s="12" t="s">
        <v>28</v>
      </c>
      <c r="L324" s="12" t="s">
        <v>28</v>
      </c>
      <c r="N324" s="12" t="s">
        <v>28</v>
      </c>
      <c r="O324" t="s">
        <v>744</v>
      </c>
      <c r="P324" s="12" t="s">
        <v>3901</v>
      </c>
      <c r="Q324" t="s">
        <v>2614</v>
      </c>
      <c r="R324" t="s">
        <v>118</v>
      </c>
      <c r="S324" s="56" t="s">
        <v>3980</v>
      </c>
      <c r="T324" s="12" t="s">
        <v>1071</v>
      </c>
      <c r="U324" s="12" t="s">
        <v>106</v>
      </c>
      <c r="W324" s="12" t="s">
        <v>40</v>
      </c>
      <c r="X324" s="12" t="s">
        <v>3365</v>
      </c>
      <c r="Y324" s="12" t="s">
        <v>3069</v>
      </c>
      <c r="Z324" s="12" t="s">
        <v>3142</v>
      </c>
      <c r="AA324" s="12" t="s">
        <v>35</v>
      </c>
      <c r="AB324" s="12" t="s">
        <v>2901</v>
      </c>
      <c r="AE324" s="12" t="s">
        <v>119</v>
      </c>
      <c r="AF324" s="12">
        <v>1</v>
      </c>
    </row>
    <row r="325" spans="1:32" s="12" customFormat="1" x14ac:dyDescent="0.25">
      <c r="A325" s="12" t="s">
        <v>3139</v>
      </c>
      <c r="B325" s="12">
        <v>2002</v>
      </c>
      <c r="C325" t="str">
        <f t="shared" si="5"/>
        <v>Waldenstrom et al. 2002</v>
      </c>
      <c r="D325" s="12" t="s">
        <v>35</v>
      </c>
      <c r="E325" s="12" t="s">
        <v>25</v>
      </c>
      <c r="F325" s="12" t="s">
        <v>629</v>
      </c>
      <c r="G325" s="12" t="s">
        <v>2901</v>
      </c>
      <c r="H325" s="12" t="s">
        <v>3504</v>
      </c>
      <c r="I325" s="12" t="s">
        <v>3140</v>
      </c>
      <c r="J325" s="12" t="s">
        <v>3625</v>
      </c>
      <c r="K325" s="12" t="s">
        <v>28</v>
      </c>
      <c r="L325" s="12" t="s">
        <v>28</v>
      </c>
      <c r="N325" s="12" t="s">
        <v>28</v>
      </c>
      <c r="O325" t="s">
        <v>744</v>
      </c>
      <c r="P325" s="12" t="s">
        <v>3901</v>
      </c>
      <c r="Q325" t="s">
        <v>2614</v>
      </c>
      <c r="R325" t="s">
        <v>118</v>
      </c>
      <c r="S325" s="56" t="s">
        <v>3980</v>
      </c>
      <c r="T325" s="12" t="s">
        <v>1071</v>
      </c>
      <c r="U325" s="12" t="s">
        <v>106</v>
      </c>
      <c r="W325" s="12" t="s">
        <v>40</v>
      </c>
      <c r="X325" s="12" t="s">
        <v>3165</v>
      </c>
      <c r="Y325" s="12" t="s">
        <v>3165</v>
      </c>
      <c r="Z325" s="12" t="s">
        <v>3142</v>
      </c>
      <c r="AA325" s="12" t="s">
        <v>35</v>
      </c>
      <c r="AB325" s="12" t="s">
        <v>2901</v>
      </c>
      <c r="AE325" s="12" t="s">
        <v>119</v>
      </c>
      <c r="AF325" s="12">
        <v>1</v>
      </c>
    </row>
    <row r="326" spans="1:32" s="12" customFormat="1" x14ac:dyDescent="0.25">
      <c r="A326" s="12" t="s">
        <v>3139</v>
      </c>
      <c r="B326" s="12">
        <v>2002</v>
      </c>
      <c r="C326" t="str">
        <f t="shared" si="5"/>
        <v>Waldenstrom et al. 2002</v>
      </c>
      <c r="D326" s="12" t="s">
        <v>35</v>
      </c>
      <c r="E326" s="12" t="s">
        <v>25</v>
      </c>
      <c r="F326" s="12" t="s">
        <v>629</v>
      </c>
      <c r="G326" s="12" t="s">
        <v>2901</v>
      </c>
      <c r="H326" s="12" t="s">
        <v>3504</v>
      </c>
      <c r="I326" s="12" t="s">
        <v>3140</v>
      </c>
      <c r="J326" s="12" t="s">
        <v>3625</v>
      </c>
      <c r="K326" s="12" t="s">
        <v>28</v>
      </c>
      <c r="L326" s="12" t="s">
        <v>28</v>
      </c>
      <c r="N326" s="12" t="s">
        <v>28</v>
      </c>
      <c r="O326" t="s">
        <v>744</v>
      </c>
      <c r="P326" s="12" t="s">
        <v>3901</v>
      </c>
      <c r="Q326" t="s">
        <v>2614</v>
      </c>
      <c r="R326" t="s">
        <v>118</v>
      </c>
      <c r="S326" s="56" t="s">
        <v>3980</v>
      </c>
      <c r="T326" s="12" t="s">
        <v>1071</v>
      </c>
      <c r="U326" s="12" t="s">
        <v>106</v>
      </c>
      <c r="W326" s="12" t="s">
        <v>40</v>
      </c>
      <c r="X326" s="12" t="s">
        <v>3303</v>
      </c>
      <c r="Y326" s="12" t="s">
        <v>3303</v>
      </c>
      <c r="Z326" s="12" t="s">
        <v>3142</v>
      </c>
      <c r="AA326" s="12" t="s">
        <v>35</v>
      </c>
      <c r="AB326" s="12" t="s">
        <v>2901</v>
      </c>
      <c r="AE326" s="12" t="s">
        <v>119</v>
      </c>
      <c r="AF326" s="12">
        <v>1</v>
      </c>
    </row>
    <row r="327" spans="1:32" s="12" customFormat="1" x14ac:dyDescent="0.25">
      <c r="A327" s="12" t="s">
        <v>3139</v>
      </c>
      <c r="B327" s="12">
        <v>2002</v>
      </c>
      <c r="C327" t="str">
        <f t="shared" si="5"/>
        <v>Waldenstrom et al. 2002</v>
      </c>
      <c r="D327" s="12" t="s">
        <v>35</v>
      </c>
      <c r="E327" s="12" t="s">
        <v>25</v>
      </c>
      <c r="F327" s="12" t="s">
        <v>629</v>
      </c>
      <c r="G327" s="12" t="s">
        <v>2901</v>
      </c>
      <c r="H327" s="12" t="s">
        <v>3504</v>
      </c>
      <c r="I327" s="12" t="s">
        <v>3140</v>
      </c>
      <c r="J327" s="12" t="s">
        <v>3625</v>
      </c>
      <c r="K327" s="12" t="s">
        <v>28</v>
      </c>
      <c r="L327" s="12" t="s">
        <v>28</v>
      </c>
      <c r="N327" s="12" t="s">
        <v>28</v>
      </c>
      <c r="O327" t="s">
        <v>744</v>
      </c>
      <c r="P327" s="12" t="s">
        <v>3901</v>
      </c>
      <c r="Q327" t="s">
        <v>2614</v>
      </c>
      <c r="R327" t="s">
        <v>118</v>
      </c>
      <c r="S327" s="56" t="s">
        <v>3980</v>
      </c>
      <c r="T327" s="12" t="s">
        <v>1071</v>
      </c>
      <c r="U327" s="12" t="s">
        <v>106</v>
      </c>
      <c r="W327" s="12" t="s">
        <v>40</v>
      </c>
      <c r="X327" s="12" t="s">
        <v>3360</v>
      </c>
      <c r="Y327" s="12" t="s">
        <v>3360</v>
      </c>
      <c r="Z327" s="12" t="s">
        <v>3142</v>
      </c>
      <c r="AA327" s="12" t="s">
        <v>35</v>
      </c>
      <c r="AB327" s="12" t="s">
        <v>2901</v>
      </c>
      <c r="AE327" s="12" t="s">
        <v>119</v>
      </c>
      <c r="AF327" s="12">
        <v>1</v>
      </c>
    </row>
    <row r="328" spans="1:32" s="12" customFormat="1" x14ac:dyDescent="0.25">
      <c r="A328" s="12" t="s">
        <v>3139</v>
      </c>
      <c r="B328" s="12">
        <v>2002</v>
      </c>
      <c r="C328" t="str">
        <f t="shared" si="5"/>
        <v>Waldenstrom et al. 2002</v>
      </c>
      <c r="D328" s="12" t="s">
        <v>35</v>
      </c>
      <c r="E328" s="12" t="s">
        <v>25</v>
      </c>
      <c r="F328" s="12" t="s">
        <v>629</v>
      </c>
      <c r="G328" s="12" t="s">
        <v>2901</v>
      </c>
      <c r="H328" s="12" t="s">
        <v>3504</v>
      </c>
      <c r="I328" s="12" t="s">
        <v>3140</v>
      </c>
      <c r="J328" s="12" t="s">
        <v>3625</v>
      </c>
      <c r="K328" s="12" t="s">
        <v>28</v>
      </c>
      <c r="L328" s="12" t="s">
        <v>28</v>
      </c>
      <c r="N328" s="12" t="s">
        <v>28</v>
      </c>
      <c r="O328" t="s">
        <v>744</v>
      </c>
      <c r="P328" s="12" t="s">
        <v>3901</v>
      </c>
      <c r="Q328" t="s">
        <v>4009</v>
      </c>
      <c r="R328" t="s">
        <v>4028</v>
      </c>
      <c r="S328" t="s">
        <v>4286</v>
      </c>
      <c r="T328" s="12" t="s">
        <v>2777</v>
      </c>
      <c r="U328" s="12" t="s">
        <v>1371</v>
      </c>
      <c r="W328" s="12" t="s">
        <v>40</v>
      </c>
      <c r="X328" s="12" t="s">
        <v>3365</v>
      </c>
      <c r="Y328" s="12" t="s">
        <v>3069</v>
      </c>
      <c r="Z328" s="12" t="s">
        <v>3142</v>
      </c>
      <c r="AA328" s="12" t="s">
        <v>35</v>
      </c>
      <c r="AB328" s="12" t="s">
        <v>2901</v>
      </c>
      <c r="AE328" s="12" t="s">
        <v>119</v>
      </c>
      <c r="AF328" s="12">
        <v>13</v>
      </c>
    </row>
    <row r="329" spans="1:32" s="12" customFormat="1" x14ac:dyDescent="0.25">
      <c r="A329" s="12" t="s">
        <v>3139</v>
      </c>
      <c r="B329" s="12">
        <v>2002</v>
      </c>
      <c r="C329" t="str">
        <f t="shared" si="5"/>
        <v>Waldenstrom et al. 2002</v>
      </c>
      <c r="D329" s="12" t="s">
        <v>35</v>
      </c>
      <c r="E329" s="12" t="s">
        <v>25</v>
      </c>
      <c r="F329" s="12" t="s">
        <v>629</v>
      </c>
      <c r="G329" s="12" t="s">
        <v>2901</v>
      </c>
      <c r="H329" s="12" t="s">
        <v>3504</v>
      </c>
      <c r="I329" s="12" t="s">
        <v>3140</v>
      </c>
      <c r="J329" s="12" t="s">
        <v>3625</v>
      </c>
      <c r="K329" s="12" t="s">
        <v>28</v>
      </c>
      <c r="L329" s="12" t="s">
        <v>28</v>
      </c>
      <c r="N329" s="12" t="s">
        <v>28</v>
      </c>
      <c r="O329" t="s">
        <v>744</v>
      </c>
      <c r="P329" s="12" t="s">
        <v>3901</v>
      </c>
      <c r="Q329" t="s">
        <v>4009</v>
      </c>
      <c r="R329" t="s">
        <v>4028</v>
      </c>
      <c r="S329" t="s">
        <v>4286</v>
      </c>
      <c r="T329" s="12" t="s">
        <v>2777</v>
      </c>
      <c r="U329" s="12" t="s">
        <v>1371</v>
      </c>
      <c r="W329" s="12" t="s">
        <v>40</v>
      </c>
      <c r="X329" s="12" t="s">
        <v>3165</v>
      </c>
      <c r="Y329" s="12" t="s">
        <v>3165</v>
      </c>
      <c r="Z329" s="12" t="s">
        <v>3142</v>
      </c>
      <c r="AA329" s="12" t="s">
        <v>35</v>
      </c>
      <c r="AB329" s="12" t="s">
        <v>2901</v>
      </c>
      <c r="AE329" s="12" t="s">
        <v>119</v>
      </c>
      <c r="AF329" s="12">
        <v>13</v>
      </c>
    </row>
    <row r="330" spans="1:32" s="12" customFormat="1" x14ac:dyDescent="0.25">
      <c r="A330" s="12" t="s">
        <v>3139</v>
      </c>
      <c r="B330" s="12">
        <v>2002</v>
      </c>
      <c r="C330" t="str">
        <f t="shared" si="5"/>
        <v>Waldenstrom et al. 2002</v>
      </c>
      <c r="D330" s="12" t="s">
        <v>35</v>
      </c>
      <c r="E330" s="12" t="s">
        <v>25</v>
      </c>
      <c r="F330" s="12" t="s">
        <v>629</v>
      </c>
      <c r="G330" s="12" t="s">
        <v>2901</v>
      </c>
      <c r="H330" s="12" t="s">
        <v>3504</v>
      </c>
      <c r="I330" s="12" t="s">
        <v>3140</v>
      </c>
      <c r="J330" s="12" t="s">
        <v>3625</v>
      </c>
      <c r="K330" s="12" t="s">
        <v>28</v>
      </c>
      <c r="L330" s="12" t="s">
        <v>28</v>
      </c>
      <c r="N330" s="12" t="s">
        <v>28</v>
      </c>
      <c r="O330" t="s">
        <v>744</v>
      </c>
      <c r="P330" s="12" t="s">
        <v>3901</v>
      </c>
      <c r="Q330" t="s">
        <v>4009</v>
      </c>
      <c r="R330" t="s">
        <v>4028</v>
      </c>
      <c r="S330" t="s">
        <v>4286</v>
      </c>
      <c r="T330" s="12" t="s">
        <v>2777</v>
      </c>
      <c r="U330" s="12" t="s">
        <v>1371</v>
      </c>
      <c r="W330" s="12" t="s">
        <v>40</v>
      </c>
      <c r="X330" s="12" t="s">
        <v>3303</v>
      </c>
      <c r="Y330" s="12" t="s">
        <v>3303</v>
      </c>
      <c r="Z330" s="12" t="s">
        <v>3142</v>
      </c>
      <c r="AA330" s="12" t="s">
        <v>35</v>
      </c>
      <c r="AB330" s="12" t="s">
        <v>2901</v>
      </c>
      <c r="AE330" s="12" t="s">
        <v>119</v>
      </c>
      <c r="AF330" s="12">
        <v>13</v>
      </c>
    </row>
    <row r="331" spans="1:32" s="12" customFormat="1" x14ac:dyDescent="0.25">
      <c r="A331" s="12" t="s">
        <v>3139</v>
      </c>
      <c r="B331" s="12">
        <v>2002</v>
      </c>
      <c r="C331" t="str">
        <f t="shared" si="5"/>
        <v>Waldenstrom et al. 2002</v>
      </c>
      <c r="D331" s="12" t="s">
        <v>35</v>
      </c>
      <c r="E331" s="12" t="s">
        <v>25</v>
      </c>
      <c r="F331" s="12" t="s">
        <v>629</v>
      </c>
      <c r="G331" s="12" t="s">
        <v>2901</v>
      </c>
      <c r="H331" s="12" t="s">
        <v>3504</v>
      </c>
      <c r="I331" s="12" t="s">
        <v>3140</v>
      </c>
      <c r="J331" s="12" t="s">
        <v>3625</v>
      </c>
      <c r="K331" s="12" t="s">
        <v>28</v>
      </c>
      <c r="L331" s="12" t="s">
        <v>28</v>
      </c>
      <c r="N331" s="12" t="s">
        <v>28</v>
      </c>
      <c r="O331" t="s">
        <v>744</v>
      </c>
      <c r="P331" s="12" t="s">
        <v>3901</v>
      </c>
      <c r="Q331" t="s">
        <v>4009</v>
      </c>
      <c r="R331" t="s">
        <v>4028</v>
      </c>
      <c r="S331" t="s">
        <v>4286</v>
      </c>
      <c r="T331" s="12" t="s">
        <v>2777</v>
      </c>
      <c r="U331" s="12" t="s">
        <v>1371</v>
      </c>
      <c r="W331" s="12" t="s">
        <v>40</v>
      </c>
      <c r="X331" s="12" t="s">
        <v>3360</v>
      </c>
      <c r="Y331" s="12" t="s">
        <v>3360</v>
      </c>
      <c r="Z331" s="12" t="s">
        <v>3142</v>
      </c>
      <c r="AA331" s="12" t="s">
        <v>35</v>
      </c>
      <c r="AB331" s="12" t="s">
        <v>2901</v>
      </c>
      <c r="AE331" s="12" t="s">
        <v>119</v>
      </c>
      <c r="AF331" s="12">
        <v>13</v>
      </c>
    </row>
    <row r="332" spans="1:32" s="12" customFormat="1" x14ac:dyDescent="0.25">
      <c r="A332" s="12" t="s">
        <v>3139</v>
      </c>
      <c r="B332" s="12">
        <v>2002</v>
      </c>
      <c r="C332" t="str">
        <f t="shared" si="5"/>
        <v>Waldenstrom et al. 2002</v>
      </c>
      <c r="D332" s="12" t="s">
        <v>35</v>
      </c>
      <c r="E332" s="12" t="s">
        <v>25</v>
      </c>
      <c r="F332" s="12" t="s">
        <v>629</v>
      </c>
      <c r="G332" s="12" t="s">
        <v>2901</v>
      </c>
      <c r="H332" s="12" t="s">
        <v>3504</v>
      </c>
      <c r="I332" s="12" t="s">
        <v>3140</v>
      </c>
      <c r="J332" s="12" t="s">
        <v>3625</v>
      </c>
      <c r="K332" s="12" t="s">
        <v>28</v>
      </c>
      <c r="L332" s="12" t="s">
        <v>28</v>
      </c>
      <c r="N332" s="12" t="s">
        <v>28</v>
      </c>
      <c r="O332" t="s">
        <v>744</v>
      </c>
      <c r="P332" s="12" t="s">
        <v>3901</v>
      </c>
      <c r="Q332" t="s">
        <v>4009</v>
      </c>
      <c r="R332" t="s">
        <v>4011</v>
      </c>
      <c r="S332" t="s">
        <v>4288</v>
      </c>
      <c r="T332" s="12" t="s">
        <v>2836</v>
      </c>
      <c r="U332" s="12" t="s">
        <v>1877</v>
      </c>
      <c r="W332" s="12" t="s">
        <v>40</v>
      </c>
      <c r="X332" s="12" t="s">
        <v>3365</v>
      </c>
      <c r="Y332" s="12" t="s">
        <v>3069</v>
      </c>
      <c r="Z332" s="12" t="s">
        <v>3142</v>
      </c>
      <c r="AA332" s="12" t="s">
        <v>35</v>
      </c>
      <c r="AB332" s="12" t="s">
        <v>2901</v>
      </c>
      <c r="AE332" s="12" t="s">
        <v>119</v>
      </c>
      <c r="AF332" s="12">
        <v>2</v>
      </c>
    </row>
    <row r="333" spans="1:32" s="12" customFormat="1" x14ac:dyDescent="0.25">
      <c r="A333" s="12" t="s">
        <v>3139</v>
      </c>
      <c r="B333" s="12">
        <v>2002</v>
      </c>
      <c r="C333" t="str">
        <f t="shared" si="5"/>
        <v>Waldenstrom et al. 2002</v>
      </c>
      <c r="D333" s="12" t="s">
        <v>35</v>
      </c>
      <c r="E333" s="12" t="s">
        <v>25</v>
      </c>
      <c r="F333" s="12" t="s">
        <v>629</v>
      </c>
      <c r="G333" s="12" t="s">
        <v>2901</v>
      </c>
      <c r="H333" s="12" t="s">
        <v>3504</v>
      </c>
      <c r="I333" s="12" t="s">
        <v>3140</v>
      </c>
      <c r="J333" s="12" t="s">
        <v>3625</v>
      </c>
      <c r="K333" s="12" t="s">
        <v>28</v>
      </c>
      <c r="L333" s="12" t="s">
        <v>28</v>
      </c>
      <c r="N333" s="12" t="s">
        <v>28</v>
      </c>
      <c r="O333" t="s">
        <v>744</v>
      </c>
      <c r="P333" s="12" t="s">
        <v>3901</v>
      </c>
      <c r="Q333" t="s">
        <v>4009</v>
      </c>
      <c r="R333" t="s">
        <v>4011</v>
      </c>
      <c r="S333" t="s">
        <v>4288</v>
      </c>
      <c r="T333" s="12" t="s">
        <v>2836</v>
      </c>
      <c r="U333" s="12" t="s">
        <v>1877</v>
      </c>
      <c r="W333" s="12" t="s">
        <v>40</v>
      </c>
      <c r="X333" s="12" t="s">
        <v>3165</v>
      </c>
      <c r="Y333" s="12" t="s">
        <v>3165</v>
      </c>
      <c r="Z333" s="12" t="s">
        <v>3142</v>
      </c>
      <c r="AA333" s="12" t="s">
        <v>35</v>
      </c>
      <c r="AB333" s="12" t="s">
        <v>2901</v>
      </c>
      <c r="AE333" s="12" t="s">
        <v>119</v>
      </c>
      <c r="AF333" s="12">
        <v>2</v>
      </c>
    </row>
    <row r="334" spans="1:32" s="12" customFormat="1" x14ac:dyDescent="0.25">
      <c r="A334" s="12" t="s">
        <v>3139</v>
      </c>
      <c r="B334" s="12">
        <v>2002</v>
      </c>
      <c r="C334" t="str">
        <f t="shared" si="5"/>
        <v>Waldenstrom et al. 2002</v>
      </c>
      <c r="D334" s="12" t="s">
        <v>35</v>
      </c>
      <c r="E334" s="12" t="s">
        <v>25</v>
      </c>
      <c r="F334" s="12" t="s">
        <v>629</v>
      </c>
      <c r="G334" s="12" t="s">
        <v>2901</v>
      </c>
      <c r="H334" s="12" t="s">
        <v>3504</v>
      </c>
      <c r="I334" s="12" t="s">
        <v>3140</v>
      </c>
      <c r="J334" s="12" t="s">
        <v>3625</v>
      </c>
      <c r="K334" s="12" t="s">
        <v>28</v>
      </c>
      <c r="L334" s="12" t="s">
        <v>28</v>
      </c>
      <c r="N334" s="12" t="s">
        <v>28</v>
      </c>
      <c r="O334" t="s">
        <v>744</v>
      </c>
      <c r="P334" s="12" t="s">
        <v>3901</v>
      </c>
      <c r="Q334" t="s">
        <v>4009</v>
      </c>
      <c r="R334" t="s">
        <v>4011</v>
      </c>
      <c r="S334" t="s">
        <v>4288</v>
      </c>
      <c r="T334" s="12" t="s">
        <v>2836</v>
      </c>
      <c r="U334" s="12" t="s">
        <v>1877</v>
      </c>
      <c r="W334" s="12" t="s">
        <v>40</v>
      </c>
      <c r="X334" s="12" t="s">
        <v>3303</v>
      </c>
      <c r="Y334" s="12" t="s">
        <v>3303</v>
      </c>
      <c r="Z334" s="12" t="s">
        <v>3142</v>
      </c>
      <c r="AA334" s="12" t="s">
        <v>35</v>
      </c>
      <c r="AB334" s="12" t="s">
        <v>2901</v>
      </c>
      <c r="AE334" s="12" t="s">
        <v>119</v>
      </c>
      <c r="AF334" s="12">
        <v>2</v>
      </c>
    </row>
    <row r="335" spans="1:32" s="12" customFormat="1" x14ac:dyDescent="0.25">
      <c r="A335" s="12" t="s">
        <v>3139</v>
      </c>
      <c r="B335" s="12">
        <v>2002</v>
      </c>
      <c r="C335" t="str">
        <f t="shared" si="5"/>
        <v>Waldenstrom et al. 2002</v>
      </c>
      <c r="D335" s="12" t="s">
        <v>35</v>
      </c>
      <c r="E335" s="12" t="s">
        <v>25</v>
      </c>
      <c r="F335" s="12" t="s">
        <v>629</v>
      </c>
      <c r="G335" s="12" t="s">
        <v>2901</v>
      </c>
      <c r="H335" s="12" t="s">
        <v>3504</v>
      </c>
      <c r="I335" s="12" t="s">
        <v>3140</v>
      </c>
      <c r="J335" s="12" t="s">
        <v>3625</v>
      </c>
      <c r="K335" s="12" t="s">
        <v>28</v>
      </c>
      <c r="L335" s="12" t="s">
        <v>28</v>
      </c>
      <c r="N335" s="12" t="s">
        <v>28</v>
      </c>
      <c r="O335" t="s">
        <v>744</v>
      </c>
      <c r="P335" s="12" t="s">
        <v>3901</v>
      </c>
      <c r="Q335" t="s">
        <v>4009</v>
      </c>
      <c r="R335" t="s">
        <v>4011</v>
      </c>
      <c r="S335" t="s">
        <v>4288</v>
      </c>
      <c r="T335" s="12" t="s">
        <v>2836</v>
      </c>
      <c r="U335" s="12" t="s">
        <v>1877</v>
      </c>
      <c r="W335" s="12" t="s">
        <v>40</v>
      </c>
      <c r="X335" s="12" t="s">
        <v>3360</v>
      </c>
      <c r="Y335" s="12" t="s">
        <v>3360</v>
      </c>
      <c r="Z335" s="12" t="s">
        <v>3142</v>
      </c>
      <c r="AA335" s="12" t="s">
        <v>35</v>
      </c>
      <c r="AB335" s="12" t="s">
        <v>2901</v>
      </c>
      <c r="AE335" s="12" t="s">
        <v>119</v>
      </c>
      <c r="AF335" s="12">
        <v>2</v>
      </c>
    </row>
    <row r="336" spans="1:32" s="12" customFormat="1" x14ac:dyDescent="0.25">
      <c r="A336" s="12" t="s">
        <v>3139</v>
      </c>
      <c r="B336" s="12">
        <v>2002</v>
      </c>
      <c r="C336" t="str">
        <f t="shared" si="5"/>
        <v>Waldenstrom et al. 2002</v>
      </c>
      <c r="D336" s="12" t="s">
        <v>35</v>
      </c>
      <c r="E336" s="12" t="s">
        <v>25</v>
      </c>
      <c r="F336" s="12" t="s">
        <v>629</v>
      </c>
      <c r="G336" s="12" t="s">
        <v>2901</v>
      </c>
      <c r="H336" s="12" t="s">
        <v>3504</v>
      </c>
      <c r="I336" s="12" t="s">
        <v>3140</v>
      </c>
      <c r="J336" s="12" t="s">
        <v>3625</v>
      </c>
      <c r="K336" s="12" t="s">
        <v>28</v>
      </c>
      <c r="L336" s="12" t="s">
        <v>28</v>
      </c>
      <c r="N336" s="12" t="s">
        <v>28</v>
      </c>
      <c r="O336" t="s">
        <v>744</v>
      </c>
      <c r="P336" s="12" t="s">
        <v>3901</v>
      </c>
      <c r="Q336" t="s">
        <v>4009</v>
      </c>
      <c r="R336" t="s">
        <v>4011</v>
      </c>
      <c r="S336" t="s">
        <v>4293</v>
      </c>
      <c r="T336" s="12" t="s">
        <v>2798</v>
      </c>
      <c r="U336" s="12" t="s">
        <v>1786</v>
      </c>
      <c r="W336" s="12" t="s">
        <v>40</v>
      </c>
      <c r="X336" s="12" t="s">
        <v>3365</v>
      </c>
      <c r="Y336" s="12" t="s">
        <v>3069</v>
      </c>
      <c r="Z336" s="12" t="s">
        <v>3142</v>
      </c>
      <c r="AA336" s="12" t="s">
        <v>35</v>
      </c>
      <c r="AB336" s="12" t="s">
        <v>2901</v>
      </c>
      <c r="AE336" s="12" t="s">
        <v>119</v>
      </c>
      <c r="AF336" s="12">
        <v>6</v>
      </c>
    </row>
    <row r="337" spans="1:32" s="12" customFormat="1" x14ac:dyDescent="0.25">
      <c r="A337" s="12" t="s">
        <v>3139</v>
      </c>
      <c r="B337" s="12">
        <v>2002</v>
      </c>
      <c r="C337" t="str">
        <f t="shared" si="5"/>
        <v>Waldenstrom et al. 2002</v>
      </c>
      <c r="D337" s="12" t="s">
        <v>35</v>
      </c>
      <c r="E337" s="12" t="s">
        <v>25</v>
      </c>
      <c r="F337" s="12" t="s">
        <v>629</v>
      </c>
      <c r="G337" s="12" t="s">
        <v>2901</v>
      </c>
      <c r="H337" s="12" t="s">
        <v>3504</v>
      </c>
      <c r="I337" s="12" t="s">
        <v>3140</v>
      </c>
      <c r="J337" s="12" t="s">
        <v>3625</v>
      </c>
      <c r="K337" s="12" t="s">
        <v>28</v>
      </c>
      <c r="L337" s="12" t="s">
        <v>28</v>
      </c>
      <c r="N337" s="12" t="s">
        <v>28</v>
      </c>
      <c r="O337" t="s">
        <v>744</v>
      </c>
      <c r="P337" s="12" t="s">
        <v>3901</v>
      </c>
      <c r="Q337" t="s">
        <v>4009</v>
      </c>
      <c r="R337" t="s">
        <v>4011</v>
      </c>
      <c r="S337" t="s">
        <v>4293</v>
      </c>
      <c r="T337" s="12" t="s">
        <v>2798</v>
      </c>
      <c r="U337" s="12" t="s">
        <v>1786</v>
      </c>
      <c r="W337" s="12" t="s">
        <v>40</v>
      </c>
      <c r="X337" s="12" t="s">
        <v>3165</v>
      </c>
      <c r="Y337" s="12" t="s">
        <v>3165</v>
      </c>
      <c r="Z337" s="12" t="s">
        <v>3142</v>
      </c>
      <c r="AA337" s="12" t="s">
        <v>35</v>
      </c>
      <c r="AB337" s="12" t="s">
        <v>2901</v>
      </c>
      <c r="AE337" s="12" t="s">
        <v>119</v>
      </c>
      <c r="AF337" s="12">
        <v>6</v>
      </c>
    </row>
    <row r="338" spans="1:32" s="12" customFormat="1" x14ac:dyDescent="0.25">
      <c r="A338" s="12" t="s">
        <v>3139</v>
      </c>
      <c r="B338" s="12">
        <v>2002</v>
      </c>
      <c r="C338" t="str">
        <f t="shared" si="5"/>
        <v>Waldenstrom et al. 2002</v>
      </c>
      <c r="D338" s="12" t="s">
        <v>35</v>
      </c>
      <c r="E338" s="12" t="s">
        <v>25</v>
      </c>
      <c r="F338" s="12" t="s">
        <v>629</v>
      </c>
      <c r="G338" s="12" t="s">
        <v>2901</v>
      </c>
      <c r="H338" s="12" t="s">
        <v>3504</v>
      </c>
      <c r="I338" s="12" t="s">
        <v>3140</v>
      </c>
      <c r="J338" s="12" t="s">
        <v>3625</v>
      </c>
      <c r="K338" s="12" t="s">
        <v>28</v>
      </c>
      <c r="L338" s="12" t="s">
        <v>28</v>
      </c>
      <c r="N338" s="12" t="s">
        <v>28</v>
      </c>
      <c r="O338" t="s">
        <v>744</v>
      </c>
      <c r="P338" s="12" t="s">
        <v>3901</v>
      </c>
      <c r="Q338" t="s">
        <v>4009</v>
      </c>
      <c r="R338" t="s">
        <v>4011</v>
      </c>
      <c r="S338" t="s">
        <v>4293</v>
      </c>
      <c r="T338" s="12" t="s">
        <v>2798</v>
      </c>
      <c r="U338" s="12" t="s">
        <v>1786</v>
      </c>
      <c r="W338" s="12" t="s">
        <v>40</v>
      </c>
      <c r="X338" s="12" t="s">
        <v>3303</v>
      </c>
      <c r="Y338" s="12" t="s">
        <v>3303</v>
      </c>
      <c r="Z338" s="12" t="s">
        <v>3142</v>
      </c>
      <c r="AA338" s="12" t="s">
        <v>35</v>
      </c>
      <c r="AB338" s="12" t="s">
        <v>2901</v>
      </c>
      <c r="AE338" s="12" t="s">
        <v>119</v>
      </c>
      <c r="AF338" s="12">
        <v>6</v>
      </c>
    </row>
    <row r="339" spans="1:32" s="12" customFormat="1" x14ac:dyDescent="0.25">
      <c r="A339" s="12" t="s">
        <v>3139</v>
      </c>
      <c r="B339" s="12">
        <v>2002</v>
      </c>
      <c r="C339" t="str">
        <f t="shared" si="5"/>
        <v>Waldenstrom et al. 2002</v>
      </c>
      <c r="D339" s="12" t="s">
        <v>35</v>
      </c>
      <c r="E339" s="12" t="s">
        <v>25</v>
      </c>
      <c r="F339" s="12" t="s">
        <v>629</v>
      </c>
      <c r="G339" s="12" t="s">
        <v>2901</v>
      </c>
      <c r="H339" s="12" t="s">
        <v>3504</v>
      </c>
      <c r="I339" s="12" t="s">
        <v>3140</v>
      </c>
      <c r="J339" s="12" t="s">
        <v>3625</v>
      </c>
      <c r="K339" s="12" t="s">
        <v>28</v>
      </c>
      <c r="L339" s="12" t="s">
        <v>28</v>
      </c>
      <c r="N339" s="12" t="s">
        <v>28</v>
      </c>
      <c r="O339" t="s">
        <v>744</v>
      </c>
      <c r="P339" s="12" t="s">
        <v>3901</v>
      </c>
      <c r="Q339" t="s">
        <v>4009</v>
      </c>
      <c r="R339" t="s">
        <v>4011</v>
      </c>
      <c r="S339" t="s">
        <v>4293</v>
      </c>
      <c r="T339" s="12" t="s">
        <v>2798</v>
      </c>
      <c r="U339" s="12" t="s">
        <v>1786</v>
      </c>
      <c r="W339" s="12" t="s">
        <v>40</v>
      </c>
      <c r="X339" s="12" t="s">
        <v>3360</v>
      </c>
      <c r="Y339" s="12" t="s">
        <v>3360</v>
      </c>
      <c r="Z339" s="12" t="s">
        <v>3142</v>
      </c>
      <c r="AA339" s="12" t="s">
        <v>35</v>
      </c>
      <c r="AB339" s="12" t="s">
        <v>2901</v>
      </c>
      <c r="AE339" s="12" t="s">
        <v>119</v>
      </c>
      <c r="AF339" s="12">
        <v>6</v>
      </c>
    </row>
    <row r="340" spans="1:32" s="12" customFormat="1" x14ac:dyDescent="0.25">
      <c r="A340" s="12" t="s">
        <v>3139</v>
      </c>
      <c r="B340" s="12">
        <v>2002</v>
      </c>
      <c r="C340" t="str">
        <f t="shared" si="5"/>
        <v>Waldenstrom et al. 2002</v>
      </c>
      <c r="D340" s="12" t="s">
        <v>35</v>
      </c>
      <c r="E340" s="12" t="s">
        <v>25</v>
      </c>
      <c r="F340" s="12" t="s">
        <v>629</v>
      </c>
      <c r="G340" s="12" t="s">
        <v>2901</v>
      </c>
      <c r="H340" s="12" t="s">
        <v>3504</v>
      </c>
      <c r="I340" s="12" t="s">
        <v>3140</v>
      </c>
      <c r="J340" s="12" t="s">
        <v>3625</v>
      </c>
      <c r="K340" s="12" t="s">
        <v>28</v>
      </c>
      <c r="L340" s="12" t="s">
        <v>28</v>
      </c>
      <c r="N340" s="12" t="s">
        <v>28</v>
      </c>
      <c r="O340" t="s">
        <v>744</v>
      </c>
      <c r="P340" s="12" t="s">
        <v>3901</v>
      </c>
      <c r="Q340" t="s">
        <v>4009</v>
      </c>
      <c r="R340" t="s">
        <v>4236</v>
      </c>
      <c r="S340" t="s">
        <v>4235</v>
      </c>
      <c r="T340" s="12" t="s">
        <v>3434</v>
      </c>
      <c r="U340" s="12" t="s">
        <v>1923</v>
      </c>
      <c r="W340" s="12" t="s">
        <v>40</v>
      </c>
      <c r="X340" s="12" t="s">
        <v>3365</v>
      </c>
      <c r="Y340" s="12" t="s">
        <v>3069</v>
      </c>
      <c r="Z340" s="12" t="s">
        <v>3142</v>
      </c>
      <c r="AA340" s="12" t="s">
        <v>35</v>
      </c>
      <c r="AB340" s="12" t="s">
        <v>2901</v>
      </c>
      <c r="AE340" s="12" t="s">
        <v>119</v>
      </c>
      <c r="AF340" s="12">
        <v>44</v>
      </c>
    </row>
    <row r="341" spans="1:32" s="12" customFormat="1" x14ac:dyDescent="0.25">
      <c r="A341" s="12" t="s">
        <v>3139</v>
      </c>
      <c r="B341" s="12">
        <v>2002</v>
      </c>
      <c r="C341" t="str">
        <f t="shared" si="5"/>
        <v>Waldenstrom et al. 2002</v>
      </c>
      <c r="D341" s="12" t="s">
        <v>35</v>
      </c>
      <c r="E341" s="12" t="s">
        <v>25</v>
      </c>
      <c r="F341" s="12" t="s">
        <v>629</v>
      </c>
      <c r="G341" s="12" t="s">
        <v>2901</v>
      </c>
      <c r="H341" s="12" t="s">
        <v>3504</v>
      </c>
      <c r="I341" s="12" t="s">
        <v>3140</v>
      </c>
      <c r="J341" s="12" t="s">
        <v>3625</v>
      </c>
      <c r="K341" s="12" t="s">
        <v>28</v>
      </c>
      <c r="L341" s="12" t="s">
        <v>28</v>
      </c>
      <c r="N341" s="12" t="s">
        <v>28</v>
      </c>
      <c r="O341" t="s">
        <v>744</v>
      </c>
      <c r="P341" s="12" t="s">
        <v>3901</v>
      </c>
      <c r="Q341" t="s">
        <v>4009</v>
      </c>
      <c r="R341" t="s">
        <v>4236</v>
      </c>
      <c r="S341" t="s">
        <v>4235</v>
      </c>
      <c r="T341" s="12" t="s">
        <v>3434</v>
      </c>
      <c r="U341" s="12" t="s">
        <v>1923</v>
      </c>
      <c r="W341" s="12" t="s">
        <v>40</v>
      </c>
      <c r="X341" s="12" t="s">
        <v>3165</v>
      </c>
      <c r="Y341" s="12" t="s">
        <v>3165</v>
      </c>
      <c r="Z341" s="12" t="s">
        <v>3142</v>
      </c>
      <c r="AA341" s="12" t="s">
        <v>35</v>
      </c>
      <c r="AB341" s="12" t="s">
        <v>2901</v>
      </c>
      <c r="AE341" s="12" t="s">
        <v>119</v>
      </c>
      <c r="AF341" s="12">
        <v>44</v>
      </c>
    </row>
    <row r="342" spans="1:32" s="12" customFormat="1" x14ac:dyDescent="0.25">
      <c r="A342" s="12" t="s">
        <v>3139</v>
      </c>
      <c r="B342" s="12">
        <v>2002</v>
      </c>
      <c r="C342" t="str">
        <f t="shared" si="5"/>
        <v>Waldenstrom et al. 2002</v>
      </c>
      <c r="D342" s="12" t="s">
        <v>35</v>
      </c>
      <c r="E342" s="12" t="s">
        <v>25</v>
      </c>
      <c r="F342" s="12" t="s">
        <v>629</v>
      </c>
      <c r="G342" s="12" t="s">
        <v>2901</v>
      </c>
      <c r="H342" s="12" t="s">
        <v>3504</v>
      </c>
      <c r="I342" s="12" t="s">
        <v>3140</v>
      </c>
      <c r="J342" s="12" t="s">
        <v>3625</v>
      </c>
      <c r="K342" s="12" t="s">
        <v>28</v>
      </c>
      <c r="L342" s="12" t="s">
        <v>28</v>
      </c>
      <c r="N342" s="12" t="s">
        <v>28</v>
      </c>
      <c r="O342" t="s">
        <v>744</v>
      </c>
      <c r="P342" s="12" t="s">
        <v>3901</v>
      </c>
      <c r="Q342" t="s">
        <v>4009</v>
      </c>
      <c r="R342" t="s">
        <v>4236</v>
      </c>
      <c r="S342" t="s">
        <v>4235</v>
      </c>
      <c r="T342" s="12" t="s">
        <v>3434</v>
      </c>
      <c r="U342" s="12" t="s">
        <v>1923</v>
      </c>
      <c r="W342" s="12" t="s">
        <v>40</v>
      </c>
      <c r="X342" s="12" t="s">
        <v>3303</v>
      </c>
      <c r="Y342" s="12" t="s">
        <v>3303</v>
      </c>
      <c r="Z342" s="12" t="s">
        <v>3142</v>
      </c>
      <c r="AA342" s="12" t="s">
        <v>35</v>
      </c>
      <c r="AB342" s="12" t="s">
        <v>2901</v>
      </c>
      <c r="AE342" s="12" t="s">
        <v>119</v>
      </c>
      <c r="AF342" s="12">
        <v>44</v>
      </c>
    </row>
    <row r="343" spans="1:32" s="12" customFormat="1" x14ac:dyDescent="0.25">
      <c r="A343" s="12" t="s">
        <v>3139</v>
      </c>
      <c r="B343" s="12">
        <v>2002</v>
      </c>
      <c r="C343" t="str">
        <f t="shared" si="5"/>
        <v>Waldenstrom et al. 2002</v>
      </c>
      <c r="D343" s="12" t="s">
        <v>35</v>
      </c>
      <c r="E343" s="12" t="s">
        <v>25</v>
      </c>
      <c r="F343" s="12" t="s">
        <v>629</v>
      </c>
      <c r="G343" s="12" t="s">
        <v>2901</v>
      </c>
      <c r="H343" s="12" t="s">
        <v>3504</v>
      </c>
      <c r="I343" s="12" t="s">
        <v>3140</v>
      </c>
      <c r="J343" s="12" t="s">
        <v>3625</v>
      </c>
      <c r="K343" s="12" t="s">
        <v>28</v>
      </c>
      <c r="L343" s="12" t="s">
        <v>28</v>
      </c>
      <c r="N343" s="12" t="s">
        <v>28</v>
      </c>
      <c r="O343" t="s">
        <v>744</v>
      </c>
      <c r="P343" s="12" t="s">
        <v>3901</v>
      </c>
      <c r="Q343" t="s">
        <v>4009</v>
      </c>
      <c r="R343" t="s">
        <v>4236</v>
      </c>
      <c r="S343" t="s">
        <v>4235</v>
      </c>
      <c r="T343" s="12" t="s">
        <v>3434</v>
      </c>
      <c r="U343" s="12" t="s">
        <v>1923</v>
      </c>
      <c r="W343" s="12" t="s">
        <v>40</v>
      </c>
      <c r="X343" s="12" t="s">
        <v>3360</v>
      </c>
      <c r="Y343" s="12" t="s">
        <v>3360</v>
      </c>
      <c r="Z343" s="12" t="s">
        <v>3142</v>
      </c>
      <c r="AA343" s="12" t="s">
        <v>35</v>
      </c>
      <c r="AB343" s="12" t="s">
        <v>2901</v>
      </c>
      <c r="AE343" s="12" t="s">
        <v>119</v>
      </c>
      <c r="AF343" s="12">
        <v>44</v>
      </c>
    </row>
    <row r="344" spans="1:32" s="12" customFormat="1" x14ac:dyDescent="0.25">
      <c r="A344" s="12" t="s">
        <v>3139</v>
      </c>
      <c r="B344" s="12">
        <v>2002</v>
      </c>
      <c r="C344" t="str">
        <f t="shared" si="5"/>
        <v>Waldenstrom et al. 2002</v>
      </c>
      <c r="D344" s="12" t="s">
        <v>35</v>
      </c>
      <c r="E344" s="12" t="s">
        <v>25</v>
      </c>
      <c r="F344" s="12" t="s">
        <v>629</v>
      </c>
      <c r="G344" s="12" t="s">
        <v>2901</v>
      </c>
      <c r="H344" s="12" t="s">
        <v>3504</v>
      </c>
      <c r="I344" s="12" t="s">
        <v>3140</v>
      </c>
      <c r="J344" s="12" t="s">
        <v>3625</v>
      </c>
      <c r="K344" s="12" t="s">
        <v>28</v>
      </c>
      <c r="L344" s="12" t="s">
        <v>28</v>
      </c>
      <c r="N344" s="12" t="s">
        <v>28</v>
      </c>
      <c r="O344" t="s">
        <v>744</v>
      </c>
      <c r="P344" s="12" t="s">
        <v>3901</v>
      </c>
      <c r="Q344" t="s">
        <v>4009</v>
      </c>
      <c r="R344" t="s">
        <v>4295</v>
      </c>
      <c r="S344" t="s">
        <v>4294</v>
      </c>
      <c r="T344" s="12" t="s">
        <v>2837</v>
      </c>
      <c r="U344" s="12" t="s">
        <v>1870</v>
      </c>
      <c r="W344" s="12" t="s">
        <v>40</v>
      </c>
      <c r="X344" s="12" t="s">
        <v>3365</v>
      </c>
      <c r="Y344" s="12" t="s">
        <v>3069</v>
      </c>
      <c r="Z344" s="12" t="s">
        <v>3142</v>
      </c>
      <c r="AA344" s="12" t="s">
        <v>35</v>
      </c>
      <c r="AB344" s="12" t="s">
        <v>2901</v>
      </c>
      <c r="AE344" s="12" t="s">
        <v>119</v>
      </c>
      <c r="AF344" s="12">
        <v>8</v>
      </c>
    </row>
    <row r="345" spans="1:32" s="12" customFormat="1" x14ac:dyDescent="0.25">
      <c r="A345" s="12" t="s">
        <v>3139</v>
      </c>
      <c r="B345" s="12">
        <v>2002</v>
      </c>
      <c r="C345" t="str">
        <f t="shared" si="5"/>
        <v>Waldenstrom et al. 2002</v>
      </c>
      <c r="D345" s="12" t="s">
        <v>35</v>
      </c>
      <c r="E345" s="12" t="s">
        <v>25</v>
      </c>
      <c r="F345" s="12" t="s">
        <v>629</v>
      </c>
      <c r="G345" s="12" t="s">
        <v>2901</v>
      </c>
      <c r="H345" s="12" t="s">
        <v>3504</v>
      </c>
      <c r="I345" s="12" t="s">
        <v>3140</v>
      </c>
      <c r="J345" s="12" t="s">
        <v>3625</v>
      </c>
      <c r="K345" s="12" t="s">
        <v>28</v>
      </c>
      <c r="L345" s="12" t="s">
        <v>28</v>
      </c>
      <c r="N345" s="12" t="s">
        <v>28</v>
      </c>
      <c r="O345" t="s">
        <v>744</v>
      </c>
      <c r="P345" s="12" t="s">
        <v>3901</v>
      </c>
      <c r="Q345" t="s">
        <v>4009</v>
      </c>
      <c r="R345" t="s">
        <v>4295</v>
      </c>
      <c r="S345" t="s">
        <v>4294</v>
      </c>
      <c r="T345" s="12" t="s">
        <v>2837</v>
      </c>
      <c r="U345" s="12" t="s">
        <v>1870</v>
      </c>
      <c r="W345" s="12" t="s">
        <v>40</v>
      </c>
      <c r="X345" s="12" t="s">
        <v>3165</v>
      </c>
      <c r="Y345" s="12" t="s">
        <v>3165</v>
      </c>
      <c r="Z345" s="12" t="s">
        <v>3142</v>
      </c>
      <c r="AA345" s="12" t="s">
        <v>35</v>
      </c>
      <c r="AB345" s="12" t="s">
        <v>2901</v>
      </c>
      <c r="AE345" s="12" t="s">
        <v>119</v>
      </c>
      <c r="AF345" s="12">
        <v>8</v>
      </c>
    </row>
    <row r="346" spans="1:32" s="12" customFormat="1" x14ac:dyDescent="0.25">
      <c r="A346" s="12" t="s">
        <v>3139</v>
      </c>
      <c r="B346" s="12">
        <v>2002</v>
      </c>
      <c r="C346" t="str">
        <f t="shared" si="5"/>
        <v>Waldenstrom et al. 2002</v>
      </c>
      <c r="D346" s="12" t="s">
        <v>35</v>
      </c>
      <c r="E346" s="12" t="s">
        <v>25</v>
      </c>
      <c r="F346" s="12" t="s">
        <v>629</v>
      </c>
      <c r="G346" s="12" t="s">
        <v>2901</v>
      </c>
      <c r="H346" s="12" t="s">
        <v>3504</v>
      </c>
      <c r="I346" s="12" t="s">
        <v>3140</v>
      </c>
      <c r="J346" s="12" t="s">
        <v>3625</v>
      </c>
      <c r="K346" s="12" t="s">
        <v>28</v>
      </c>
      <c r="L346" s="12" t="s">
        <v>28</v>
      </c>
      <c r="N346" s="12" t="s">
        <v>28</v>
      </c>
      <c r="O346" t="s">
        <v>744</v>
      </c>
      <c r="P346" s="12" t="s">
        <v>3901</v>
      </c>
      <c r="Q346" t="s">
        <v>4009</v>
      </c>
      <c r="R346" t="s">
        <v>4295</v>
      </c>
      <c r="S346" t="s">
        <v>4294</v>
      </c>
      <c r="T346" s="12" t="s">
        <v>2837</v>
      </c>
      <c r="U346" s="12" t="s">
        <v>1870</v>
      </c>
      <c r="W346" s="12" t="s">
        <v>40</v>
      </c>
      <c r="X346" s="12" t="s">
        <v>3303</v>
      </c>
      <c r="Y346" s="12" t="s">
        <v>3303</v>
      </c>
      <c r="Z346" s="12" t="s">
        <v>3142</v>
      </c>
      <c r="AA346" s="12" t="s">
        <v>35</v>
      </c>
      <c r="AB346" s="12" t="s">
        <v>2901</v>
      </c>
      <c r="AE346" s="12" t="s">
        <v>119</v>
      </c>
      <c r="AF346" s="12">
        <v>8</v>
      </c>
    </row>
    <row r="347" spans="1:32" s="12" customFormat="1" x14ac:dyDescent="0.25">
      <c r="A347" s="12" t="s">
        <v>3139</v>
      </c>
      <c r="B347" s="12">
        <v>2002</v>
      </c>
      <c r="C347" t="str">
        <f t="shared" si="5"/>
        <v>Waldenstrom et al. 2002</v>
      </c>
      <c r="D347" s="12" t="s">
        <v>35</v>
      </c>
      <c r="E347" s="12" t="s">
        <v>25</v>
      </c>
      <c r="F347" s="12" t="s">
        <v>629</v>
      </c>
      <c r="G347" s="12" t="s">
        <v>2901</v>
      </c>
      <c r="H347" s="12" t="s">
        <v>3504</v>
      </c>
      <c r="I347" s="12" t="s">
        <v>3140</v>
      </c>
      <c r="J347" s="12" t="s">
        <v>3625</v>
      </c>
      <c r="K347" s="12" t="s">
        <v>28</v>
      </c>
      <c r="L347" s="12" t="s">
        <v>28</v>
      </c>
      <c r="N347" s="12" t="s">
        <v>28</v>
      </c>
      <c r="O347" t="s">
        <v>744</v>
      </c>
      <c r="P347" s="12" t="s">
        <v>3901</v>
      </c>
      <c r="Q347" t="s">
        <v>4009</v>
      </c>
      <c r="R347" t="s">
        <v>4295</v>
      </c>
      <c r="S347" t="s">
        <v>4294</v>
      </c>
      <c r="T347" s="12" t="s">
        <v>2837</v>
      </c>
      <c r="U347" s="12" t="s">
        <v>1870</v>
      </c>
      <c r="W347" s="12" t="s">
        <v>40</v>
      </c>
      <c r="X347" s="12" t="s">
        <v>3360</v>
      </c>
      <c r="Y347" s="12" t="s">
        <v>3360</v>
      </c>
      <c r="Z347" s="12" t="s">
        <v>3142</v>
      </c>
      <c r="AA347" s="12" t="s">
        <v>35</v>
      </c>
      <c r="AB347" s="12" t="s">
        <v>2901</v>
      </c>
      <c r="AE347" s="12" t="s">
        <v>119</v>
      </c>
      <c r="AF347" s="12">
        <v>8</v>
      </c>
    </row>
    <row r="348" spans="1:32" s="12" customFormat="1" x14ac:dyDescent="0.25">
      <c r="A348" s="12" t="s">
        <v>3139</v>
      </c>
      <c r="B348" s="12">
        <v>2002</v>
      </c>
      <c r="C348" t="str">
        <f t="shared" si="5"/>
        <v>Waldenstrom et al. 2002</v>
      </c>
      <c r="D348" s="12" t="s">
        <v>35</v>
      </c>
      <c r="E348" s="12" t="s">
        <v>25</v>
      </c>
      <c r="F348" s="12" t="s">
        <v>629</v>
      </c>
      <c r="G348" s="12" t="s">
        <v>2901</v>
      </c>
      <c r="H348" s="12" t="s">
        <v>3504</v>
      </c>
      <c r="I348" s="12" t="s">
        <v>3140</v>
      </c>
      <c r="J348" s="12" t="s">
        <v>3625</v>
      </c>
      <c r="K348" s="12" t="s">
        <v>28</v>
      </c>
      <c r="L348" s="12" t="s">
        <v>28</v>
      </c>
      <c r="N348" s="12" t="s">
        <v>28</v>
      </c>
      <c r="O348" t="s">
        <v>744</v>
      </c>
      <c r="P348" s="12" t="s">
        <v>3901</v>
      </c>
      <c r="Q348" t="s">
        <v>2614</v>
      </c>
      <c r="R348" t="s">
        <v>3990</v>
      </c>
      <c r="S348" t="s">
        <v>4489</v>
      </c>
      <c r="T348" s="12" t="s">
        <v>3477</v>
      </c>
      <c r="U348" s="12" t="s">
        <v>3176</v>
      </c>
      <c r="W348" s="12" t="s">
        <v>40</v>
      </c>
      <c r="X348" s="12" t="s">
        <v>3365</v>
      </c>
      <c r="Y348" s="12" t="s">
        <v>3069</v>
      </c>
      <c r="Z348" s="12" t="s">
        <v>3142</v>
      </c>
      <c r="AA348" s="12" t="s">
        <v>35</v>
      </c>
      <c r="AB348" s="12" t="s">
        <v>2901</v>
      </c>
      <c r="AE348" s="12">
        <v>1</v>
      </c>
      <c r="AF348" s="12">
        <v>6</v>
      </c>
    </row>
    <row r="349" spans="1:32" s="12" customFormat="1" x14ac:dyDescent="0.25">
      <c r="A349" s="12" t="s">
        <v>3139</v>
      </c>
      <c r="B349" s="12">
        <v>2002</v>
      </c>
      <c r="C349" t="str">
        <f t="shared" si="5"/>
        <v>Waldenstrom et al. 2002</v>
      </c>
      <c r="D349" s="12" t="s">
        <v>35</v>
      </c>
      <c r="E349" s="12" t="s">
        <v>25</v>
      </c>
      <c r="F349" s="12" t="s">
        <v>629</v>
      </c>
      <c r="G349" s="12" t="s">
        <v>2901</v>
      </c>
      <c r="H349" s="12" t="s">
        <v>3504</v>
      </c>
      <c r="I349" s="12" t="s">
        <v>3140</v>
      </c>
      <c r="J349" s="12" t="s">
        <v>3625</v>
      </c>
      <c r="K349" s="12" t="s">
        <v>28</v>
      </c>
      <c r="L349" s="12" t="s">
        <v>28</v>
      </c>
      <c r="N349" s="12" t="s">
        <v>28</v>
      </c>
      <c r="O349" t="s">
        <v>744</v>
      </c>
      <c r="P349" s="12" t="s">
        <v>3901</v>
      </c>
      <c r="Q349" t="s">
        <v>2614</v>
      </c>
      <c r="R349" t="s">
        <v>3990</v>
      </c>
      <c r="S349" t="s">
        <v>4489</v>
      </c>
      <c r="T349" s="12" t="s">
        <v>3477</v>
      </c>
      <c r="U349" s="12" t="s">
        <v>3176</v>
      </c>
      <c r="W349" s="12" t="s">
        <v>40</v>
      </c>
      <c r="X349" s="12" t="s">
        <v>3165</v>
      </c>
      <c r="Y349" s="12" t="s">
        <v>3165</v>
      </c>
      <c r="Z349" s="12" t="s">
        <v>3142</v>
      </c>
      <c r="AA349" s="12" t="s">
        <v>35</v>
      </c>
      <c r="AB349" s="12" t="s">
        <v>2901</v>
      </c>
      <c r="AE349" s="12" t="s">
        <v>119</v>
      </c>
      <c r="AF349" s="12">
        <v>6</v>
      </c>
    </row>
    <row r="350" spans="1:32" s="12" customFormat="1" x14ac:dyDescent="0.25">
      <c r="A350" s="12" t="s">
        <v>3139</v>
      </c>
      <c r="B350" s="12">
        <v>2002</v>
      </c>
      <c r="C350" t="str">
        <f t="shared" si="5"/>
        <v>Waldenstrom et al. 2002</v>
      </c>
      <c r="D350" s="12" t="s">
        <v>35</v>
      </c>
      <c r="E350" s="12" t="s">
        <v>25</v>
      </c>
      <c r="F350" s="12" t="s">
        <v>629</v>
      </c>
      <c r="G350" s="12" t="s">
        <v>2901</v>
      </c>
      <c r="H350" s="12" t="s">
        <v>3504</v>
      </c>
      <c r="I350" s="12" t="s">
        <v>3140</v>
      </c>
      <c r="J350" s="12" t="s">
        <v>3625</v>
      </c>
      <c r="K350" s="12" t="s">
        <v>28</v>
      </c>
      <c r="L350" s="12" t="s">
        <v>28</v>
      </c>
      <c r="N350" s="12" t="s">
        <v>28</v>
      </c>
      <c r="O350" t="s">
        <v>744</v>
      </c>
      <c r="P350" s="12" t="s">
        <v>3901</v>
      </c>
      <c r="Q350" t="s">
        <v>2614</v>
      </c>
      <c r="R350" t="s">
        <v>3990</v>
      </c>
      <c r="S350" t="s">
        <v>4489</v>
      </c>
      <c r="T350" s="12" t="s">
        <v>3477</v>
      </c>
      <c r="U350" s="12" t="s">
        <v>3176</v>
      </c>
      <c r="W350" s="12" t="s">
        <v>40</v>
      </c>
      <c r="X350" s="12" t="s">
        <v>3303</v>
      </c>
      <c r="Y350" s="12" t="s">
        <v>3303</v>
      </c>
      <c r="Z350" s="12" t="s">
        <v>3142</v>
      </c>
      <c r="AA350" s="12" t="s">
        <v>35</v>
      </c>
      <c r="AB350" s="12" t="s">
        <v>2901</v>
      </c>
      <c r="AE350" s="12" t="s">
        <v>119</v>
      </c>
      <c r="AF350" s="12">
        <v>6</v>
      </c>
    </row>
    <row r="351" spans="1:32" s="12" customFormat="1" x14ac:dyDescent="0.25">
      <c r="A351" s="12" t="s">
        <v>3139</v>
      </c>
      <c r="B351" s="12">
        <v>2002</v>
      </c>
      <c r="C351" t="str">
        <f t="shared" si="5"/>
        <v>Waldenstrom et al. 2002</v>
      </c>
      <c r="D351" s="12" t="s">
        <v>35</v>
      </c>
      <c r="E351" s="12" t="s">
        <v>25</v>
      </c>
      <c r="F351" s="12" t="s">
        <v>629</v>
      </c>
      <c r="G351" s="12" t="s">
        <v>2901</v>
      </c>
      <c r="H351" s="12" t="s">
        <v>3504</v>
      </c>
      <c r="I351" s="12" t="s">
        <v>3140</v>
      </c>
      <c r="J351" s="12" t="s">
        <v>3625</v>
      </c>
      <c r="K351" s="12" t="s">
        <v>28</v>
      </c>
      <c r="L351" s="12" t="s">
        <v>28</v>
      </c>
      <c r="N351" s="12" t="s">
        <v>28</v>
      </c>
      <c r="O351" t="s">
        <v>744</v>
      </c>
      <c r="P351" s="12" t="s">
        <v>3901</v>
      </c>
      <c r="Q351" t="s">
        <v>2614</v>
      </c>
      <c r="R351" t="s">
        <v>3990</v>
      </c>
      <c r="S351" t="s">
        <v>4489</v>
      </c>
      <c r="T351" s="12" t="s">
        <v>3477</v>
      </c>
      <c r="U351" s="12" t="s">
        <v>3176</v>
      </c>
      <c r="W351" s="12" t="s">
        <v>40</v>
      </c>
      <c r="X351" s="12" t="s">
        <v>3360</v>
      </c>
      <c r="Y351" s="12" t="s">
        <v>3360</v>
      </c>
      <c r="Z351" s="12" t="s">
        <v>3142</v>
      </c>
      <c r="AA351" s="12" t="s">
        <v>35</v>
      </c>
      <c r="AB351" s="12" t="s">
        <v>2901</v>
      </c>
      <c r="AE351" s="12">
        <v>1</v>
      </c>
      <c r="AF351" s="12">
        <v>6</v>
      </c>
    </row>
    <row r="352" spans="1:32" s="12" customFormat="1" x14ac:dyDescent="0.25">
      <c r="A352" s="12" t="s">
        <v>3139</v>
      </c>
      <c r="B352" s="12">
        <v>2002</v>
      </c>
      <c r="C352" t="str">
        <f t="shared" si="5"/>
        <v>Waldenstrom et al. 2002</v>
      </c>
      <c r="D352" s="12" t="s">
        <v>35</v>
      </c>
      <c r="E352" s="12" t="s">
        <v>25</v>
      </c>
      <c r="F352" s="12" t="s">
        <v>629</v>
      </c>
      <c r="G352" s="12" t="s">
        <v>2901</v>
      </c>
      <c r="H352" s="12" t="s">
        <v>3504</v>
      </c>
      <c r="I352" s="12" t="s">
        <v>3140</v>
      </c>
      <c r="J352" s="12" t="s">
        <v>3625</v>
      </c>
      <c r="K352" s="12" t="s">
        <v>28</v>
      </c>
      <c r="L352" s="12" t="s">
        <v>28</v>
      </c>
      <c r="N352" s="12" t="s">
        <v>28</v>
      </c>
      <c r="O352" t="s">
        <v>744</v>
      </c>
      <c r="P352" s="12" t="s">
        <v>3901</v>
      </c>
      <c r="Q352" t="s">
        <v>4009</v>
      </c>
      <c r="R352" t="s">
        <v>4011</v>
      </c>
      <c r="S352" t="s">
        <v>4296</v>
      </c>
      <c r="T352" s="12" t="s">
        <v>2806</v>
      </c>
      <c r="U352" s="12" t="s">
        <v>1924</v>
      </c>
      <c r="W352" s="12" t="s">
        <v>40</v>
      </c>
      <c r="X352" s="12" t="s">
        <v>3365</v>
      </c>
      <c r="Y352" s="12" t="s">
        <v>3069</v>
      </c>
      <c r="Z352" s="12" t="s">
        <v>3142</v>
      </c>
      <c r="AA352" s="12" t="s">
        <v>35</v>
      </c>
      <c r="AB352" s="12" t="s">
        <v>2901</v>
      </c>
      <c r="AE352" s="12" t="s">
        <v>119</v>
      </c>
      <c r="AF352" s="12">
        <v>6</v>
      </c>
    </row>
    <row r="353" spans="1:32" s="12" customFormat="1" x14ac:dyDescent="0.25">
      <c r="A353" s="12" t="s">
        <v>3139</v>
      </c>
      <c r="B353" s="12">
        <v>2002</v>
      </c>
      <c r="C353" t="str">
        <f t="shared" si="5"/>
        <v>Waldenstrom et al. 2002</v>
      </c>
      <c r="D353" s="12" t="s">
        <v>35</v>
      </c>
      <c r="E353" s="12" t="s">
        <v>25</v>
      </c>
      <c r="F353" s="12" t="s">
        <v>629</v>
      </c>
      <c r="G353" s="12" t="s">
        <v>2901</v>
      </c>
      <c r="H353" s="12" t="s">
        <v>3504</v>
      </c>
      <c r="I353" s="12" t="s">
        <v>3140</v>
      </c>
      <c r="J353" s="12" t="s">
        <v>3625</v>
      </c>
      <c r="K353" s="12" t="s">
        <v>28</v>
      </c>
      <c r="L353" s="12" t="s">
        <v>28</v>
      </c>
      <c r="N353" s="12" t="s">
        <v>28</v>
      </c>
      <c r="O353" t="s">
        <v>744</v>
      </c>
      <c r="P353" s="12" t="s">
        <v>3901</v>
      </c>
      <c r="Q353" t="s">
        <v>4009</v>
      </c>
      <c r="R353" t="s">
        <v>4011</v>
      </c>
      <c r="S353" t="s">
        <v>4296</v>
      </c>
      <c r="T353" s="12" t="s">
        <v>2806</v>
      </c>
      <c r="U353" s="12" t="s">
        <v>1924</v>
      </c>
      <c r="W353" s="12" t="s">
        <v>40</v>
      </c>
      <c r="X353" s="12" t="s">
        <v>3165</v>
      </c>
      <c r="Y353" s="12" t="s">
        <v>3165</v>
      </c>
      <c r="Z353" s="12" t="s">
        <v>3142</v>
      </c>
      <c r="AA353" s="12" t="s">
        <v>35</v>
      </c>
      <c r="AB353" s="12" t="s">
        <v>2901</v>
      </c>
      <c r="AE353" s="12" t="s">
        <v>119</v>
      </c>
      <c r="AF353" s="12">
        <v>6</v>
      </c>
    </row>
    <row r="354" spans="1:32" s="12" customFormat="1" x14ac:dyDescent="0.25">
      <c r="A354" s="12" t="s">
        <v>3139</v>
      </c>
      <c r="B354" s="12">
        <v>2002</v>
      </c>
      <c r="C354" t="str">
        <f t="shared" si="5"/>
        <v>Waldenstrom et al. 2002</v>
      </c>
      <c r="D354" s="12" t="s">
        <v>35</v>
      </c>
      <c r="E354" s="12" t="s">
        <v>25</v>
      </c>
      <c r="F354" s="12" t="s">
        <v>629</v>
      </c>
      <c r="G354" s="12" t="s">
        <v>2901</v>
      </c>
      <c r="H354" s="12" t="s">
        <v>3504</v>
      </c>
      <c r="I354" s="12" t="s">
        <v>3140</v>
      </c>
      <c r="J354" s="12" t="s">
        <v>3625</v>
      </c>
      <c r="K354" s="12" t="s">
        <v>28</v>
      </c>
      <c r="L354" s="12" t="s">
        <v>28</v>
      </c>
      <c r="N354" s="12" t="s">
        <v>28</v>
      </c>
      <c r="O354" t="s">
        <v>744</v>
      </c>
      <c r="P354" s="12" t="s">
        <v>3901</v>
      </c>
      <c r="Q354" t="s">
        <v>4009</v>
      </c>
      <c r="R354" t="s">
        <v>4011</v>
      </c>
      <c r="S354" t="s">
        <v>4296</v>
      </c>
      <c r="T354" s="12" t="s">
        <v>2806</v>
      </c>
      <c r="U354" s="12" t="s">
        <v>1924</v>
      </c>
      <c r="W354" s="12" t="s">
        <v>40</v>
      </c>
      <c r="X354" s="12" t="s">
        <v>3303</v>
      </c>
      <c r="Y354" s="12" t="s">
        <v>3303</v>
      </c>
      <c r="Z354" s="12" t="s">
        <v>3142</v>
      </c>
      <c r="AA354" s="12" t="s">
        <v>35</v>
      </c>
      <c r="AB354" s="12" t="s">
        <v>2901</v>
      </c>
      <c r="AE354" s="12" t="s">
        <v>119</v>
      </c>
      <c r="AF354" s="12">
        <v>6</v>
      </c>
    </row>
    <row r="355" spans="1:32" s="12" customFormat="1" x14ac:dyDescent="0.25">
      <c r="A355" s="12" t="s">
        <v>3139</v>
      </c>
      <c r="B355" s="12">
        <v>2002</v>
      </c>
      <c r="C355" t="str">
        <f t="shared" si="5"/>
        <v>Waldenstrom et al. 2002</v>
      </c>
      <c r="D355" s="12" t="s">
        <v>35</v>
      </c>
      <c r="E355" s="12" t="s">
        <v>25</v>
      </c>
      <c r="F355" s="12" t="s">
        <v>629</v>
      </c>
      <c r="G355" s="12" t="s">
        <v>2901</v>
      </c>
      <c r="H355" s="12" t="s">
        <v>3504</v>
      </c>
      <c r="I355" s="12" t="s">
        <v>3140</v>
      </c>
      <c r="J355" s="12" t="s">
        <v>3625</v>
      </c>
      <c r="K355" s="12" t="s">
        <v>28</v>
      </c>
      <c r="L355" s="12" t="s">
        <v>28</v>
      </c>
      <c r="N355" s="12" t="s">
        <v>28</v>
      </c>
      <c r="O355" t="s">
        <v>744</v>
      </c>
      <c r="P355" s="12" t="s">
        <v>3901</v>
      </c>
      <c r="Q355" t="s">
        <v>4009</v>
      </c>
      <c r="R355" t="s">
        <v>4011</v>
      </c>
      <c r="S355" t="s">
        <v>4296</v>
      </c>
      <c r="T355" s="12" t="s">
        <v>2806</v>
      </c>
      <c r="U355" s="12" t="s">
        <v>1924</v>
      </c>
      <c r="W355" s="12" t="s">
        <v>40</v>
      </c>
      <c r="X355" s="12" t="s">
        <v>3360</v>
      </c>
      <c r="Y355" s="12" t="s">
        <v>3360</v>
      </c>
      <c r="Z355" s="12" t="s">
        <v>3142</v>
      </c>
      <c r="AA355" s="12" t="s">
        <v>35</v>
      </c>
      <c r="AB355" s="12" t="s">
        <v>2901</v>
      </c>
      <c r="AE355" s="12" t="s">
        <v>119</v>
      </c>
      <c r="AF355" s="12">
        <v>6</v>
      </c>
    </row>
    <row r="356" spans="1:32" s="12" customFormat="1" x14ac:dyDescent="0.25">
      <c r="A356" s="12" t="s">
        <v>3139</v>
      </c>
      <c r="B356" s="12">
        <v>2002</v>
      </c>
      <c r="C356" t="str">
        <f t="shared" si="5"/>
        <v>Waldenstrom et al. 2002</v>
      </c>
      <c r="D356" s="12" t="s">
        <v>35</v>
      </c>
      <c r="E356" s="12" t="s">
        <v>25</v>
      </c>
      <c r="F356" s="12" t="s">
        <v>629</v>
      </c>
      <c r="G356" s="12" t="s">
        <v>2901</v>
      </c>
      <c r="H356" s="12" t="s">
        <v>3504</v>
      </c>
      <c r="I356" s="12" t="s">
        <v>3140</v>
      </c>
      <c r="J356" s="12" t="s">
        <v>3625</v>
      </c>
      <c r="K356" s="12" t="s">
        <v>28</v>
      </c>
      <c r="L356" s="12" t="s">
        <v>28</v>
      </c>
      <c r="N356" s="12" t="s">
        <v>28</v>
      </c>
      <c r="O356" t="s">
        <v>744</v>
      </c>
      <c r="P356" s="12" t="s">
        <v>3901</v>
      </c>
      <c r="Q356" t="s">
        <v>2614</v>
      </c>
      <c r="R356" t="s">
        <v>3903</v>
      </c>
      <c r="S356" t="s">
        <v>4395</v>
      </c>
      <c r="T356" s="12" t="s">
        <v>3465</v>
      </c>
      <c r="U356" s="12" t="s">
        <v>3178</v>
      </c>
      <c r="W356" s="12" t="s">
        <v>40</v>
      </c>
      <c r="X356" s="12" t="s">
        <v>3365</v>
      </c>
      <c r="Y356" s="12" t="s">
        <v>3069</v>
      </c>
      <c r="Z356" s="12" t="s">
        <v>3142</v>
      </c>
      <c r="AA356" s="12" t="s">
        <v>35</v>
      </c>
      <c r="AB356" s="12" t="s">
        <v>2901</v>
      </c>
      <c r="AE356" s="12">
        <v>5</v>
      </c>
      <c r="AF356" s="12">
        <v>8</v>
      </c>
    </row>
    <row r="357" spans="1:32" s="12" customFormat="1" x14ac:dyDescent="0.25">
      <c r="A357" s="12" t="s">
        <v>3139</v>
      </c>
      <c r="B357" s="12">
        <v>2002</v>
      </c>
      <c r="C357" t="str">
        <f t="shared" si="5"/>
        <v>Waldenstrom et al. 2002</v>
      </c>
      <c r="D357" s="12" t="s">
        <v>35</v>
      </c>
      <c r="E357" s="12" t="s">
        <v>25</v>
      </c>
      <c r="F357" s="12" t="s">
        <v>629</v>
      </c>
      <c r="G357" s="12" t="s">
        <v>2901</v>
      </c>
      <c r="H357" s="12" t="s">
        <v>3504</v>
      </c>
      <c r="I357" s="12" t="s">
        <v>3140</v>
      </c>
      <c r="J357" s="12" t="s">
        <v>3625</v>
      </c>
      <c r="K357" s="12" t="s">
        <v>28</v>
      </c>
      <c r="L357" s="12" t="s">
        <v>28</v>
      </c>
      <c r="N357" s="12" t="s">
        <v>28</v>
      </c>
      <c r="O357" t="s">
        <v>744</v>
      </c>
      <c r="P357" s="12" t="s">
        <v>3901</v>
      </c>
      <c r="Q357" t="s">
        <v>2614</v>
      </c>
      <c r="R357" t="s">
        <v>3903</v>
      </c>
      <c r="S357" t="s">
        <v>4395</v>
      </c>
      <c r="T357" s="12" t="s">
        <v>3465</v>
      </c>
      <c r="U357" s="12" t="s">
        <v>3178</v>
      </c>
      <c r="W357" s="12" t="s">
        <v>40</v>
      </c>
      <c r="X357" s="12" t="s">
        <v>3165</v>
      </c>
      <c r="Y357" s="12" t="s">
        <v>3165</v>
      </c>
      <c r="Z357" s="12" t="s">
        <v>3142</v>
      </c>
      <c r="AA357" s="12" t="s">
        <v>35</v>
      </c>
      <c r="AB357" s="12" t="s">
        <v>2901</v>
      </c>
      <c r="AE357" s="12" t="s">
        <v>119</v>
      </c>
      <c r="AF357" s="12">
        <v>8</v>
      </c>
    </row>
    <row r="358" spans="1:32" s="12" customFormat="1" x14ac:dyDescent="0.25">
      <c r="A358" s="12" t="s">
        <v>3139</v>
      </c>
      <c r="B358" s="12">
        <v>2002</v>
      </c>
      <c r="C358" t="str">
        <f t="shared" si="5"/>
        <v>Waldenstrom et al. 2002</v>
      </c>
      <c r="D358" s="12" t="s">
        <v>35</v>
      </c>
      <c r="E358" s="12" t="s">
        <v>25</v>
      </c>
      <c r="F358" s="12" t="s">
        <v>629</v>
      </c>
      <c r="G358" s="12" t="s">
        <v>2901</v>
      </c>
      <c r="H358" s="12" t="s">
        <v>3504</v>
      </c>
      <c r="I358" s="12" t="s">
        <v>3140</v>
      </c>
      <c r="J358" s="12" t="s">
        <v>3625</v>
      </c>
      <c r="K358" s="12" t="s">
        <v>28</v>
      </c>
      <c r="L358" s="12" t="s">
        <v>28</v>
      </c>
      <c r="N358" s="12" t="s">
        <v>28</v>
      </c>
      <c r="O358" t="s">
        <v>744</v>
      </c>
      <c r="P358" s="12" t="s">
        <v>3901</v>
      </c>
      <c r="Q358" t="s">
        <v>2614</v>
      </c>
      <c r="R358" t="s">
        <v>3903</v>
      </c>
      <c r="S358" t="s">
        <v>4395</v>
      </c>
      <c r="T358" s="12" t="s">
        <v>3465</v>
      </c>
      <c r="U358" s="12" t="s">
        <v>3178</v>
      </c>
      <c r="W358" s="12" t="s">
        <v>40</v>
      </c>
      <c r="X358" s="12" t="s">
        <v>3303</v>
      </c>
      <c r="Y358" s="12" t="s">
        <v>3303</v>
      </c>
      <c r="Z358" s="12" t="s">
        <v>3142</v>
      </c>
      <c r="AA358" s="12" t="s">
        <v>35</v>
      </c>
      <c r="AB358" s="12" t="s">
        <v>2901</v>
      </c>
      <c r="AE358" s="12" t="s">
        <v>119</v>
      </c>
      <c r="AF358" s="12">
        <v>8</v>
      </c>
    </row>
    <row r="359" spans="1:32" s="12" customFormat="1" x14ac:dyDescent="0.25">
      <c r="A359" s="12" t="s">
        <v>3139</v>
      </c>
      <c r="B359" s="12">
        <v>2002</v>
      </c>
      <c r="C359" t="str">
        <f t="shared" si="5"/>
        <v>Waldenstrom et al. 2002</v>
      </c>
      <c r="D359" s="12" t="s">
        <v>35</v>
      </c>
      <c r="E359" s="12" t="s">
        <v>25</v>
      </c>
      <c r="F359" s="12" t="s">
        <v>629</v>
      </c>
      <c r="G359" s="12" t="s">
        <v>2901</v>
      </c>
      <c r="H359" s="12" t="s">
        <v>3504</v>
      </c>
      <c r="I359" s="12" t="s">
        <v>3140</v>
      </c>
      <c r="J359" s="12" t="s">
        <v>3625</v>
      </c>
      <c r="K359" s="12" t="s">
        <v>28</v>
      </c>
      <c r="L359" s="12" t="s">
        <v>28</v>
      </c>
      <c r="N359" s="12" t="s">
        <v>28</v>
      </c>
      <c r="O359" t="s">
        <v>744</v>
      </c>
      <c r="P359" s="12" t="s">
        <v>3901</v>
      </c>
      <c r="Q359" t="s">
        <v>2614</v>
      </c>
      <c r="R359" t="s">
        <v>3903</v>
      </c>
      <c r="S359" t="s">
        <v>4395</v>
      </c>
      <c r="T359" s="12" t="s">
        <v>3465</v>
      </c>
      <c r="U359" s="12" t="s">
        <v>3178</v>
      </c>
      <c r="W359" s="12" t="s">
        <v>40</v>
      </c>
      <c r="X359" s="12" t="s">
        <v>3360</v>
      </c>
      <c r="Y359" s="12" t="s">
        <v>3360</v>
      </c>
      <c r="Z359" s="12" t="s">
        <v>3142</v>
      </c>
      <c r="AA359" s="12" t="s">
        <v>35</v>
      </c>
      <c r="AB359" s="12" t="s">
        <v>2901</v>
      </c>
      <c r="AE359" s="12">
        <v>3</v>
      </c>
      <c r="AF359" s="12">
        <v>8</v>
      </c>
    </row>
    <row r="360" spans="1:32" s="12" customFormat="1" x14ac:dyDescent="0.25">
      <c r="A360" s="12" t="s">
        <v>3139</v>
      </c>
      <c r="B360" s="12">
        <v>2002</v>
      </c>
      <c r="C360" t="str">
        <f t="shared" si="5"/>
        <v>Waldenstrom et al. 2002</v>
      </c>
      <c r="D360" s="12" t="s">
        <v>35</v>
      </c>
      <c r="E360" s="12" t="s">
        <v>25</v>
      </c>
      <c r="F360" s="12" t="s">
        <v>629</v>
      </c>
      <c r="G360" s="12" t="s">
        <v>2901</v>
      </c>
      <c r="H360" s="12" t="s">
        <v>3504</v>
      </c>
      <c r="I360" s="12" t="s">
        <v>3140</v>
      </c>
      <c r="J360" s="12" t="s">
        <v>3625</v>
      </c>
      <c r="K360" s="12" t="s">
        <v>28</v>
      </c>
      <c r="L360" s="12" t="s">
        <v>28</v>
      </c>
      <c r="N360" s="12" t="s">
        <v>28</v>
      </c>
      <c r="O360" t="s">
        <v>744</v>
      </c>
      <c r="P360" s="12" t="s">
        <v>3901</v>
      </c>
      <c r="Q360" t="s">
        <v>2614</v>
      </c>
      <c r="R360" t="s">
        <v>3903</v>
      </c>
      <c r="S360" t="s">
        <v>4490</v>
      </c>
      <c r="T360" s="12" t="s">
        <v>3480</v>
      </c>
      <c r="U360" s="12" t="s">
        <v>3185</v>
      </c>
      <c r="W360" s="12" t="s">
        <v>40</v>
      </c>
      <c r="X360" s="12" t="s">
        <v>3365</v>
      </c>
      <c r="Y360" s="12" t="s">
        <v>3069</v>
      </c>
      <c r="Z360" s="12" t="s">
        <v>3142</v>
      </c>
      <c r="AA360" s="12" t="s">
        <v>35</v>
      </c>
      <c r="AB360" s="12" t="s">
        <v>2901</v>
      </c>
      <c r="AE360" s="12">
        <v>1</v>
      </c>
      <c r="AF360" s="12">
        <v>1</v>
      </c>
    </row>
    <row r="361" spans="1:32" s="12" customFormat="1" x14ac:dyDescent="0.25">
      <c r="A361" s="12" t="s">
        <v>3139</v>
      </c>
      <c r="B361" s="12">
        <v>2002</v>
      </c>
      <c r="C361" t="str">
        <f t="shared" si="5"/>
        <v>Waldenstrom et al. 2002</v>
      </c>
      <c r="D361" s="12" t="s">
        <v>35</v>
      </c>
      <c r="E361" s="12" t="s">
        <v>25</v>
      </c>
      <c r="F361" s="12" t="s">
        <v>629</v>
      </c>
      <c r="G361" s="12" t="s">
        <v>2901</v>
      </c>
      <c r="H361" s="12" t="s">
        <v>3504</v>
      </c>
      <c r="I361" s="12" t="s">
        <v>3140</v>
      </c>
      <c r="J361" s="12" t="s">
        <v>3625</v>
      </c>
      <c r="K361" s="12" t="s">
        <v>28</v>
      </c>
      <c r="L361" s="12" t="s">
        <v>28</v>
      </c>
      <c r="N361" s="12" t="s">
        <v>28</v>
      </c>
      <c r="O361" t="s">
        <v>744</v>
      </c>
      <c r="P361" s="12" t="s">
        <v>3901</v>
      </c>
      <c r="Q361" t="s">
        <v>2614</v>
      </c>
      <c r="R361" t="s">
        <v>3903</v>
      </c>
      <c r="S361" t="s">
        <v>4490</v>
      </c>
      <c r="T361" s="12" t="s">
        <v>3480</v>
      </c>
      <c r="U361" s="12" t="s">
        <v>3185</v>
      </c>
      <c r="W361" s="12" t="s">
        <v>40</v>
      </c>
      <c r="X361" s="12" t="s">
        <v>3165</v>
      </c>
      <c r="Y361" s="12" t="s">
        <v>3165</v>
      </c>
      <c r="Z361" s="12" t="s">
        <v>3142</v>
      </c>
      <c r="AA361" s="12" t="s">
        <v>35</v>
      </c>
      <c r="AB361" s="12" t="s">
        <v>2901</v>
      </c>
      <c r="AE361" s="12" t="s">
        <v>119</v>
      </c>
      <c r="AF361" s="12">
        <v>1</v>
      </c>
    </row>
    <row r="362" spans="1:32" s="12" customFormat="1" x14ac:dyDescent="0.25">
      <c r="A362" s="12" t="s">
        <v>3139</v>
      </c>
      <c r="B362" s="12">
        <v>2002</v>
      </c>
      <c r="C362" t="str">
        <f t="shared" si="5"/>
        <v>Waldenstrom et al. 2002</v>
      </c>
      <c r="D362" s="12" t="s">
        <v>35</v>
      </c>
      <c r="E362" s="12" t="s">
        <v>25</v>
      </c>
      <c r="F362" s="12" t="s">
        <v>629</v>
      </c>
      <c r="G362" s="12" t="s">
        <v>2901</v>
      </c>
      <c r="H362" s="12" t="s">
        <v>3504</v>
      </c>
      <c r="I362" s="12" t="s">
        <v>3140</v>
      </c>
      <c r="J362" s="12" t="s">
        <v>3625</v>
      </c>
      <c r="K362" s="12" t="s">
        <v>28</v>
      </c>
      <c r="L362" s="12" t="s">
        <v>28</v>
      </c>
      <c r="N362" s="12" t="s">
        <v>28</v>
      </c>
      <c r="O362" t="s">
        <v>744</v>
      </c>
      <c r="P362" s="12" t="s">
        <v>3901</v>
      </c>
      <c r="Q362" t="s">
        <v>2614</v>
      </c>
      <c r="R362" t="s">
        <v>3903</v>
      </c>
      <c r="S362" t="s">
        <v>4490</v>
      </c>
      <c r="T362" s="12" t="s">
        <v>3480</v>
      </c>
      <c r="U362" s="12" t="s">
        <v>3185</v>
      </c>
      <c r="W362" s="12" t="s">
        <v>40</v>
      </c>
      <c r="X362" s="12" t="s">
        <v>3303</v>
      </c>
      <c r="Y362" s="12" t="s">
        <v>3303</v>
      </c>
      <c r="Z362" s="12" t="s">
        <v>3142</v>
      </c>
      <c r="AA362" s="12" t="s">
        <v>35</v>
      </c>
      <c r="AB362" s="12" t="s">
        <v>2901</v>
      </c>
      <c r="AE362" s="12" t="s">
        <v>119</v>
      </c>
      <c r="AF362" s="12">
        <v>1</v>
      </c>
    </row>
    <row r="363" spans="1:32" s="12" customFormat="1" x14ac:dyDescent="0.25">
      <c r="A363" s="12" t="s">
        <v>3139</v>
      </c>
      <c r="B363" s="12">
        <v>2002</v>
      </c>
      <c r="C363" t="str">
        <f t="shared" si="5"/>
        <v>Waldenstrom et al. 2002</v>
      </c>
      <c r="D363" s="12" t="s">
        <v>35</v>
      </c>
      <c r="E363" s="12" t="s">
        <v>25</v>
      </c>
      <c r="F363" s="12" t="s">
        <v>629</v>
      </c>
      <c r="G363" s="12" t="s">
        <v>2901</v>
      </c>
      <c r="H363" s="12" t="s">
        <v>3504</v>
      </c>
      <c r="I363" s="12" t="s">
        <v>3140</v>
      </c>
      <c r="J363" s="12" t="s">
        <v>3625</v>
      </c>
      <c r="K363" s="12" t="s">
        <v>28</v>
      </c>
      <c r="L363" s="12" t="s">
        <v>28</v>
      </c>
      <c r="N363" s="12" t="s">
        <v>28</v>
      </c>
      <c r="O363" t="s">
        <v>744</v>
      </c>
      <c r="P363" s="12" t="s">
        <v>3901</v>
      </c>
      <c r="Q363" t="s">
        <v>2614</v>
      </c>
      <c r="R363" t="s">
        <v>3903</v>
      </c>
      <c r="S363" t="s">
        <v>4490</v>
      </c>
      <c r="T363" s="12" t="s">
        <v>3480</v>
      </c>
      <c r="U363" s="12" t="s">
        <v>3185</v>
      </c>
      <c r="W363" s="12" t="s">
        <v>40</v>
      </c>
      <c r="X363" s="12" t="s">
        <v>3360</v>
      </c>
      <c r="Y363" s="12" t="s">
        <v>3360</v>
      </c>
      <c r="Z363" s="12" t="s">
        <v>3142</v>
      </c>
      <c r="AA363" s="12" t="s">
        <v>35</v>
      </c>
      <c r="AB363" s="12" t="s">
        <v>2901</v>
      </c>
      <c r="AE363" s="12" t="s">
        <v>119</v>
      </c>
      <c r="AF363" s="12">
        <v>1</v>
      </c>
    </row>
    <row r="364" spans="1:32" s="12" customFormat="1" x14ac:dyDescent="0.25">
      <c r="A364" s="12" t="s">
        <v>3139</v>
      </c>
      <c r="B364" s="12">
        <v>2002</v>
      </c>
      <c r="C364" t="str">
        <f t="shared" si="5"/>
        <v>Waldenstrom et al. 2002</v>
      </c>
      <c r="D364" s="12" t="s">
        <v>35</v>
      </c>
      <c r="E364" s="12" t="s">
        <v>25</v>
      </c>
      <c r="F364" s="12" t="s">
        <v>629</v>
      </c>
      <c r="G364" s="12" t="s">
        <v>2901</v>
      </c>
      <c r="H364" s="12" t="s">
        <v>3504</v>
      </c>
      <c r="I364" s="12" t="s">
        <v>3140</v>
      </c>
      <c r="J364" s="12" t="s">
        <v>3625</v>
      </c>
      <c r="K364" s="12" t="s">
        <v>28</v>
      </c>
      <c r="L364" s="12" t="s">
        <v>28</v>
      </c>
      <c r="N364" s="12" t="s">
        <v>28</v>
      </c>
      <c r="O364" t="s">
        <v>744</v>
      </c>
      <c r="P364" s="12" t="s">
        <v>3901</v>
      </c>
      <c r="Q364" t="s">
        <v>4009</v>
      </c>
      <c r="R364" t="s">
        <v>4211</v>
      </c>
      <c r="S364" t="s">
        <v>4298</v>
      </c>
      <c r="T364" s="12" t="s">
        <v>2823</v>
      </c>
      <c r="U364" s="12" t="s">
        <v>1363</v>
      </c>
      <c r="W364" s="12" t="s">
        <v>40</v>
      </c>
      <c r="X364" s="12" t="s">
        <v>3365</v>
      </c>
      <c r="Y364" s="12" t="s">
        <v>3069</v>
      </c>
      <c r="Z364" s="12" t="s">
        <v>3142</v>
      </c>
      <c r="AA364" s="12" t="s">
        <v>35</v>
      </c>
      <c r="AB364" s="12" t="s">
        <v>2901</v>
      </c>
      <c r="AE364" s="12" t="s">
        <v>119</v>
      </c>
      <c r="AF364" s="12">
        <v>20</v>
      </c>
    </row>
    <row r="365" spans="1:32" s="12" customFormat="1" x14ac:dyDescent="0.25">
      <c r="A365" s="12" t="s">
        <v>3139</v>
      </c>
      <c r="B365" s="12">
        <v>2002</v>
      </c>
      <c r="C365" t="str">
        <f t="shared" si="5"/>
        <v>Waldenstrom et al. 2002</v>
      </c>
      <c r="D365" s="12" t="s">
        <v>35</v>
      </c>
      <c r="E365" s="12" t="s">
        <v>25</v>
      </c>
      <c r="F365" s="12" t="s">
        <v>629</v>
      </c>
      <c r="G365" s="12" t="s">
        <v>2901</v>
      </c>
      <c r="H365" s="12" t="s">
        <v>3504</v>
      </c>
      <c r="I365" s="12" t="s">
        <v>3140</v>
      </c>
      <c r="J365" s="12" t="s">
        <v>3625</v>
      </c>
      <c r="K365" s="12" t="s">
        <v>28</v>
      </c>
      <c r="L365" s="12" t="s">
        <v>28</v>
      </c>
      <c r="N365" s="12" t="s">
        <v>28</v>
      </c>
      <c r="O365" t="s">
        <v>744</v>
      </c>
      <c r="P365" s="12" t="s">
        <v>3901</v>
      </c>
      <c r="Q365" t="s">
        <v>4009</v>
      </c>
      <c r="R365" t="s">
        <v>4211</v>
      </c>
      <c r="S365" t="s">
        <v>4298</v>
      </c>
      <c r="T365" s="12" t="s">
        <v>2823</v>
      </c>
      <c r="U365" s="12" t="s">
        <v>1363</v>
      </c>
      <c r="W365" s="12" t="s">
        <v>40</v>
      </c>
      <c r="X365" s="12" t="s">
        <v>3165</v>
      </c>
      <c r="Y365" s="12" t="s">
        <v>3165</v>
      </c>
      <c r="Z365" s="12" t="s">
        <v>3142</v>
      </c>
      <c r="AA365" s="12" t="s">
        <v>35</v>
      </c>
      <c r="AB365" s="12" t="s">
        <v>2901</v>
      </c>
      <c r="AE365" s="12" t="s">
        <v>119</v>
      </c>
      <c r="AF365" s="12">
        <v>20</v>
      </c>
    </row>
    <row r="366" spans="1:32" s="12" customFormat="1" x14ac:dyDescent="0.25">
      <c r="A366" s="12" t="s">
        <v>3139</v>
      </c>
      <c r="B366" s="12">
        <v>2002</v>
      </c>
      <c r="C366" t="str">
        <f t="shared" si="5"/>
        <v>Waldenstrom et al. 2002</v>
      </c>
      <c r="D366" s="12" t="s">
        <v>35</v>
      </c>
      <c r="E366" s="12" t="s">
        <v>25</v>
      </c>
      <c r="F366" s="12" t="s">
        <v>629</v>
      </c>
      <c r="G366" s="12" t="s">
        <v>2901</v>
      </c>
      <c r="H366" s="12" t="s">
        <v>3504</v>
      </c>
      <c r="I366" s="12" t="s">
        <v>3140</v>
      </c>
      <c r="J366" s="12" t="s">
        <v>3625</v>
      </c>
      <c r="K366" s="12" t="s">
        <v>28</v>
      </c>
      <c r="L366" s="12" t="s">
        <v>28</v>
      </c>
      <c r="N366" s="12" t="s">
        <v>28</v>
      </c>
      <c r="O366" t="s">
        <v>744</v>
      </c>
      <c r="P366" s="12" t="s">
        <v>3901</v>
      </c>
      <c r="Q366" t="s">
        <v>4009</v>
      </c>
      <c r="R366" t="s">
        <v>4211</v>
      </c>
      <c r="S366" t="s">
        <v>4298</v>
      </c>
      <c r="T366" s="12" t="s">
        <v>2823</v>
      </c>
      <c r="U366" s="12" t="s">
        <v>1363</v>
      </c>
      <c r="W366" s="12" t="s">
        <v>40</v>
      </c>
      <c r="X366" s="12" t="s">
        <v>3303</v>
      </c>
      <c r="Y366" s="12" t="s">
        <v>3303</v>
      </c>
      <c r="Z366" s="12" t="s">
        <v>3142</v>
      </c>
      <c r="AA366" s="12" t="s">
        <v>35</v>
      </c>
      <c r="AB366" s="12" t="s">
        <v>2901</v>
      </c>
      <c r="AE366" s="12" t="s">
        <v>119</v>
      </c>
      <c r="AF366" s="12">
        <v>20</v>
      </c>
    </row>
    <row r="367" spans="1:32" s="12" customFormat="1" x14ac:dyDescent="0.25">
      <c r="A367" s="12" t="s">
        <v>3139</v>
      </c>
      <c r="B367" s="12">
        <v>2002</v>
      </c>
      <c r="C367" t="str">
        <f t="shared" si="5"/>
        <v>Waldenstrom et al. 2002</v>
      </c>
      <c r="D367" s="12" t="s">
        <v>35</v>
      </c>
      <c r="E367" s="12" t="s">
        <v>25</v>
      </c>
      <c r="F367" s="12" t="s">
        <v>629</v>
      </c>
      <c r="G367" s="12" t="s">
        <v>2901</v>
      </c>
      <c r="H367" s="12" t="s">
        <v>3504</v>
      </c>
      <c r="I367" s="12" t="s">
        <v>3140</v>
      </c>
      <c r="J367" s="12" t="s">
        <v>3625</v>
      </c>
      <c r="K367" s="12" t="s">
        <v>28</v>
      </c>
      <c r="L367" s="12" t="s">
        <v>28</v>
      </c>
      <c r="N367" s="12" t="s">
        <v>28</v>
      </c>
      <c r="O367" t="s">
        <v>744</v>
      </c>
      <c r="P367" s="12" t="s">
        <v>3901</v>
      </c>
      <c r="Q367" t="s">
        <v>4009</v>
      </c>
      <c r="R367" t="s">
        <v>4211</v>
      </c>
      <c r="S367" t="s">
        <v>4298</v>
      </c>
      <c r="T367" s="12" t="s">
        <v>2823</v>
      </c>
      <c r="U367" s="12" t="s">
        <v>1363</v>
      </c>
      <c r="W367" s="12" t="s">
        <v>40</v>
      </c>
      <c r="X367" s="12" t="s">
        <v>3360</v>
      </c>
      <c r="Y367" s="12" t="s">
        <v>3360</v>
      </c>
      <c r="Z367" s="12" t="s">
        <v>3142</v>
      </c>
      <c r="AA367" s="12" t="s">
        <v>35</v>
      </c>
      <c r="AB367" s="12" t="s">
        <v>2901</v>
      </c>
      <c r="AE367" s="12" t="s">
        <v>119</v>
      </c>
      <c r="AF367" s="12">
        <v>20</v>
      </c>
    </row>
    <row r="368" spans="1:32" s="12" customFormat="1" x14ac:dyDescent="0.25">
      <c r="A368" s="12" t="s">
        <v>3139</v>
      </c>
      <c r="B368" s="12">
        <v>2002</v>
      </c>
      <c r="C368" t="str">
        <f t="shared" si="5"/>
        <v>Waldenstrom et al. 2002</v>
      </c>
      <c r="D368" s="12" t="s">
        <v>35</v>
      </c>
      <c r="E368" s="12" t="s">
        <v>25</v>
      </c>
      <c r="F368" s="12" t="s">
        <v>629</v>
      </c>
      <c r="G368" s="12" t="s">
        <v>2901</v>
      </c>
      <c r="H368" s="12" t="s">
        <v>3504</v>
      </c>
      <c r="I368" s="12" t="s">
        <v>3140</v>
      </c>
      <c r="J368" s="12" t="s">
        <v>3625</v>
      </c>
      <c r="K368" s="12" t="s">
        <v>28</v>
      </c>
      <c r="L368" s="12" t="s">
        <v>28</v>
      </c>
      <c r="N368" s="12" t="s">
        <v>28</v>
      </c>
      <c r="O368" t="s">
        <v>744</v>
      </c>
      <c r="P368" s="12" t="s">
        <v>3901</v>
      </c>
      <c r="Q368" t="s">
        <v>3993</v>
      </c>
      <c r="R368" t="s">
        <v>3992</v>
      </c>
      <c r="S368" t="s">
        <v>3983</v>
      </c>
      <c r="T368" s="12" t="s">
        <v>2829</v>
      </c>
      <c r="U368" s="12" t="s">
        <v>1951</v>
      </c>
      <c r="W368" s="12" t="s">
        <v>40</v>
      </c>
      <c r="X368" s="12" t="s">
        <v>3365</v>
      </c>
      <c r="Y368" s="12" t="s">
        <v>3069</v>
      </c>
      <c r="Z368" s="12" t="s">
        <v>3142</v>
      </c>
      <c r="AA368" s="12" t="s">
        <v>35</v>
      </c>
      <c r="AB368" s="12" t="s">
        <v>2901</v>
      </c>
      <c r="AE368" s="12" t="s">
        <v>119</v>
      </c>
      <c r="AF368" s="12">
        <v>5</v>
      </c>
    </row>
    <row r="369" spans="1:32" s="12" customFormat="1" x14ac:dyDescent="0.25">
      <c r="A369" s="12" t="s">
        <v>3139</v>
      </c>
      <c r="B369" s="12">
        <v>2002</v>
      </c>
      <c r="C369" t="str">
        <f t="shared" si="5"/>
        <v>Waldenstrom et al. 2002</v>
      </c>
      <c r="D369" s="12" t="s">
        <v>35</v>
      </c>
      <c r="E369" s="12" t="s">
        <v>25</v>
      </c>
      <c r="F369" s="12" t="s">
        <v>629</v>
      </c>
      <c r="G369" s="12" t="s">
        <v>2901</v>
      </c>
      <c r="H369" s="12" t="s">
        <v>3504</v>
      </c>
      <c r="I369" s="12" t="s">
        <v>3140</v>
      </c>
      <c r="J369" s="12" t="s">
        <v>3625</v>
      </c>
      <c r="K369" s="12" t="s">
        <v>28</v>
      </c>
      <c r="L369" s="12" t="s">
        <v>28</v>
      </c>
      <c r="N369" s="12" t="s">
        <v>28</v>
      </c>
      <c r="O369" t="s">
        <v>744</v>
      </c>
      <c r="P369" s="12" t="s">
        <v>3901</v>
      </c>
      <c r="Q369" t="s">
        <v>3993</v>
      </c>
      <c r="R369" t="s">
        <v>3992</v>
      </c>
      <c r="S369" t="s">
        <v>3983</v>
      </c>
      <c r="T369" s="12" t="s">
        <v>2829</v>
      </c>
      <c r="U369" s="12" t="s">
        <v>1951</v>
      </c>
      <c r="W369" s="12" t="s">
        <v>40</v>
      </c>
      <c r="X369" s="12" t="s">
        <v>3165</v>
      </c>
      <c r="Y369" s="12" t="s">
        <v>3165</v>
      </c>
      <c r="Z369" s="12" t="s">
        <v>3142</v>
      </c>
      <c r="AA369" s="12" t="s">
        <v>35</v>
      </c>
      <c r="AB369" s="12" t="s">
        <v>2901</v>
      </c>
      <c r="AE369" s="12" t="s">
        <v>119</v>
      </c>
      <c r="AF369" s="12">
        <v>5</v>
      </c>
    </row>
    <row r="370" spans="1:32" s="12" customFormat="1" x14ac:dyDescent="0.25">
      <c r="A370" s="12" t="s">
        <v>3139</v>
      </c>
      <c r="B370" s="12">
        <v>2002</v>
      </c>
      <c r="C370" t="str">
        <f t="shared" si="5"/>
        <v>Waldenstrom et al. 2002</v>
      </c>
      <c r="D370" s="12" t="s">
        <v>35</v>
      </c>
      <c r="E370" s="12" t="s">
        <v>25</v>
      </c>
      <c r="F370" s="12" t="s">
        <v>629</v>
      </c>
      <c r="G370" s="12" t="s">
        <v>2901</v>
      </c>
      <c r="H370" s="12" t="s">
        <v>3504</v>
      </c>
      <c r="I370" s="12" t="s">
        <v>3140</v>
      </c>
      <c r="J370" s="12" t="s">
        <v>3625</v>
      </c>
      <c r="K370" s="12" t="s">
        <v>28</v>
      </c>
      <c r="L370" s="12" t="s">
        <v>28</v>
      </c>
      <c r="N370" s="12" t="s">
        <v>28</v>
      </c>
      <c r="O370" t="s">
        <v>744</v>
      </c>
      <c r="P370" s="12" t="s">
        <v>3901</v>
      </c>
      <c r="Q370" t="s">
        <v>3993</v>
      </c>
      <c r="R370" t="s">
        <v>3992</v>
      </c>
      <c r="S370" t="s">
        <v>3983</v>
      </c>
      <c r="T370" s="12" t="s">
        <v>2829</v>
      </c>
      <c r="U370" s="12" t="s">
        <v>1951</v>
      </c>
      <c r="W370" s="12" t="s">
        <v>40</v>
      </c>
      <c r="X370" s="12" t="s">
        <v>3303</v>
      </c>
      <c r="Y370" s="12" t="s">
        <v>3303</v>
      </c>
      <c r="Z370" s="12" t="s">
        <v>3142</v>
      </c>
      <c r="AA370" s="12" t="s">
        <v>35</v>
      </c>
      <c r="AB370" s="12" t="s">
        <v>2901</v>
      </c>
      <c r="AE370" s="12" t="s">
        <v>119</v>
      </c>
      <c r="AF370" s="12">
        <v>5</v>
      </c>
    </row>
    <row r="371" spans="1:32" s="12" customFormat="1" x14ac:dyDescent="0.25">
      <c r="A371" s="12" t="s">
        <v>3139</v>
      </c>
      <c r="B371" s="12">
        <v>2002</v>
      </c>
      <c r="C371" t="str">
        <f t="shared" si="5"/>
        <v>Waldenstrom et al. 2002</v>
      </c>
      <c r="D371" s="12" t="s">
        <v>35</v>
      </c>
      <c r="E371" s="12" t="s">
        <v>25</v>
      </c>
      <c r="F371" s="12" t="s">
        <v>629</v>
      </c>
      <c r="G371" s="12" t="s">
        <v>2901</v>
      </c>
      <c r="H371" s="12" t="s">
        <v>3504</v>
      </c>
      <c r="I371" s="12" t="s">
        <v>3140</v>
      </c>
      <c r="J371" s="12" t="s">
        <v>3625</v>
      </c>
      <c r="K371" s="12" t="s">
        <v>28</v>
      </c>
      <c r="L371" s="12" t="s">
        <v>28</v>
      </c>
      <c r="N371" s="12" t="s">
        <v>28</v>
      </c>
      <c r="O371" t="s">
        <v>744</v>
      </c>
      <c r="P371" s="12" t="s">
        <v>3901</v>
      </c>
      <c r="Q371" t="s">
        <v>3993</v>
      </c>
      <c r="R371" t="s">
        <v>3992</v>
      </c>
      <c r="S371" t="s">
        <v>3983</v>
      </c>
      <c r="T371" s="12" t="s">
        <v>2829</v>
      </c>
      <c r="U371" s="12" t="s">
        <v>1951</v>
      </c>
      <c r="W371" s="12" t="s">
        <v>40</v>
      </c>
      <c r="X371" s="12" t="s">
        <v>3360</v>
      </c>
      <c r="Y371" s="12" t="s">
        <v>3360</v>
      </c>
      <c r="Z371" s="12" t="s">
        <v>3142</v>
      </c>
      <c r="AA371" s="12" t="s">
        <v>35</v>
      </c>
      <c r="AB371" s="12" t="s">
        <v>2901</v>
      </c>
      <c r="AE371" s="12" t="s">
        <v>119</v>
      </c>
      <c r="AF371" s="12">
        <v>5</v>
      </c>
    </row>
    <row r="372" spans="1:32" s="12" customFormat="1" x14ac:dyDescent="0.25">
      <c r="A372" s="12" t="s">
        <v>3139</v>
      </c>
      <c r="B372" s="12">
        <v>2002</v>
      </c>
      <c r="C372" t="str">
        <f t="shared" si="5"/>
        <v>Waldenstrom et al. 2002</v>
      </c>
      <c r="D372" s="12" t="s">
        <v>35</v>
      </c>
      <c r="E372" s="12" t="s">
        <v>25</v>
      </c>
      <c r="F372" s="12" t="s">
        <v>629</v>
      </c>
      <c r="G372" s="12" t="s">
        <v>2901</v>
      </c>
      <c r="H372" s="12" t="s">
        <v>3504</v>
      </c>
      <c r="I372" s="12" t="s">
        <v>3140</v>
      </c>
      <c r="J372" s="12" t="s">
        <v>3625</v>
      </c>
      <c r="K372" s="12" t="s">
        <v>28</v>
      </c>
      <c r="L372" s="12" t="s">
        <v>28</v>
      </c>
      <c r="N372" s="12" t="s">
        <v>28</v>
      </c>
      <c r="O372" t="s">
        <v>744</v>
      </c>
      <c r="P372" s="12" t="s">
        <v>3901</v>
      </c>
      <c r="Q372" t="s">
        <v>2614</v>
      </c>
      <c r="R372" t="s">
        <v>3903</v>
      </c>
      <c r="S372" t="s">
        <v>3989</v>
      </c>
      <c r="T372" s="12" t="s">
        <v>3471</v>
      </c>
      <c r="U372" s="12" t="s">
        <v>3182</v>
      </c>
      <c r="W372" s="12" t="s">
        <v>40</v>
      </c>
      <c r="X372" s="12" t="s">
        <v>3365</v>
      </c>
      <c r="Y372" s="12" t="s">
        <v>3069</v>
      </c>
      <c r="Z372" s="12" t="s">
        <v>3142</v>
      </c>
      <c r="AA372" s="12" t="s">
        <v>35</v>
      </c>
      <c r="AB372" s="12" t="s">
        <v>2901</v>
      </c>
      <c r="AE372" s="12">
        <v>2</v>
      </c>
      <c r="AF372" s="12">
        <v>9</v>
      </c>
    </row>
    <row r="373" spans="1:32" s="12" customFormat="1" x14ac:dyDescent="0.25">
      <c r="A373" s="12" t="s">
        <v>3139</v>
      </c>
      <c r="B373" s="12">
        <v>2002</v>
      </c>
      <c r="C373" t="str">
        <f t="shared" si="5"/>
        <v>Waldenstrom et al. 2002</v>
      </c>
      <c r="D373" s="12" t="s">
        <v>35</v>
      </c>
      <c r="E373" s="12" t="s">
        <v>25</v>
      </c>
      <c r="F373" s="12" t="s">
        <v>629</v>
      </c>
      <c r="G373" s="12" t="s">
        <v>2901</v>
      </c>
      <c r="H373" s="12" t="s">
        <v>3504</v>
      </c>
      <c r="I373" s="12" t="s">
        <v>3140</v>
      </c>
      <c r="J373" s="12" t="s">
        <v>3625</v>
      </c>
      <c r="K373" s="12" t="s">
        <v>28</v>
      </c>
      <c r="L373" s="12" t="s">
        <v>28</v>
      </c>
      <c r="N373" s="12" t="s">
        <v>28</v>
      </c>
      <c r="O373" t="s">
        <v>744</v>
      </c>
      <c r="P373" s="12" t="s">
        <v>3901</v>
      </c>
      <c r="Q373" t="s">
        <v>2614</v>
      </c>
      <c r="R373" t="s">
        <v>3903</v>
      </c>
      <c r="S373" t="s">
        <v>3989</v>
      </c>
      <c r="T373" s="12" t="s">
        <v>3471</v>
      </c>
      <c r="U373" s="12" t="s">
        <v>3182</v>
      </c>
      <c r="W373" s="12" t="s">
        <v>40</v>
      </c>
      <c r="X373" s="12" t="s">
        <v>3165</v>
      </c>
      <c r="Y373" s="12" t="s">
        <v>3165</v>
      </c>
      <c r="Z373" s="12" t="s">
        <v>3142</v>
      </c>
      <c r="AA373" s="12" t="s">
        <v>35</v>
      </c>
      <c r="AB373" s="12" t="s">
        <v>2901</v>
      </c>
      <c r="AE373" s="12" t="s">
        <v>119</v>
      </c>
      <c r="AF373" s="12">
        <v>9</v>
      </c>
    </row>
    <row r="374" spans="1:32" s="12" customFormat="1" x14ac:dyDescent="0.25">
      <c r="A374" s="12" t="s">
        <v>3139</v>
      </c>
      <c r="B374" s="12">
        <v>2002</v>
      </c>
      <c r="C374" t="str">
        <f t="shared" si="5"/>
        <v>Waldenstrom et al. 2002</v>
      </c>
      <c r="D374" s="12" t="s">
        <v>35</v>
      </c>
      <c r="E374" s="12" t="s">
        <v>25</v>
      </c>
      <c r="F374" s="12" t="s">
        <v>629</v>
      </c>
      <c r="G374" s="12" t="s">
        <v>2901</v>
      </c>
      <c r="H374" s="12" t="s">
        <v>3504</v>
      </c>
      <c r="I374" s="12" t="s">
        <v>3140</v>
      </c>
      <c r="J374" s="12" t="s">
        <v>3625</v>
      </c>
      <c r="K374" s="12" t="s">
        <v>28</v>
      </c>
      <c r="L374" s="12" t="s">
        <v>28</v>
      </c>
      <c r="N374" s="12" t="s">
        <v>28</v>
      </c>
      <c r="O374" t="s">
        <v>744</v>
      </c>
      <c r="P374" s="12" t="s">
        <v>3901</v>
      </c>
      <c r="Q374" t="s">
        <v>2614</v>
      </c>
      <c r="R374" t="s">
        <v>3903</v>
      </c>
      <c r="S374" t="s">
        <v>3989</v>
      </c>
      <c r="T374" s="12" t="s">
        <v>3471</v>
      </c>
      <c r="U374" s="12" t="s">
        <v>3182</v>
      </c>
      <c r="W374" s="12" t="s">
        <v>40</v>
      </c>
      <c r="X374" s="12" t="s">
        <v>3303</v>
      </c>
      <c r="Y374" s="12" t="s">
        <v>3303</v>
      </c>
      <c r="Z374" s="12" t="s">
        <v>3142</v>
      </c>
      <c r="AA374" s="12" t="s">
        <v>35</v>
      </c>
      <c r="AB374" s="12" t="s">
        <v>2901</v>
      </c>
      <c r="AE374" s="12">
        <v>1</v>
      </c>
      <c r="AF374" s="12">
        <v>9</v>
      </c>
    </row>
    <row r="375" spans="1:32" s="12" customFormat="1" x14ac:dyDescent="0.25">
      <c r="A375" s="12" t="s">
        <v>3139</v>
      </c>
      <c r="B375" s="12">
        <v>2002</v>
      </c>
      <c r="C375" t="str">
        <f t="shared" si="5"/>
        <v>Waldenstrom et al. 2002</v>
      </c>
      <c r="D375" s="12" t="s">
        <v>35</v>
      </c>
      <c r="E375" s="12" t="s">
        <v>25</v>
      </c>
      <c r="F375" s="12" t="s">
        <v>629</v>
      </c>
      <c r="G375" s="12" t="s">
        <v>2901</v>
      </c>
      <c r="H375" s="12" t="s">
        <v>3504</v>
      </c>
      <c r="I375" s="12" t="s">
        <v>3140</v>
      </c>
      <c r="J375" s="12" t="s">
        <v>3625</v>
      </c>
      <c r="K375" s="12" t="s">
        <v>28</v>
      </c>
      <c r="L375" s="12" t="s">
        <v>28</v>
      </c>
      <c r="N375" s="12" t="s">
        <v>28</v>
      </c>
      <c r="O375" t="s">
        <v>744</v>
      </c>
      <c r="P375" s="12" t="s">
        <v>3901</v>
      </c>
      <c r="Q375" t="s">
        <v>2614</v>
      </c>
      <c r="R375" t="s">
        <v>3903</v>
      </c>
      <c r="S375" t="s">
        <v>3989</v>
      </c>
      <c r="T375" s="12" t="s">
        <v>3471</v>
      </c>
      <c r="U375" s="12" t="s">
        <v>3182</v>
      </c>
      <c r="W375" s="12" t="s">
        <v>40</v>
      </c>
      <c r="X375" s="12" t="s">
        <v>3360</v>
      </c>
      <c r="Y375" s="12" t="s">
        <v>3360</v>
      </c>
      <c r="Z375" s="12" t="s">
        <v>3142</v>
      </c>
      <c r="AA375" s="12" t="s">
        <v>35</v>
      </c>
      <c r="AB375" s="12" t="s">
        <v>2901</v>
      </c>
      <c r="AE375" s="12">
        <v>6</v>
      </c>
      <c r="AF375" s="12">
        <v>9</v>
      </c>
    </row>
    <row r="376" spans="1:32" s="12" customFormat="1" x14ac:dyDescent="0.25">
      <c r="A376" s="12" t="s">
        <v>3139</v>
      </c>
      <c r="B376" s="12">
        <v>2002</v>
      </c>
      <c r="C376" t="str">
        <f t="shared" si="5"/>
        <v>Waldenstrom et al. 2002</v>
      </c>
      <c r="D376" s="12" t="s">
        <v>35</v>
      </c>
      <c r="E376" s="12" t="s">
        <v>25</v>
      </c>
      <c r="F376" s="12" t="s">
        <v>629</v>
      </c>
      <c r="G376" s="12" t="s">
        <v>2901</v>
      </c>
      <c r="H376" s="12" t="s">
        <v>3504</v>
      </c>
      <c r="I376" s="12" t="s">
        <v>3140</v>
      </c>
      <c r="J376" s="12" t="s">
        <v>3625</v>
      </c>
      <c r="K376" s="12" t="s">
        <v>28</v>
      </c>
      <c r="L376" s="12" t="s">
        <v>28</v>
      </c>
      <c r="N376" s="12" t="s">
        <v>28</v>
      </c>
      <c r="O376" t="s">
        <v>744</v>
      </c>
      <c r="P376" s="12" t="s">
        <v>3901</v>
      </c>
      <c r="Q376" t="s">
        <v>2614</v>
      </c>
      <c r="R376" t="s">
        <v>3903</v>
      </c>
      <c r="S376" t="s">
        <v>3989</v>
      </c>
      <c r="T376" s="12" t="s">
        <v>3800</v>
      </c>
      <c r="U376" s="12" t="s">
        <v>3181</v>
      </c>
      <c r="W376" s="12" t="s">
        <v>40</v>
      </c>
      <c r="X376" s="12" t="s">
        <v>3365</v>
      </c>
      <c r="Y376" s="12" t="s">
        <v>3069</v>
      </c>
      <c r="Z376" s="12" t="s">
        <v>3142</v>
      </c>
      <c r="AA376" s="12" t="s">
        <v>35</v>
      </c>
      <c r="AB376" s="12" t="s">
        <v>2901</v>
      </c>
      <c r="AE376" s="12">
        <v>145</v>
      </c>
      <c r="AF376" s="12">
        <v>313</v>
      </c>
    </row>
    <row r="377" spans="1:32" s="12" customFormat="1" x14ac:dyDescent="0.25">
      <c r="A377" s="12" t="s">
        <v>3139</v>
      </c>
      <c r="B377" s="12">
        <v>2002</v>
      </c>
      <c r="C377" t="str">
        <f t="shared" si="5"/>
        <v>Waldenstrom et al. 2002</v>
      </c>
      <c r="D377" s="12" t="s">
        <v>35</v>
      </c>
      <c r="E377" s="12" t="s">
        <v>25</v>
      </c>
      <c r="F377" s="12" t="s">
        <v>629</v>
      </c>
      <c r="G377" s="12" t="s">
        <v>2901</v>
      </c>
      <c r="H377" s="12" t="s">
        <v>3504</v>
      </c>
      <c r="I377" s="12" t="s">
        <v>3140</v>
      </c>
      <c r="J377" s="12" t="s">
        <v>3625</v>
      </c>
      <c r="K377" s="12" t="s">
        <v>28</v>
      </c>
      <c r="L377" s="12" t="s">
        <v>28</v>
      </c>
      <c r="N377" s="12" t="s">
        <v>28</v>
      </c>
      <c r="O377" t="s">
        <v>744</v>
      </c>
      <c r="P377" s="12" t="s">
        <v>3901</v>
      </c>
      <c r="Q377" t="s">
        <v>2614</v>
      </c>
      <c r="R377" t="s">
        <v>3903</v>
      </c>
      <c r="S377" t="s">
        <v>3989</v>
      </c>
      <c r="T377" s="12" t="s">
        <v>3800</v>
      </c>
      <c r="U377" s="12" t="s">
        <v>3181</v>
      </c>
      <c r="W377" s="12" t="s">
        <v>40</v>
      </c>
      <c r="X377" s="12" t="s">
        <v>3165</v>
      </c>
      <c r="Y377" s="12" t="s">
        <v>3165</v>
      </c>
      <c r="Z377" s="12" t="s">
        <v>3142</v>
      </c>
      <c r="AA377" s="12" t="s">
        <v>35</v>
      </c>
      <c r="AB377" s="12" t="s">
        <v>2901</v>
      </c>
      <c r="AE377" s="12">
        <v>6</v>
      </c>
      <c r="AF377" s="12">
        <v>313</v>
      </c>
    </row>
    <row r="378" spans="1:32" s="12" customFormat="1" x14ac:dyDescent="0.25">
      <c r="A378" s="12" t="s">
        <v>3139</v>
      </c>
      <c r="B378" s="12">
        <v>2002</v>
      </c>
      <c r="C378" t="str">
        <f t="shared" si="5"/>
        <v>Waldenstrom et al. 2002</v>
      </c>
      <c r="D378" s="12" t="s">
        <v>35</v>
      </c>
      <c r="E378" s="12" t="s">
        <v>25</v>
      </c>
      <c r="F378" s="12" t="s">
        <v>629</v>
      </c>
      <c r="G378" s="12" t="s">
        <v>2901</v>
      </c>
      <c r="H378" s="12" t="s">
        <v>3504</v>
      </c>
      <c r="I378" s="12" t="s">
        <v>3140</v>
      </c>
      <c r="J378" s="12" t="s">
        <v>3625</v>
      </c>
      <c r="K378" s="12" t="s">
        <v>28</v>
      </c>
      <c r="L378" s="12" t="s">
        <v>28</v>
      </c>
      <c r="N378" s="12" t="s">
        <v>28</v>
      </c>
      <c r="O378" t="s">
        <v>744</v>
      </c>
      <c r="P378" s="12" t="s">
        <v>3901</v>
      </c>
      <c r="Q378" t="s">
        <v>2614</v>
      </c>
      <c r="R378" t="s">
        <v>3903</v>
      </c>
      <c r="S378" t="s">
        <v>3989</v>
      </c>
      <c r="T378" s="12" t="s">
        <v>3800</v>
      </c>
      <c r="U378" s="12" t="s">
        <v>3181</v>
      </c>
      <c r="W378" s="12" t="s">
        <v>40</v>
      </c>
      <c r="X378" s="12" t="s">
        <v>3303</v>
      </c>
      <c r="Y378" s="12" t="s">
        <v>3303</v>
      </c>
      <c r="Z378" s="12" t="s">
        <v>3142</v>
      </c>
      <c r="AA378" s="12" t="s">
        <v>35</v>
      </c>
      <c r="AB378" s="12" t="s">
        <v>2901</v>
      </c>
      <c r="AE378" s="12">
        <v>29</v>
      </c>
      <c r="AF378" s="12">
        <v>313</v>
      </c>
    </row>
    <row r="379" spans="1:32" s="12" customFormat="1" x14ac:dyDescent="0.25">
      <c r="A379" s="12" t="s">
        <v>3139</v>
      </c>
      <c r="B379" s="12">
        <v>2002</v>
      </c>
      <c r="C379" t="str">
        <f t="shared" si="5"/>
        <v>Waldenstrom et al. 2002</v>
      </c>
      <c r="D379" s="12" t="s">
        <v>35</v>
      </c>
      <c r="E379" s="12" t="s">
        <v>25</v>
      </c>
      <c r="F379" s="12" t="s">
        <v>629</v>
      </c>
      <c r="G379" s="12" t="s">
        <v>2901</v>
      </c>
      <c r="H379" s="12" t="s">
        <v>3504</v>
      </c>
      <c r="I379" s="12" t="s">
        <v>3140</v>
      </c>
      <c r="J379" s="12" t="s">
        <v>3625</v>
      </c>
      <c r="K379" s="12" t="s">
        <v>28</v>
      </c>
      <c r="L379" s="12" t="s">
        <v>28</v>
      </c>
      <c r="N379" s="12" t="s">
        <v>28</v>
      </c>
      <c r="O379" t="s">
        <v>744</v>
      </c>
      <c r="P379" s="12" t="s">
        <v>3901</v>
      </c>
      <c r="Q379" t="s">
        <v>2614</v>
      </c>
      <c r="R379" t="s">
        <v>3903</v>
      </c>
      <c r="S379" t="s">
        <v>3989</v>
      </c>
      <c r="T379" s="12" t="s">
        <v>3800</v>
      </c>
      <c r="U379" s="12" t="s">
        <v>3181</v>
      </c>
      <c r="W379" s="12" t="s">
        <v>40</v>
      </c>
      <c r="X379" s="12" t="s">
        <v>3360</v>
      </c>
      <c r="Y379" s="12" t="s">
        <v>3360</v>
      </c>
      <c r="Z379" s="12" t="s">
        <v>3142</v>
      </c>
      <c r="AA379" s="12" t="s">
        <v>35</v>
      </c>
      <c r="AB379" s="12" t="s">
        <v>2901</v>
      </c>
      <c r="AE379" s="12">
        <v>70</v>
      </c>
      <c r="AF379" s="12">
        <v>313</v>
      </c>
    </row>
    <row r="380" spans="1:32" s="12" customFormat="1" x14ac:dyDescent="0.25">
      <c r="A380" s="12" t="s">
        <v>3139</v>
      </c>
      <c r="B380" s="12">
        <v>2002</v>
      </c>
      <c r="C380" t="str">
        <f t="shared" si="5"/>
        <v>Waldenstrom et al. 2002</v>
      </c>
      <c r="D380" s="12" t="s">
        <v>35</v>
      </c>
      <c r="E380" s="12" t="s">
        <v>25</v>
      </c>
      <c r="F380" s="12" t="s">
        <v>629</v>
      </c>
      <c r="G380" s="12" t="s">
        <v>2901</v>
      </c>
      <c r="H380" s="12" t="s">
        <v>3504</v>
      </c>
      <c r="I380" s="12" t="s">
        <v>3140</v>
      </c>
      <c r="J380" s="12" t="s">
        <v>3625</v>
      </c>
      <c r="K380" s="12" t="s">
        <v>28</v>
      </c>
      <c r="L380" s="12" t="s">
        <v>28</v>
      </c>
      <c r="N380" s="12" t="s">
        <v>28</v>
      </c>
      <c r="O380" t="s">
        <v>744</v>
      </c>
      <c r="P380" s="12" t="s">
        <v>3901</v>
      </c>
      <c r="Q380" t="s">
        <v>4009</v>
      </c>
      <c r="R380" t="s">
        <v>4302</v>
      </c>
      <c r="S380" t="s">
        <v>4301</v>
      </c>
      <c r="T380" s="12" t="s">
        <v>1946</v>
      </c>
      <c r="U380" s="12" t="s">
        <v>1343</v>
      </c>
      <c r="W380" s="12" t="s">
        <v>40</v>
      </c>
      <c r="X380" s="12" t="s">
        <v>3365</v>
      </c>
      <c r="Y380" s="12" t="s">
        <v>3069</v>
      </c>
      <c r="Z380" s="12" t="s">
        <v>3142</v>
      </c>
      <c r="AA380" s="12" t="s">
        <v>35</v>
      </c>
      <c r="AB380" s="12" t="s">
        <v>2901</v>
      </c>
      <c r="AE380" s="12" t="s">
        <v>119</v>
      </c>
      <c r="AF380" s="12">
        <v>13</v>
      </c>
    </row>
    <row r="381" spans="1:32" s="12" customFormat="1" x14ac:dyDescent="0.25">
      <c r="A381" s="12" t="s">
        <v>3139</v>
      </c>
      <c r="B381" s="12">
        <v>2002</v>
      </c>
      <c r="C381" t="str">
        <f t="shared" si="5"/>
        <v>Waldenstrom et al. 2002</v>
      </c>
      <c r="D381" s="12" t="s">
        <v>35</v>
      </c>
      <c r="E381" s="12" t="s">
        <v>25</v>
      </c>
      <c r="F381" s="12" t="s">
        <v>629</v>
      </c>
      <c r="G381" s="12" t="s">
        <v>2901</v>
      </c>
      <c r="H381" s="12" t="s">
        <v>3504</v>
      </c>
      <c r="I381" s="12" t="s">
        <v>3140</v>
      </c>
      <c r="J381" s="12" t="s">
        <v>3625</v>
      </c>
      <c r="K381" s="12" t="s">
        <v>28</v>
      </c>
      <c r="L381" s="12" t="s">
        <v>28</v>
      </c>
      <c r="N381" s="12" t="s">
        <v>28</v>
      </c>
      <c r="O381" t="s">
        <v>744</v>
      </c>
      <c r="P381" s="12" t="s">
        <v>3901</v>
      </c>
      <c r="Q381" t="s">
        <v>4009</v>
      </c>
      <c r="R381" t="s">
        <v>4302</v>
      </c>
      <c r="S381" t="s">
        <v>4301</v>
      </c>
      <c r="T381" s="12" t="s">
        <v>1946</v>
      </c>
      <c r="U381" s="12" t="s">
        <v>1343</v>
      </c>
      <c r="W381" s="12" t="s">
        <v>40</v>
      </c>
      <c r="X381" s="12" t="s">
        <v>3165</v>
      </c>
      <c r="Y381" s="12" t="s">
        <v>3165</v>
      </c>
      <c r="Z381" s="12" t="s">
        <v>3142</v>
      </c>
      <c r="AA381" s="12" t="s">
        <v>35</v>
      </c>
      <c r="AB381" s="12" t="s">
        <v>2901</v>
      </c>
      <c r="AE381" s="12" t="s">
        <v>119</v>
      </c>
      <c r="AF381" s="12">
        <v>13</v>
      </c>
    </row>
    <row r="382" spans="1:32" s="12" customFormat="1" x14ac:dyDescent="0.25">
      <c r="A382" s="12" t="s">
        <v>3139</v>
      </c>
      <c r="B382" s="12">
        <v>2002</v>
      </c>
      <c r="C382" t="str">
        <f t="shared" si="5"/>
        <v>Waldenstrom et al. 2002</v>
      </c>
      <c r="D382" s="12" t="s">
        <v>35</v>
      </c>
      <c r="E382" s="12" t="s">
        <v>25</v>
      </c>
      <c r="F382" s="12" t="s">
        <v>629</v>
      </c>
      <c r="G382" s="12" t="s">
        <v>2901</v>
      </c>
      <c r="H382" s="12" t="s">
        <v>3504</v>
      </c>
      <c r="I382" s="12" t="s">
        <v>3140</v>
      </c>
      <c r="J382" s="12" t="s">
        <v>3625</v>
      </c>
      <c r="K382" s="12" t="s">
        <v>28</v>
      </c>
      <c r="L382" s="12" t="s">
        <v>28</v>
      </c>
      <c r="N382" s="12" t="s">
        <v>28</v>
      </c>
      <c r="O382" t="s">
        <v>744</v>
      </c>
      <c r="P382" s="12" t="s">
        <v>3901</v>
      </c>
      <c r="Q382" t="s">
        <v>4009</v>
      </c>
      <c r="R382" t="s">
        <v>4302</v>
      </c>
      <c r="S382" t="s">
        <v>4301</v>
      </c>
      <c r="T382" s="12" t="s">
        <v>1946</v>
      </c>
      <c r="U382" s="12" t="s">
        <v>1343</v>
      </c>
      <c r="W382" s="12" t="s">
        <v>40</v>
      </c>
      <c r="X382" s="12" t="s">
        <v>3303</v>
      </c>
      <c r="Y382" s="12" t="s">
        <v>3303</v>
      </c>
      <c r="Z382" s="12" t="s">
        <v>3142</v>
      </c>
      <c r="AA382" s="12" t="s">
        <v>35</v>
      </c>
      <c r="AB382" s="12" t="s">
        <v>2901</v>
      </c>
      <c r="AE382" s="12">
        <v>1</v>
      </c>
      <c r="AF382" s="12">
        <v>13</v>
      </c>
    </row>
    <row r="383" spans="1:32" s="12" customFormat="1" x14ac:dyDescent="0.25">
      <c r="A383" s="12" t="s">
        <v>3139</v>
      </c>
      <c r="B383" s="12">
        <v>2002</v>
      </c>
      <c r="C383" t="str">
        <f t="shared" si="5"/>
        <v>Waldenstrom et al. 2002</v>
      </c>
      <c r="D383" s="12" t="s">
        <v>35</v>
      </c>
      <c r="E383" s="12" t="s">
        <v>25</v>
      </c>
      <c r="F383" s="12" t="s">
        <v>629</v>
      </c>
      <c r="G383" s="12" t="s">
        <v>2901</v>
      </c>
      <c r="H383" s="12" t="s">
        <v>3504</v>
      </c>
      <c r="I383" s="12" t="s">
        <v>3140</v>
      </c>
      <c r="J383" s="12" t="s">
        <v>3625</v>
      </c>
      <c r="K383" s="12" t="s">
        <v>28</v>
      </c>
      <c r="L383" s="12" t="s">
        <v>28</v>
      </c>
      <c r="N383" s="12" t="s">
        <v>28</v>
      </c>
      <c r="O383" t="s">
        <v>744</v>
      </c>
      <c r="P383" s="12" t="s">
        <v>3901</v>
      </c>
      <c r="Q383" t="s">
        <v>4009</v>
      </c>
      <c r="R383" t="s">
        <v>4302</v>
      </c>
      <c r="S383" t="s">
        <v>4301</v>
      </c>
      <c r="T383" s="12" t="s">
        <v>1946</v>
      </c>
      <c r="U383" s="12" t="s">
        <v>1343</v>
      </c>
      <c r="W383" s="12" t="s">
        <v>40</v>
      </c>
      <c r="X383" s="12" t="s">
        <v>3360</v>
      </c>
      <c r="Y383" s="12" t="s">
        <v>3360</v>
      </c>
      <c r="Z383" s="12" t="s">
        <v>3142</v>
      </c>
      <c r="AA383" s="12" t="s">
        <v>35</v>
      </c>
      <c r="AB383" s="12" t="s">
        <v>2901</v>
      </c>
      <c r="AE383" s="12" t="s">
        <v>119</v>
      </c>
      <c r="AF383" s="12">
        <v>13</v>
      </c>
    </row>
    <row r="384" spans="1:32" s="12" customFormat="1" x14ac:dyDescent="0.25">
      <c r="A384" s="12" t="s">
        <v>3139</v>
      </c>
      <c r="B384" s="12">
        <v>2002</v>
      </c>
      <c r="C384" t="str">
        <f t="shared" si="5"/>
        <v>Waldenstrom et al. 2002</v>
      </c>
      <c r="D384" s="12" t="s">
        <v>35</v>
      </c>
      <c r="E384" s="12" t="s">
        <v>25</v>
      </c>
      <c r="F384" s="12" t="s">
        <v>629</v>
      </c>
      <c r="G384" s="12" t="s">
        <v>2901</v>
      </c>
      <c r="H384" s="12" t="s">
        <v>3504</v>
      </c>
      <c r="I384" s="12" t="s">
        <v>3140</v>
      </c>
      <c r="J384" s="12" t="s">
        <v>3625</v>
      </c>
      <c r="K384" s="12" t="s">
        <v>28</v>
      </c>
      <c r="L384" s="12" t="s">
        <v>28</v>
      </c>
      <c r="N384" s="12" t="s">
        <v>28</v>
      </c>
      <c r="O384" t="s">
        <v>744</v>
      </c>
      <c r="P384" s="12" t="s">
        <v>3901</v>
      </c>
      <c r="Q384" t="s">
        <v>4009</v>
      </c>
      <c r="R384" t="s">
        <v>4282</v>
      </c>
      <c r="S384" t="s">
        <v>4281</v>
      </c>
      <c r="T384" s="12" t="s">
        <v>3485</v>
      </c>
      <c r="U384" s="12" t="s">
        <v>3202</v>
      </c>
      <c r="W384" s="12" t="s">
        <v>40</v>
      </c>
      <c r="X384" s="12" t="s">
        <v>3365</v>
      </c>
      <c r="Y384" s="12" t="s">
        <v>3069</v>
      </c>
      <c r="Z384" s="12" t="s">
        <v>3142</v>
      </c>
      <c r="AA384" s="12" t="s">
        <v>35</v>
      </c>
      <c r="AB384" s="12" t="s">
        <v>2901</v>
      </c>
      <c r="AE384" s="12" t="s">
        <v>119</v>
      </c>
      <c r="AF384" s="12">
        <v>1</v>
      </c>
    </row>
    <row r="385" spans="1:59" s="12" customFormat="1" x14ac:dyDescent="0.25">
      <c r="A385" s="12" t="s">
        <v>3139</v>
      </c>
      <c r="B385" s="12">
        <v>2002</v>
      </c>
      <c r="C385" t="str">
        <f t="shared" si="5"/>
        <v>Waldenstrom et al. 2002</v>
      </c>
      <c r="D385" s="12" t="s">
        <v>35</v>
      </c>
      <c r="E385" s="12" t="s">
        <v>25</v>
      </c>
      <c r="F385" s="12" t="s">
        <v>629</v>
      </c>
      <c r="G385" s="12" t="s">
        <v>2901</v>
      </c>
      <c r="H385" s="12" t="s">
        <v>3504</v>
      </c>
      <c r="I385" s="12" t="s">
        <v>3140</v>
      </c>
      <c r="J385" s="12" t="s">
        <v>3625</v>
      </c>
      <c r="K385" s="12" t="s">
        <v>28</v>
      </c>
      <c r="L385" s="12" t="s">
        <v>28</v>
      </c>
      <c r="N385" s="12" t="s">
        <v>28</v>
      </c>
      <c r="O385" t="s">
        <v>744</v>
      </c>
      <c r="P385" s="12" t="s">
        <v>3901</v>
      </c>
      <c r="Q385" t="s">
        <v>4009</v>
      </c>
      <c r="R385" t="s">
        <v>4282</v>
      </c>
      <c r="S385" t="s">
        <v>4281</v>
      </c>
      <c r="T385" s="12" t="s">
        <v>3485</v>
      </c>
      <c r="U385" s="12" t="s">
        <v>3202</v>
      </c>
      <c r="W385" s="12" t="s">
        <v>40</v>
      </c>
      <c r="X385" s="12" t="s">
        <v>3165</v>
      </c>
      <c r="Y385" s="12" t="s">
        <v>3165</v>
      </c>
      <c r="Z385" s="12" t="s">
        <v>3142</v>
      </c>
      <c r="AA385" s="12" t="s">
        <v>35</v>
      </c>
      <c r="AB385" s="12" t="s">
        <v>2901</v>
      </c>
      <c r="AE385" s="12" t="s">
        <v>119</v>
      </c>
      <c r="AF385" s="12">
        <v>1</v>
      </c>
    </row>
    <row r="386" spans="1:59" s="12" customFormat="1" x14ac:dyDescent="0.25">
      <c r="A386" s="12" t="s">
        <v>3139</v>
      </c>
      <c r="B386" s="12">
        <v>2002</v>
      </c>
      <c r="C386" t="str">
        <f t="shared" ref="C386:C449" si="6">A386&amp;" "&amp;B386</f>
        <v>Waldenstrom et al. 2002</v>
      </c>
      <c r="D386" s="12" t="s">
        <v>35</v>
      </c>
      <c r="E386" s="12" t="s">
        <v>25</v>
      </c>
      <c r="F386" s="12" t="s">
        <v>629</v>
      </c>
      <c r="G386" s="12" t="s">
        <v>2901</v>
      </c>
      <c r="H386" s="12" t="s">
        <v>3504</v>
      </c>
      <c r="I386" s="12" t="s">
        <v>3140</v>
      </c>
      <c r="J386" s="12" t="s">
        <v>3625</v>
      </c>
      <c r="K386" s="12" t="s">
        <v>28</v>
      </c>
      <c r="L386" s="12" t="s">
        <v>28</v>
      </c>
      <c r="N386" s="12" t="s">
        <v>28</v>
      </c>
      <c r="O386" t="s">
        <v>744</v>
      </c>
      <c r="P386" s="12" t="s">
        <v>3901</v>
      </c>
      <c r="Q386" t="s">
        <v>4009</v>
      </c>
      <c r="R386" t="s">
        <v>4282</v>
      </c>
      <c r="S386" t="s">
        <v>4281</v>
      </c>
      <c r="T386" s="12" t="s">
        <v>3485</v>
      </c>
      <c r="U386" s="12" t="s">
        <v>3202</v>
      </c>
      <c r="W386" s="12" t="s">
        <v>40</v>
      </c>
      <c r="X386" s="12" t="s">
        <v>3303</v>
      </c>
      <c r="Y386" s="12" t="s">
        <v>3303</v>
      </c>
      <c r="Z386" s="12" t="s">
        <v>3142</v>
      </c>
      <c r="AA386" s="12" t="s">
        <v>35</v>
      </c>
      <c r="AB386" s="12" t="s">
        <v>2901</v>
      </c>
      <c r="AE386" s="12" t="s">
        <v>119</v>
      </c>
      <c r="AF386" s="12">
        <v>1</v>
      </c>
    </row>
    <row r="387" spans="1:59" s="12" customFormat="1" x14ac:dyDescent="0.25">
      <c r="A387" s="12" t="s">
        <v>3139</v>
      </c>
      <c r="B387" s="12">
        <v>2002</v>
      </c>
      <c r="C387" t="str">
        <f t="shared" si="6"/>
        <v>Waldenstrom et al. 2002</v>
      </c>
      <c r="D387" s="12" t="s">
        <v>35</v>
      </c>
      <c r="E387" s="12" t="s">
        <v>25</v>
      </c>
      <c r="F387" s="12" t="s">
        <v>629</v>
      </c>
      <c r="G387" s="12" t="s">
        <v>2901</v>
      </c>
      <c r="H387" s="12" t="s">
        <v>3504</v>
      </c>
      <c r="I387" s="12" t="s">
        <v>3140</v>
      </c>
      <c r="J387" s="12" t="s">
        <v>3625</v>
      </c>
      <c r="K387" s="12" t="s">
        <v>28</v>
      </c>
      <c r="L387" s="12" t="s">
        <v>28</v>
      </c>
      <c r="N387" s="12" t="s">
        <v>28</v>
      </c>
      <c r="O387" t="s">
        <v>744</v>
      </c>
      <c r="P387" s="12" t="s">
        <v>3901</v>
      </c>
      <c r="Q387" t="s">
        <v>4009</v>
      </c>
      <c r="R387" t="s">
        <v>4282</v>
      </c>
      <c r="S387" t="s">
        <v>4281</v>
      </c>
      <c r="T387" s="12" t="s">
        <v>3485</v>
      </c>
      <c r="U387" s="12" t="s">
        <v>3202</v>
      </c>
      <c r="W387" s="12" t="s">
        <v>40</v>
      </c>
      <c r="X387" s="12" t="s">
        <v>3360</v>
      </c>
      <c r="Y387" s="12" t="s">
        <v>3360</v>
      </c>
      <c r="Z387" s="12" t="s">
        <v>3142</v>
      </c>
      <c r="AA387" s="12" t="s">
        <v>35</v>
      </c>
      <c r="AB387" s="12" t="s">
        <v>2901</v>
      </c>
      <c r="AE387" s="12" t="s">
        <v>119</v>
      </c>
      <c r="AF387" s="12">
        <v>1</v>
      </c>
    </row>
    <row r="388" spans="1:59" x14ac:dyDescent="0.25">
      <c r="A388" s="12" t="s">
        <v>3139</v>
      </c>
      <c r="B388" s="12">
        <v>2002</v>
      </c>
      <c r="C388" t="str">
        <f t="shared" si="6"/>
        <v>Waldenstrom et al. 2002</v>
      </c>
      <c r="D388" s="12" t="s">
        <v>35</v>
      </c>
      <c r="E388" s="12" t="s">
        <v>25</v>
      </c>
      <c r="F388" s="12" t="s">
        <v>629</v>
      </c>
      <c r="G388" s="12" t="s">
        <v>2901</v>
      </c>
      <c r="H388" s="12" t="s">
        <v>3504</v>
      </c>
      <c r="I388" s="12" t="s">
        <v>3140</v>
      </c>
      <c r="J388" s="12" t="s">
        <v>3625</v>
      </c>
      <c r="K388" s="12" t="s">
        <v>28</v>
      </c>
      <c r="L388" s="12" t="s">
        <v>28</v>
      </c>
      <c r="M388" s="12"/>
      <c r="N388" s="12" t="s">
        <v>28</v>
      </c>
      <c r="O388" t="s">
        <v>744</v>
      </c>
      <c r="P388" s="12" t="s">
        <v>3901</v>
      </c>
      <c r="Q388" t="s">
        <v>4009</v>
      </c>
      <c r="R388" t="s">
        <v>4211</v>
      </c>
      <c r="S388" t="s">
        <v>4298</v>
      </c>
      <c r="T388" s="12" t="s">
        <v>2848</v>
      </c>
      <c r="U388" s="12" t="s">
        <v>1341</v>
      </c>
      <c r="V388" s="12"/>
      <c r="W388" s="12" t="s">
        <v>40</v>
      </c>
      <c r="X388" s="12" t="s">
        <v>3365</v>
      </c>
      <c r="Y388" s="12" t="s">
        <v>3069</v>
      </c>
      <c r="Z388" s="12" t="s">
        <v>3142</v>
      </c>
      <c r="AA388" s="12" t="s">
        <v>35</v>
      </c>
      <c r="AB388" s="12" t="s">
        <v>2901</v>
      </c>
      <c r="AC388" s="12"/>
      <c r="AD388" s="12"/>
      <c r="AE388" s="12" t="s">
        <v>119</v>
      </c>
      <c r="AF388" s="12">
        <v>10</v>
      </c>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row>
    <row r="389" spans="1:59" s="12" customFormat="1" x14ac:dyDescent="0.25">
      <c r="A389" s="12" t="s">
        <v>3139</v>
      </c>
      <c r="B389" s="12">
        <v>2002</v>
      </c>
      <c r="C389" t="str">
        <f t="shared" si="6"/>
        <v>Waldenstrom et al. 2002</v>
      </c>
      <c r="D389" s="12" t="s">
        <v>35</v>
      </c>
      <c r="E389" s="12" t="s">
        <v>25</v>
      </c>
      <c r="F389" s="12" t="s">
        <v>629</v>
      </c>
      <c r="G389" s="12" t="s">
        <v>2901</v>
      </c>
      <c r="H389" s="12" t="s">
        <v>3504</v>
      </c>
      <c r="I389" s="12" t="s">
        <v>3140</v>
      </c>
      <c r="J389" s="12" t="s">
        <v>3625</v>
      </c>
      <c r="K389" s="12" t="s">
        <v>28</v>
      </c>
      <c r="L389" s="12" t="s">
        <v>28</v>
      </c>
      <c r="N389" s="12" t="s">
        <v>28</v>
      </c>
      <c r="O389" t="s">
        <v>744</v>
      </c>
      <c r="P389" s="12" t="s">
        <v>3901</v>
      </c>
      <c r="Q389" t="s">
        <v>4009</v>
      </c>
      <c r="R389" t="s">
        <v>4211</v>
      </c>
      <c r="S389" t="s">
        <v>4298</v>
      </c>
      <c r="T389" s="12" t="s">
        <v>2848</v>
      </c>
      <c r="U389" s="12" t="s">
        <v>1341</v>
      </c>
      <c r="W389" s="12" t="s">
        <v>40</v>
      </c>
      <c r="X389" s="12" t="s">
        <v>3165</v>
      </c>
      <c r="Y389" s="12" t="s">
        <v>3165</v>
      </c>
      <c r="Z389" s="12" t="s">
        <v>3142</v>
      </c>
      <c r="AA389" s="12" t="s">
        <v>35</v>
      </c>
      <c r="AB389" s="12" t="s">
        <v>2901</v>
      </c>
      <c r="AE389" s="12" t="s">
        <v>119</v>
      </c>
      <c r="AF389" s="12">
        <v>10</v>
      </c>
    </row>
    <row r="390" spans="1:59" s="12" customFormat="1" x14ac:dyDescent="0.25">
      <c r="A390" s="12" t="s">
        <v>3139</v>
      </c>
      <c r="B390" s="12">
        <v>2002</v>
      </c>
      <c r="C390" t="str">
        <f t="shared" si="6"/>
        <v>Waldenstrom et al. 2002</v>
      </c>
      <c r="D390" s="12" t="s">
        <v>35</v>
      </c>
      <c r="E390" s="12" t="s">
        <v>25</v>
      </c>
      <c r="F390" s="12" t="s">
        <v>629</v>
      </c>
      <c r="G390" s="12" t="s">
        <v>2901</v>
      </c>
      <c r="H390" s="12" t="s">
        <v>3504</v>
      </c>
      <c r="I390" s="12" t="s">
        <v>3140</v>
      </c>
      <c r="J390" s="12" t="s">
        <v>3625</v>
      </c>
      <c r="K390" s="12" t="s">
        <v>28</v>
      </c>
      <c r="L390" s="12" t="s">
        <v>28</v>
      </c>
      <c r="N390" s="12" t="s">
        <v>28</v>
      </c>
      <c r="O390" t="s">
        <v>744</v>
      </c>
      <c r="P390" s="12" t="s">
        <v>3901</v>
      </c>
      <c r="Q390" t="s">
        <v>4009</v>
      </c>
      <c r="R390" t="s">
        <v>4211</v>
      </c>
      <c r="S390" t="s">
        <v>4298</v>
      </c>
      <c r="T390" s="12" t="s">
        <v>2848</v>
      </c>
      <c r="U390" s="12" t="s">
        <v>1341</v>
      </c>
      <c r="W390" s="12" t="s">
        <v>40</v>
      </c>
      <c r="X390" s="12" t="s">
        <v>3303</v>
      </c>
      <c r="Y390" s="12" t="s">
        <v>3303</v>
      </c>
      <c r="Z390" s="12" t="s">
        <v>3142</v>
      </c>
      <c r="AA390" s="12" t="s">
        <v>35</v>
      </c>
      <c r="AB390" s="12" t="s">
        <v>2901</v>
      </c>
      <c r="AE390" s="12" t="s">
        <v>119</v>
      </c>
      <c r="AF390" s="12">
        <v>10</v>
      </c>
    </row>
    <row r="391" spans="1:59" s="12" customFormat="1" x14ac:dyDescent="0.25">
      <c r="A391" s="12" t="s">
        <v>3139</v>
      </c>
      <c r="B391" s="12">
        <v>2002</v>
      </c>
      <c r="C391" t="str">
        <f t="shared" si="6"/>
        <v>Waldenstrom et al. 2002</v>
      </c>
      <c r="D391" s="12" t="s">
        <v>35</v>
      </c>
      <c r="E391" s="12" t="s">
        <v>25</v>
      </c>
      <c r="F391" s="12" t="s">
        <v>629</v>
      </c>
      <c r="G391" s="12" t="s">
        <v>2901</v>
      </c>
      <c r="H391" s="12" t="s">
        <v>3504</v>
      </c>
      <c r="I391" s="12" t="s">
        <v>3140</v>
      </c>
      <c r="J391" s="12" t="s">
        <v>3625</v>
      </c>
      <c r="K391" s="12" t="s">
        <v>28</v>
      </c>
      <c r="L391" s="12" t="s">
        <v>28</v>
      </c>
      <c r="N391" s="12" t="s">
        <v>28</v>
      </c>
      <c r="O391" t="s">
        <v>744</v>
      </c>
      <c r="P391" s="12" t="s">
        <v>3901</v>
      </c>
      <c r="Q391" t="s">
        <v>4009</v>
      </c>
      <c r="R391" t="s">
        <v>4211</v>
      </c>
      <c r="S391" t="s">
        <v>4298</v>
      </c>
      <c r="T391" s="12" t="s">
        <v>2848</v>
      </c>
      <c r="U391" s="12" t="s">
        <v>1341</v>
      </c>
      <c r="W391" s="12" t="s">
        <v>40</v>
      </c>
      <c r="X391" s="12" t="s">
        <v>3360</v>
      </c>
      <c r="Y391" s="12" t="s">
        <v>3360</v>
      </c>
      <c r="Z391" s="12" t="s">
        <v>3142</v>
      </c>
      <c r="AA391" s="12" t="s">
        <v>35</v>
      </c>
      <c r="AB391" s="12" t="s">
        <v>2901</v>
      </c>
      <c r="AE391" s="12" t="s">
        <v>119</v>
      </c>
      <c r="AF391" s="12">
        <v>10</v>
      </c>
    </row>
    <row r="392" spans="1:59" s="12" customFormat="1" x14ac:dyDescent="0.25">
      <c r="A392" s="12" t="s">
        <v>3139</v>
      </c>
      <c r="B392" s="12">
        <v>2002</v>
      </c>
      <c r="C392" t="str">
        <f t="shared" si="6"/>
        <v>Waldenstrom et al. 2002</v>
      </c>
      <c r="D392" s="12" t="s">
        <v>35</v>
      </c>
      <c r="E392" s="12" t="s">
        <v>25</v>
      </c>
      <c r="F392" s="12" t="s">
        <v>629</v>
      </c>
      <c r="G392" s="12" t="s">
        <v>2901</v>
      </c>
      <c r="H392" s="12" t="s">
        <v>3504</v>
      </c>
      <c r="I392" s="12" t="s">
        <v>3140</v>
      </c>
      <c r="J392" s="12" t="s">
        <v>3625</v>
      </c>
      <c r="K392" s="12" t="s">
        <v>28</v>
      </c>
      <c r="L392" s="12" t="s">
        <v>28</v>
      </c>
      <c r="N392" s="12" t="s">
        <v>28</v>
      </c>
      <c r="O392" t="s">
        <v>744</v>
      </c>
      <c r="P392" s="12" t="s">
        <v>3901</v>
      </c>
      <c r="Q392" t="s">
        <v>4009</v>
      </c>
      <c r="R392" t="s">
        <v>4008</v>
      </c>
      <c r="S392" t="s">
        <v>4310</v>
      </c>
      <c r="T392" s="12" t="s">
        <v>2783</v>
      </c>
      <c r="U392" s="12" t="s">
        <v>1878</v>
      </c>
      <c r="W392" s="12" t="s">
        <v>40</v>
      </c>
      <c r="X392" s="12" t="s">
        <v>3365</v>
      </c>
      <c r="Y392" s="12" t="s">
        <v>3069</v>
      </c>
      <c r="Z392" s="12" t="s">
        <v>3142</v>
      </c>
      <c r="AA392" s="12" t="s">
        <v>35</v>
      </c>
      <c r="AB392" s="12" t="s">
        <v>2901</v>
      </c>
      <c r="AE392" s="12" t="s">
        <v>119</v>
      </c>
      <c r="AF392" s="12">
        <v>4</v>
      </c>
    </row>
    <row r="393" spans="1:59" s="12" customFormat="1" x14ac:dyDescent="0.25">
      <c r="A393" s="12" t="s">
        <v>3139</v>
      </c>
      <c r="B393" s="12">
        <v>2002</v>
      </c>
      <c r="C393" t="str">
        <f t="shared" si="6"/>
        <v>Waldenstrom et al. 2002</v>
      </c>
      <c r="D393" s="12" t="s">
        <v>35</v>
      </c>
      <c r="E393" s="12" t="s">
        <v>25</v>
      </c>
      <c r="F393" s="12" t="s">
        <v>629</v>
      </c>
      <c r="G393" s="12" t="s">
        <v>2901</v>
      </c>
      <c r="H393" s="12" t="s">
        <v>3504</v>
      </c>
      <c r="I393" s="12" t="s">
        <v>3140</v>
      </c>
      <c r="J393" s="12" t="s">
        <v>3625</v>
      </c>
      <c r="K393" s="12" t="s">
        <v>28</v>
      </c>
      <c r="L393" s="12" t="s">
        <v>28</v>
      </c>
      <c r="N393" s="12" t="s">
        <v>28</v>
      </c>
      <c r="O393" t="s">
        <v>744</v>
      </c>
      <c r="P393" s="12" t="s">
        <v>3901</v>
      </c>
      <c r="Q393" t="s">
        <v>4009</v>
      </c>
      <c r="R393" t="s">
        <v>4008</v>
      </c>
      <c r="S393" t="s">
        <v>4310</v>
      </c>
      <c r="T393" s="12" t="s">
        <v>2783</v>
      </c>
      <c r="U393" s="12" t="s">
        <v>1878</v>
      </c>
      <c r="W393" s="12" t="s">
        <v>40</v>
      </c>
      <c r="X393" s="12" t="s">
        <v>3165</v>
      </c>
      <c r="Y393" s="12" t="s">
        <v>3165</v>
      </c>
      <c r="Z393" s="12" t="s">
        <v>3142</v>
      </c>
      <c r="AA393" s="12" t="s">
        <v>35</v>
      </c>
      <c r="AB393" s="12" t="s">
        <v>2901</v>
      </c>
      <c r="AE393" s="12" t="s">
        <v>119</v>
      </c>
      <c r="AF393" s="12">
        <v>4</v>
      </c>
    </row>
    <row r="394" spans="1:59" s="12" customFormat="1" x14ac:dyDescent="0.25">
      <c r="A394" s="12" t="s">
        <v>3139</v>
      </c>
      <c r="B394" s="12">
        <v>2002</v>
      </c>
      <c r="C394" t="str">
        <f t="shared" si="6"/>
        <v>Waldenstrom et al. 2002</v>
      </c>
      <c r="D394" s="12" t="s">
        <v>35</v>
      </c>
      <c r="E394" s="12" t="s">
        <v>25</v>
      </c>
      <c r="F394" s="12" t="s">
        <v>629</v>
      </c>
      <c r="G394" s="12" t="s">
        <v>2901</v>
      </c>
      <c r="H394" s="12" t="s">
        <v>3504</v>
      </c>
      <c r="I394" s="12" t="s">
        <v>3140</v>
      </c>
      <c r="J394" s="12" t="s">
        <v>3625</v>
      </c>
      <c r="K394" s="12" t="s">
        <v>28</v>
      </c>
      <c r="L394" s="12" t="s">
        <v>28</v>
      </c>
      <c r="N394" s="12" t="s">
        <v>28</v>
      </c>
      <c r="O394" t="s">
        <v>744</v>
      </c>
      <c r="P394" s="12" t="s">
        <v>3901</v>
      </c>
      <c r="Q394" t="s">
        <v>4009</v>
      </c>
      <c r="R394" t="s">
        <v>4008</v>
      </c>
      <c r="S394" t="s">
        <v>4310</v>
      </c>
      <c r="T394" s="12" t="s">
        <v>2783</v>
      </c>
      <c r="U394" s="12" t="s">
        <v>1878</v>
      </c>
      <c r="W394" s="12" t="s">
        <v>40</v>
      </c>
      <c r="X394" s="12" t="s">
        <v>3303</v>
      </c>
      <c r="Y394" s="12" t="s">
        <v>3303</v>
      </c>
      <c r="Z394" s="12" t="s">
        <v>3142</v>
      </c>
      <c r="AA394" s="12" t="s">
        <v>35</v>
      </c>
      <c r="AB394" s="12" t="s">
        <v>2901</v>
      </c>
      <c r="AE394" s="12">
        <v>4</v>
      </c>
      <c r="AF394" s="12">
        <v>4</v>
      </c>
    </row>
    <row r="395" spans="1:59" s="12" customFormat="1" x14ac:dyDescent="0.25">
      <c r="A395" s="12" t="s">
        <v>3139</v>
      </c>
      <c r="B395" s="12">
        <v>2002</v>
      </c>
      <c r="C395" t="str">
        <f t="shared" si="6"/>
        <v>Waldenstrom et al. 2002</v>
      </c>
      <c r="D395" s="12" t="s">
        <v>35</v>
      </c>
      <c r="E395" s="12" t="s">
        <v>25</v>
      </c>
      <c r="F395" s="12" t="s">
        <v>629</v>
      </c>
      <c r="G395" s="12" t="s">
        <v>2901</v>
      </c>
      <c r="H395" s="12" t="s">
        <v>3504</v>
      </c>
      <c r="I395" s="12" t="s">
        <v>3140</v>
      </c>
      <c r="J395" s="12" t="s">
        <v>3625</v>
      </c>
      <c r="K395" s="12" t="s">
        <v>28</v>
      </c>
      <c r="L395" s="12" t="s">
        <v>28</v>
      </c>
      <c r="N395" s="12" t="s">
        <v>28</v>
      </c>
      <c r="O395" t="s">
        <v>744</v>
      </c>
      <c r="P395" s="12" t="s">
        <v>3901</v>
      </c>
      <c r="Q395" t="s">
        <v>4009</v>
      </c>
      <c r="R395" t="s">
        <v>4008</v>
      </c>
      <c r="S395" t="s">
        <v>4310</v>
      </c>
      <c r="T395" s="12" t="s">
        <v>2783</v>
      </c>
      <c r="U395" s="12" t="s">
        <v>1878</v>
      </c>
      <c r="W395" s="12" t="s">
        <v>40</v>
      </c>
      <c r="X395" s="12" t="s">
        <v>3360</v>
      </c>
      <c r="Y395" s="12" t="s">
        <v>3360</v>
      </c>
      <c r="Z395" s="12" t="s">
        <v>3142</v>
      </c>
      <c r="AA395" s="12" t="s">
        <v>35</v>
      </c>
      <c r="AB395" s="12" t="s">
        <v>2901</v>
      </c>
      <c r="AE395" s="12" t="s">
        <v>119</v>
      </c>
      <c r="AF395" s="12">
        <v>4</v>
      </c>
    </row>
    <row r="396" spans="1:59" s="12" customFormat="1" x14ac:dyDescent="0.25">
      <c r="A396" s="12" t="s">
        <v>3139</v>
      </c>
      <c r="B396" s="12">
        <v>2002</v>
      </c>
      <c r="C396" t="str">
        <f t="shared" si="6"/>
        <v>Waldenstrom et al. 2002</v>
      </c>
      <c r="D396" s="12" t="s">
        <v>35</v>
      </c>
      <c r="E396" s="12" t="s">
        <v>25</v>
      </c>
      <c r="F396" s="12" t="s">
        <v>629</v>
      </c>
      <c r="G396" s="12" t="s">
        <v>2901</v>
      </c>
      <c r="H396" s="12" t="s">
        <v>3504</v>
      </c>
      <c r="I396" s="12" t="s">
        <v>3140</v>
      </c>
      <c r="J396" s="12" t="s">
        <v>3625</v>
      </c>
      <c r="K396" s="12" t="s">
        <v>28</v>
      </c>
      <c r="L396" s="12" t="s">
        <v>28</v>
      </c>
      <c r="N396" s="12" t="s">
        <v>28</v>
      </c>
      <c r="O396" t="s">
        <v>744</v>
      </c>
      <c r="P396" s="12" t="s">
        <v>3901</v>
      </c>
      <c r="Q396" t="s">
        <v>4009</v>
      </c>
      <c r="R396" t="s">
        <v>4090</v>
      </c>
      <c r="S396" t="s">
        <v>4089</v>
      </c>
      <c r="T396" s="12" t="s">
        <v>408</v>
      </c>
      <c r="U396" s="12" t="s">
        <v>409</v>
      </c>
      <c r="W396" s="12" t="s">
        <v>40</v>
      </c>
      <c r="X396" s="12" t="s">
        <v>3365</v>
      </c>
      <c r="Y396" s="12" t="s">
        <v>3069</v>
      </c>
      <c r="Z396" s="12" t="s">
        <v>3142</v>
      </c>
      <c r="AA396" s="12" t="s">
        <v>35</v>
      </c>
      <c r="AB396" s="12" t="s">
        <v>2901</v>
      </c>
      <c r="AE396" s="12" t="s">
        <v>119</v>
      </c>
      <c r="AF396" s="12">
        <v>7</v>
      </c>
    </row>
    <row r="397" spans="1:59" s="12" customFormat="1" x14ac:dyDescent="0.25">
      <c r="A397" s="12" t="s">
        <v>3139</v>
      </c>
      <c r="B397" s="12">
        <v>2002</v>
      </c>
      <c r="C397" t="str">
        <f t="shared" si="6"/>
        <v>Waldenstrom et al. 2002</v>
      </c>
      <c r="D397" s="12" t="s">
        <v>35</v>
      </c>
      <c r="E397" s="12" t="s">
        <v>25</v>
      </c>
      <c r="F397" s="12" t="s">
        <v>629</v>
      </c>
      <c r="G397" s="12" t="s">
        <v>2901</v>
      </c>
      <c r="H397" s="12" t="s">
        <v>3504</v>
      </c>
      <c r="I397" s="12" t="s">
        <v>3140</v>
      </c>
      <c r="J397" s="12" t="s">
        <v>3625</v>
      </c>
      <c r="K397" s="12" t="s">
        <v>28</v>
      </c>
      <c r="L397" s="12" t="s">
        <v>28</v>
      </c>
      <c r="N397" s="12" t="s">
        <v>28</v>
      </c>
      <c r="O397" t="s">
        <v>744</v>
      </c>
      <c r="P397" s="12" t="s">
        <v>3901</v>
      </c>
      <c r="Q397" t="s">
        <v>4009</v>
      </c>
      <c r="R397" t="s">
        <v>4090</v>
      </c>
      <c r="S397" t="s">
        <v>4089</v>
      </c>
      <c r="T397" s="12" t="s">
        <v>408</v>
      </c>
      <c r="U397" s="12" t="s">
        <v>409</v>
      </c>
      <c r="W397" s="12" t="s">
        <v>40</v>
      </c>
      <c r="X397" s="12" t="s">
        <v>3165</v>
      </c>
      <c r="Y397" s="12" t="s">
        <v>3165</v>
      </c>
      <c r="Z397" s="12" t="s">
        <v>3142</v>
      </c>
      <c r="AA397" s="12" t="s">
        <v>35</v>
      </c>
      <c r="AB397" s="12" t="s">
        <v>2901</v>
      </c>
      <c r="AE397" s="12" t="s">
        <v>119</v>
      </c>
      <c r="AF397" s="12">
        <v>7</v>
      </c>
    </row>
    <row r="398" spans="1:59" s="12" customFormat="1" x14ac:dyDescent="0.25">
      <c r="A398" s="12" t="s">
        <v>3139</v>
      </c>
      <c r="B398" s="12">
        <v>2002</v>
      </c>
      <c r="C398" t="str">
        <f t="shared" si="6"/>
        <v>Waldenstrom et al. 2002</v>
      </c>
      <c r="D398" s="12" t="s">
        <v>35</v>
      </c>
      <c r="E398" s="12" t="s">
        <v>25</v>
      </c>
      <c r="F398" s="12" t="s">
        <v>629</v>
      </c>
      <c r="G398" s="12" t="s">
        <v>2901</v>
      </c>
      <c r="H398" s="12" t="s">
        <v>3504</v>
      </c>
      <c r="I398" s="12" t="s">
        <v>3140</v>
      </c>
      <c r="J398" s="12" t="s">
        <v>3625</v>
      </c>
      <c r="K398" s="12" t="s">
        <v>28</v>
      </c>
      <c r="L398" s="12" t="s">
        <v>28</v>
      </c>
      <c r="N398" s="12" t="s">
        <v>28</v>
      </c>
      <c r="O398" t="s">
        <v>744</v>
      </c>
      <c r="P398" s="12" t="s">
        <v>3901</v>
      </c>
      <c r="Q398" t="s">
        <v>4009</v>
      </c>
      <c r="R398" t="s">
        <v>4090</v>
      </c>
      <c r="S398" t="s">
        <v>4089</v>
      </c>
      <c r="T398" s="12" t="s">
        <v>408</v>
      </c>
      <c r="U398" s="12" t="s">
        <v>409</v>
      </c>
      <c r="W398" s="12" t="s">
        <v>40</v>
      </c>
      <c r="X398" s="12" t="s">
        <v>3303</v>
      </c>
      <c r="Y398" s="12" t="s">
        <v>3303</v>
      </c>
      <c r="Z398" s="12" t="s">
        <v>3142</v>
      </c>
      <c r="AA398" s="12" t="s">
        <v>35</v>
      </c>
      <c r="AB398" s="12" t="s">
        <v>2901</v>
      </c>
      <c r="AE398" s="12">
        <v>1</v>
      </c>
      <c r="AF398" s="12">
        <v>7</v>
      </c>
    </row>
    <row r="399" spans="1:59" s="12" customFormat="1" x14ac:dyDescent="0.25">
      <c r="A399" s="12" t="s">
        <v>3139</v>
      </c>
      <c r="B399" s="12">
        <v>2002</v>
      </c>
      <c r="C399" t="str">
        <f t="shared" si="6"/>
        <v>Waldenstrom et al. 2002</v>
      </c>
      <c r="D399" s="12" t="s">
        <v>35</v>
      </c>
      <c r="E399" s="12" t="s">
        <v>25</v>
      </c>
      <c r="F399" s="12" t="s">
        <v>629</v>
      </c>
      <c r="G399" s="12" t="s">
        <v>2901</v>
      </c>
      <c r="H399" s="12" t="s">
        <v>3504</v>
      </c>
      <c r="I399" s="12" t="s">
        <v>3140</v>
      </c>
      <c r="J399" s="12" t="s">
        <v>3625</v>
      </c>
      <c r="K399" s="12" t="s">
        <v>28</v>
      </c>
      <c r="L399" s="12" t="s">
        <v>28</v>
      </c>
      <c r="N399" s="12" t="s">
        <v>28</v>
      </c>
      <c r="O399" t="s">
        <v>744</v>
      </c>
      <c r="P399" s="12" t="s">
        <v>3901</v>
      </c>
      <c r="Q399" t="s">
        <v>4009</v>
      </c>
      <c r="R399" t="s">
        <v>4090</v>
      </c>
      <c r="S399" t="s">
        <v>4089</v>
      </c>
      <c r="T399" s="12" t="s">
        <v>408</v>
      </c>
      <c r="U399" s="12" t="s">
        <v>409</v>
      </c>
      <c r="W399" s="12" t="s">
        <v>40</v>
      </c>
      <c r="X399" s="12" t="s">
        <v>3360</v>
      </c>
      <c r="Y399" s="12" t="s">
        <v>3360</v>
      </c>
      <c r="Z399" s="12" t="s">
        <v>3142</v>
      </c>
      <c r="AA399" s="12" t="s">
        <v>35</v>
      </c>
      <c r="AB399" s="12" t="s">
        <v>2901</v>
      </c>
      <c r="AE399" s="12" t="s">
        <v>119</v>
      </c>
      <c r="AF399" s="12">
        <v>7</v>
      </c>
    </row>
    <row r="400" spans="1:59" s="12" customFormat="1" x14ac:dyDescent="0.25">
      <c r="A400" s="12" t="s">
        <v>3139</v>
      </c>
      <c r="B400" s="12">
        <v>2002</v>
      </c>
      <c r="C400" t="str">
        <f t="shared" si="6"/>
        <v>Waldenstrom et al. 2002</v>
      </c>
      <c r="D400" s="12" t="s">
        <v>35</v>
      </c>
      <c r="E400" s="12" t="s">
        <v>25</v>
      </c>
      <c r="F400" s="12" t="s">
        <v>629</v>
      </c>
      <c r="G400" s="12" t="s">
        <v>2901</v>
      </c>
      <c r="H400" s="12" t="s">
        <v>3504</v>
      </c>
      <c r="I400" s="12" t="s">
        <v>3140</v>
      </c>
      <c r="J400" s="12" t="s">
        <v>3625</v>
      </c>
      <c r="K400" s="12" t="s">
        <v>28</v>
      </c>
      <c r="L400" s="12" t="s">
        <v>28</v>
      </c>
      <c r="N400" s="12" t="s">
        <v>28</v>
      </c>
      <c r="O400" t="s">
        <v>744</v>
      </c>
      <c r="P400" s="12" t="s">
        <v>3901</v>
      </c>
      <c r="Q400" t="s">
        <v>4009</v>
      </c>
      <c r="R400" t="s">
        <v>4116</v>
      </c>
      <c r="S400" t="s">
        <v>4495</v>
      </c>
      <c r="T400" s="12" t="s">
        <v>3466</v>
      </c>
      <c r="U400" s="12" t="s">
        <v>3195</v>
      </c>
      <c r="W400" s="12" t="s">
        <v>40</v>
      </c>
      <c r="X400" s="12" t="s">
        <v>3365</v>
      </c>
      <c r="Y400" s="12" t="s">
        <v>3069</v>
      </c>
      <c r="Z400" s="12" t="s">
        <v>3142</v>
      </c>
      <c r="AA400" s="12" t="s">
        <v>35</v>
      </c>
      <c r="AB400" s="12" t="s">
        <v>2901</v>
      </c>
      <c r="AE400" s="12" t="s">
        <v>119</v>
      </c>
      <c r="AF400" s="12">
        <v>2</v>
      </c>
    </row>
    <row r="401" spans="1:32" s="12" customFormat="1" x14ac:dyDescent="0.25">
      <c r="A401" s="12" t="s">
        <v>3139</v>
      </c>
      <c r="B401" s="12">
        <v>2002</v>
      </c>
      <c r="C401" t="str">
        <f t="shared" si="6"/>
        <v>Waldenstrom et al. 2002</v>
      </c>
      <c r="D401" s="12" t="s">
        <v>35</v>
      </c>
      <c r="E401" s="12" t="s">
        <v>25</v>
      </c>
      <c r="F401" s="12" t="s">
        <v>629</v>
      </c>
      <c r="G401" s="12" t="s">
        <v>2901</v>
      </c>
      <c r="H401" s="12" t="s">
        <v>3504</v>
      </c>
      <c r="I401" s="12" t="s">
        <v>3140</v>
      </c>
      <c r="J401" s="12" t="s">
        <v>3625</v>
      </c>
      <c r="K401" s="12" t="s">
        <v>28</v>
      </c>
      <c r="L401" s="12" t="s">
        <v>28</v>
      </c>
      <c r="N401" s="12" t="s">
        <v>28</v>
      </c>
      <c r="O401" t="s">
        <v>744</v>
      </c>
      <c r="P401" s="12" t="s">
        <v>3901</v>
      </c>
      <c r="Q401" t="s">
        <v>4009</v>
      </c>
      <c r="R401" t="s">
        <v>4116</v>
      </c>
      <c r="S401" t="s">
        <v>4495</v>
      </c>
      <c r="T401" s="12" t="s">
        <v>3466</v>
      </c>
      <c r="U401" s="12" t="s">
        <v>3195</v>
      </c>
      <c r="W401" s="12" t="s">
        <v>40</v>
      </c>
      <c r="X401" s="12" t="s">
        <v>3165</v>
      </c>
      <c r="Y401" s="12" t="s">
        <v>3165</v>
      </c>
      <c r="Z401" s="12" t="s">
        <v>3142</v>
      </c>
      <c r="AA401" s="12" t="s">
        <v>35</v>
      </c>
      <c r="AB401" s="12" t="s">
        <v>2901</v>
      </c>
      <c r="AE401" s="12" t="s">
        <v>119</v>
      </c>
      <c r="AF401" s="12">
        <v>2</v>
      </c>
    </row>
    <row r="402" spans="1:32" s="12" customFormat="1" x14ac:dyDescent="0.25">
      <c r="A402" s="12" t="s">
        <v>3139</v>
      </c>
      <c r="B402" s="12">
        <v>2002</v>
      </c>
      <c r="C402" t="str">
        <f t="shared" si="6"/>
        <v>Waldenstrom et al. 2002</v>
      </c>
      <c r="D402" s="12" t="s">
        <v>35</v>
      </c>
      <c r="E402" s="12" t="s">
        <v>25</v>
      </c>
      <c r="F402" s="12" t="s">
        <v>629</v>
      </c>
      <c r="G402" s="12" t="s">
        <v>2901</v>
      </c>
      <c r="H402" s="12" t="s">
        <v>3504</v>
      </c>
      <c r="I402" s="12" t="s">
        <v>3140</v>
      </c>
      <c r="J402" s="12" t="s">
        <v>3625</v>
      </c>
      <c r="K402" s="12" t="s">
        <v>28</v>
      </c>
      <c r="L402" s="12" t="s">
        <v>28</v>
      </c>
      <c r="N402" s="12" t="s">
        <v>28</v>
      </c>
      <c r="O402" t="s">
        <v>744</v>
      </c>
      <c r="P402" s="12" t="s">
        <v>3901</v>
      </c>
      <c r="Q402" t="s">
        <v>4009</v>
      </c>
      <c r="R402" t="s">
        <v>4116</v>
      </c>
      <c r="S402" t="s">
        <v>4495</v>
      </c>
      <c r="T402" s="12" t="s">
        <v>3466</v>
      </c>
      <c r="U402" s="12" t="s">
        <v>3195</v>
      </c>
      <c r="W402" s="12" t="s">
        <v>40</v>
      </c>
      <c r="X402" s="12" t="s">
        <v>3303</v>
      </c>
      <c r="Y402" s="12" t="s">
        <v>3303</v>
      </c>
      <c r="Z402" s="12" t="s">
        <v>3142</v>
      </c>
      <c r="AA402" s="12" t="s">
        <v>35</v>
      </c>
      <c r="AB402" s="12" t="s">
        <v>2901</v>
      </c>
      <c r="AE402" s="12" t="s">
        <v>119</v>
      </c>
      <c r="AF402" s="12">
        <v>2</v>
      </c>
    </row>
    <row r="403" spans="1:32" s="12" customFormat="1" x14ac:dyDescent="0.25">
      <c r="A403" s="12" t="s">
        <v>3139</v>
      </c>
      <c r="B403" s="12">
        <v>2002</v>
      </c>
      <c r="C403" t="str">
        <f t="shared" si="6"/>
        <v>Waldenstrom et al. 2002</v>
      </c>
      <c r="D403" s="12" t="s">
        <v>35</v>
      </c>
      <c r="E403" s="12" t="s">
        <v>25</v>
      </c>
      <c r="F403" s="12" t="s">
        <v>629</v>
      </c>
      <c r="G403" s="12" t="s">
        <v>2901</v>
      </c>
      <c r="H403" s="12" t="s">
        <v>3504</v>
      </c>
      <c r="I403" s="12" t="s">
        <v>3140</v>
      </c>
      <c r="J403" s="12" t="s">
        <v>3625</v>
      </c>
      <c r="K403" s="12" t="s">
        <v>28</v>
      </c>
      <c r="L403" s="12" t="s">
        <v>28</v>
      </c>
      <c r="N403" s="12" t="s">
        <v>28</v>
      </c>
      <c r="O403" t="s">
        <v>744</v>
      </c>
      <c r="P403" s="12" t="s">
        <v>3901</v>
      </c>
      <c r="Q403" t="s">
        <v>4009</v>
      </c>
      <c r="R403" t="s">
        <v>4116</v>
      </c>
      <c r="S403" t="s">
        <v>4495</v>
      </c>
      <c r="T403" s="12" t="s">
        <v>3466</v>
      </c>
      <c r="U403" s="12" t="s">
        <v>3195</v>
      </c>
      <c r="W403" s="12" t="s">
        <v>40</v>
      </c>
      <c r="X403" s="12" t="s">
        <v>3360</v>
      </c>
      <c r="Y403" s="12" t="s">
        <v>3360</v>
      </c>
      <c r="Z403" s="12" t="s">
        <v>3142</v>
      </c>
      <c r="AA403" s="12" t="s">
        <v>35</v>
      </c>
      <c r="AB403" s="12" t="s">
        <v>2901</v>
      </c>
      <c r="AE403" s="12" t="s">
        <v>119</v>
      </c>
      <c r="AF403" s="12">
        <v>2</v>
      </c>
    </row>
    <row r="404" spans="1:32" s="12" customFormat="1" x14ac:dyDescent="0.25">
      <c r="A404" s="12" t="s">
        <v>3139</v>
      </c>
      <c r="B404" s="12">
        <v>2002</v>
      </c>
      <c r="C404" t="str">
        <f t="shared" si="6"/>
        <v>Waldenstrom et al. 2002</v>
      </c>
      <c r="D404" s="12" t="s">
        <v>35</v>
      </c>
      <c r="E404" s="12" t="s">
        <v>25</v>
      </c>
      <c r="F404" s="12" t="s">
        <v>629</v>
      </c>
      <c r="G404" s="12" t="s">
        <v>2901</v>
      </c>
      <c r="H404" s="12" t="s">
        <v>3504</v>
      </c>
      <c r="I404" s="12" t="s">
        <v>3140</v>
      </c>
      <c r="J404" s="12" t="s">
        <v>3625</v>
      </c>
      <c r="K404" s="12" t="s">
        <v>28</v>
      </c>
      <c r="L404" s="12" t="s">
        <v>28</v>
      </c>
      <c r="N404" s="12" t="s">
        <v>28</v>
      </c>
      <c r="O404" t="s">
        <v>744</v>
      </c>
      <c r="P404" s="12" t="s">
        <v>3901</v>
      </c>
      <c r="Q404" t="s">
        <v>4159</v>
      </c>
      <c r="R404" t="s">
        <v>4158</v>
      </c>
      <c r="S404" t="s">
        <v>4173</v>
      </c>
      <c r="T404" s="12" t="s">
        <v>2703</v>
      </c>
      <c r="U404" s="12" t="s">
        <v>1420</v>
      </c>
      <c r="W404" s="12" t="s">
        <v>40</v>
      </c>
      <c r="X404" s="12" t="s">
        <v>3365</v>
      </c>
      <c r="Y404" s="12" t="s">
        <v>3069</v>
      </c>
      <c r="Z404" s="12" t="s">
        <v>3142</v>
      </c>
      <c r="AA404" s="12" t="s">
        <v>35</v>
      </c>
      <c r="AB404" s="12" t="s">
        <v>2901</v>
      </c>
      <c r="AE404" s="12">
        <v>1</v>
      </c>
      <c r="AF404" s="12">
        <v>32</v>
      </c>
    </row>
    <row r="405" spans="1:32" s="12" customFormat="1" x14ac:dyDescent="0.25">
      <c r="A405" s="12" t="s">
        <v>3139</v>
      </c>
      <c r="B405" s="12">
        <v>2002</v>
      </c>
      <c r="C405" t="str">
        <f t="shared" si="6"/>
        <v>Waldenstrom et al. 2002</v>
      </c>
      <c r="D405" s="12" t="s">
        <v>35</v>
      </c>
      <c r="E405" s="12" t="s">
        <v>25</v>
      </c>
      <c r="F405" s="12" t="s">
        <v>629</v>
      </c>
      <c r="G405" s="12" t="s">
        <v>2901</v>
      </c>
      <c r="H405" s="12" t="s">
        <v>3504</v>
      </c>
      <c r="I405" s="12" t="s">
        <v>3140</v>
      </c>
      <c r="J405" s="12" t="s">
        <v>3625</v>
      </c>
      <c r="K405" s="12" t="s">
        <v>28</v>
      </c>
      <c r="L405" s="12" t="s">
        <v>28</v>
      </c>
      <c r="N405" s="12" t="s">
        <v>28</v>
      </c>
      <c r="O405" t="s">
        <v>744</v>
      </c>
      <c r="P405" s="12" t="s">
        <v>3901</v>
      </c>
      <c r="Q405" t="s">
        <v>4159</v>
      </c>
      <c r="R405" t="s">
        <v>4158</v>
      </c>
      <c r="S405" t="s">
        <v>4173</v>
      </c>
      <c r="T405" s="12" t="s">
        <v>2703</v>
      </c>
      <c r="U405" s="12" t="s">
        <v>1420</v>
      </c>
      <c r="W405" s="12" t="s">
        <v>40</v>
      </c>
      <c r="X405" s="12" t="s">
        <v>3165</v>
      </c>
      <c r="Y405" s="12" t="s">
        <v>3165</v>
      </c>
      <c r="Z405" s="12" t="s">
        <v>3142</v>
      </c>
      <c r="AA405" s="12" t="s">
        <v>35</v>
      </c>
      <c r="AB405" s="12" t="s">
        <v>2901</v>
      </c>
      <c r="AE405" s="12" t="s">
        <v>119</v>
      </c>
      <c r="AF405" s="12">
        <v>32</v>
      </c>
    </row>
    <row r="406" spans="1:32" s="12" customFormat="1" x14ac:dyDescent="0.25">
      <c r="A406" s="12" t="s">
        <v>3139</v>
      </c>
      <c r="B406" s="12">
        <v>2002</v>
      </c>
      <c r="C406" t="str">
        <f t="shared" si="6"/>
        <v>Waldenstrom et al. 2002</v>
      </c>
      <c r="D406" s="12" t="s">
        <v>35</v>
      </c>
      <c r="E406" s="12" t="s">
        <v>25</v>
      </c>
      <c r="F406" s="12" t="s">
        <v>629</v>
      </c>
      <c r="G406" s="12" t="s">
        <v>2901</v>
      </c>
      <c r="H406" s="12" t="s">
        <v>3504</v>
      </c>
      <c r="I406" s="12" t="s">
        <v>3140</v>
      </c>
      <c r="J406" s="12" t="s">
        <v>3625</v>
      </c>
      <c r="K406" s="12" t="s">
        <v>28</v>
      </c>
      <c r="L406" s="12" t="s">
        <v>28</v>
      </c>
      <c r="N406" s="12" t="s">
        <v>28</v>
      </c>
      <c r="O406" t="s">
        <v>744</v>
      </c>
      <c r="P406" s="12" t="s">
        <v>3901</v>
      </c>
      <c r="Q406" t="s">
        <v>4159</v>
      </c>
      <c r="R406" t="s">
        <v>4158</v>
      </c>
      <c r="S406" t="s">
        <v>4173</v>
      </c>
      <c r="T406" s="12" t="s">
        <v>2703</v>
      </c>
      <c r="U406" s="12" t="s">
        <v>1420</v>
      </c>
      <c r="W406" s="12" t="s">
        <v>40</v>
      </c>
      <c r="X406" s="12" t="s">
        <v>3303</v>
      </c>
      <c r="Y406" s="12" t="s">
        <v>3303</v>
      </c>
      <c r="Z406" s="12" t="s">
        <v>3142</v>
      </c>
      <c r="AA406" s="12" t="s">
        <v>35</v>
      </c>
      <c r="AB406" s="12" t="s">
        <v>2901</v>
      </c>
      <c r="AE406" s="12" t="s">
        <v>119</v>
      </c>
      <c r="AF406" s="12">
        <v>32</v>
      </c>
    </row>
    <row r="407" spans="1:32" s="12" customFormat="1" x14ac:dyDescent="0.25">
      <c r="A407" s="12" t="s">
        <v>3139</v>
      </c>
      <c r="B407" s="12">
        <v>2002</v>
      </c>
      <c r="C407" t="str">
        <f t="shared" si="6"/>
        <v>Waldenstrom et al. 2002</v>
      </c>
      <c r="D407" s="12" t="s">
        <v>35</v>
      </c>
      <c r="E407" s="12" t="s">
        <v>25</v>
      </c>
      <c r="F407" s="12" t="s">
        <v>629</v>
      </c>
      <c r="G407" s="12" t="s">
        <v>2901</v>
      </c>
      <c r="H407" s="12" t="s">
        <v>3504</v>
      </c>
      <c r="I407" s="12" t="s">
        <v>3140</v>
      </c>
      <c r="J407" s="12" t="s">
        <v>3625</v>
      </c>
      <c r="K407" s="12" t="s">
        <v>28</v>
      </c>
      <c r="L407" s="12" t="s">
        <v>28</v>
      </c>
      <c r="N407" s="12" t="s">
        <v>28</v>
      </c>
      <c r="O407" t="s">
        <v>744</v>
      </c>
      <c r="P407" s="12" t="s">
        <v>3901</v>
      </c>
      <c r="Q407" t="s">
        <v>4159</v>
      </c>
      <c r="R407" t="s">
        <v>4158</v>
      </c>
      <c r="S407" t="s">
        <v>4173</v>
      </c>
      <c r="T407" s="12" t="s">
        <v>2703</v>
      </c>
      <c r="U407" s="12" t="s">
        <v>1420</v>
      </c>
      <c r="W407" s="12" t="s">
        <v>40</v>
      </c>
      <c r="X407" s="12" t="s">
        <v>3360</v>
      </c>
      <c r="Y407" s="12" t="s">
        <v>3360</v>
      </c>
      <c r="Z407" s="12" t="s">
        <v>3142</v>
      </c>
      <c r="AA407" s="12" t="s">
        <v>35</v>
      </c>
      <c r="AB407" s="12" t="s">
        <v>2901</v>
      </c>
      <c r="AE407" s="12" t="s">
        <v>119</v>
      </c>
      <c r="AF407" s="12">
        <v>32</v>
      </c>
    </row>
    <row r="408" spans="1:32" s="12" customFormat="1" x14ac:dyDescent="0.25">
      <c r="A408" s="12" t="s">
        <v>3139</v>
      </c>
      <c r="B408" s="12">
        <v>2002</v>
      </c>
      <c r="C408" t="str">
        <f t="shared" si="6"/>
        <v>Waldenstrom et al. 2002</v>
      </c>
      <c r="D408" s="12" t="s">
        <v>35</v>
      </c>
      <c r="E408" s="12" t="s">
        <v>25</v>
      </c>
      <c r="F408" s="12" t="s">
        <v>629</v>
      </c>
      <c r="G408" s="12" t="s">
        <v>2901</v>
      </c>
      <c r="H408" s="12" t="s">
        <v>3504</v>
      </c>
      <c r="I408" s="12" t="s">
        <v>3140</v>
      </c>
      <c r="J408" s="12" t="s">
        <v>3625</v>
      </c>
      <c r="K408" s="12" t="s">
        <v>28</v>
      </c>
      <c r="L408" s="12" t="s">
        <v>28</v>
      </c>
      <c r="N408" s="12" t="s">
        <v>28</v>
      </c>
      <c r="O408" t="s">
        <v>744</v>
      </c>
      <c r="P408" s="12" t="s">
        <v>3901</v>
      </c>
      <c r="Q408" t="s">
        <v>3919</v>
      </c>
      <c r="R408" t="s">
        <v>2600</v>
      </c>
      <c r="S408" t="s">
        <v>3982</v>
      </c>
      <c r="T408" s="12" t="s">
        <v>2814</v>
      </c>
      <c r="U408" s="12" t="s">
        <v>1159</v>
      </c>
      <c r="W408" s="12" t="s">
        <v>40</v>
      </c>
      <c r="X408" s="12" t="s">
        <v>3365</v>
      </c>
      <c r="Y408" s="12" t="s">
        <v>3069</v>
      </c>
      <c r="Z408" s="12" t="s">
        <v>3142</v>
      </c>
      <c r="AA408" s="12" t="s">
        <v>35</v>
      </c>
      <c r="AB408" s="12" t="s">
        <v>2901</v>
      </c>
      <c r="AE408" s="12">
        <v>1</v>
      </c>
      <c r="AF408" s="12">
        <v>2</v>
      </c>
    </row>
    <row r="409" spans="1:32" s="12" customFormat="1" x14ac:dyDescent="0.25">
      <c r="A409" s="12" t="s">
        <v>3139</v>
      </c>
      <c r="B409" s="12">
        <v>2002</v>
      </c>
      <c r="C409" t="str">
        <f t="shared" si="6"/>
        <v>Waldenstrom et al. 2002</v>
      </c>
      <c r="D409" s="12" t="s">
        <v>35</v>
      </c>
      <c r="E409" s="12" t="s">
        <v>25</v>
      </c>
      <c r="F409" s="12" t="s">
        <v>629</v>
      </c>
      <c r="G409" s="12" t="s">
        <v>2901</v>
      </c>
      <c r="H409" s="12" t="s">
        <v>3504</v>
      </c>
      <c r="I409" s="12" t="s">
        <v>3140</v>
      </c>
      <c r="J409" s="12" t="s">
        <v>3625</v>
      </c>
      <c r="K409" s="12" t="s">
        <v>28</v>
      </c>
      <c r="L409" s="12" t="s">
        <v>28</v>
      </c>
      <c r="N409" s="12" t="s">
        <v>28</v>
      </c>
      <c r="O409" t="s">
        <v>744</v>
      </c>
      <c r="P409" s="12" t="s">
        <v>3901</v>
      </c>
      <c r="Q409" t="s">
        <v>3919</v>
      </c>
      <c r="R409" t="s">
        <v>2600</v>
      </c>
      <c r="S409" t="s">
        <v>3982</v>
      </c>
      <c r="T409" s="12" t="s">
        <v>2814</v>
      </c>
      <c r="U409" s="12" t="s">
        <v>1159</v>
      </c>
      <c r="W409" s="12" t="s">
        <v>40</v>
      </c>
      <c r="X409" s="12" t="s">
        <v>3165</v>
      </c>
      <c r="Y409" s="12" t="s">
        <v>3165</v>
      </c>
      <c r="Z409" s="12" t="s">
        <v>3142</v>
      </c>
      <c r="AA409" s="12" t="s">
        <v>35</v>
      </c>
      <c r="AB409" s="12" t="s">
        <v>2901</v>
      </c>
      <c r="AE409" s="12" t="s">
        <v>119</v>
      </c>
      <c r="AF409" s="12">
        <v>2</v>
      </c>
    </row>
    <row r="410" spans="1:32" s="12" customFormat="1" x14ac:dyDescent="0.25">
      <c r="A410" s="12" t="s">
        <v>3139</v>
      </c>
      <c r="B410" s="12">
        <v>2002</v>
      </c>
      <c r="C410" t="str">
        <f t="shared" si="6"/>
        <v>Waldenstrom et al. 2002</v>
      </c>
      <c r="D410" s="12" t="s">
        <v>35</v>
      </c>
      <c r="E410" s="12" t="s">
        <v>25</v>
      </c>
      <c r="F410" s="12" t="s">
        <v>629</v>
      </c>
      <c r="G410" s="12" t="s">
        <v>2901</v>
      </c>
      <c r="H410" s="12" t="s">
        <v>3504</v>
      </c>
      <c r="I410" s="12" t="s">
        <v>3140</v>
      </c>
      <c r="J410" s="12" t="s">
        <v>3625</v>
      </c>
      <c r="K410" s="12" t="s">
        <v>28</v>
      </c>
      <c r="L410" s="12" t="s">
        <v>28</v>
      </c>
      <c r="N410" s="12" t="s">
        <v>28</v>
      </c>
      <c r="O410" t="s">
        <v>744</v>
      </c>
      <c r="P410" s="12" t="s">
        <v>3901</v>
      </c>
      <c r="Q410" t="s">
        <v>3919</v>
      </c>
      <c r="R410" t="s">
        <v>2600</v>
      </c>
      <c r="S410" t="s">
        <v>3982</v>
      </c>
      <c r="T410" s="12" t="s">
        <v>2814</v>
      </c>
      <c r="U410" s="12" t="s">
        <v>1159</v>
      </c>
      <c r="W410" s="12" t="s">
        <v>40</v>
      </c>
      <c r="X410" s="12" t="s">
        <v>3303</v>
      </c>
      <c r="Y410" s="12" t="s">
        <v>3303</v>
      </c>
      <c r="Z410" s="12" t="s">
        <v>3142</v>
      </c>
      <c r="AA410" s="12" t="s">
        <v>35</v>
      </c>
      <c r="AB410" s="12" t="s">
        <v>2901</v>
      </c>
      <c r="AE410" s="12" t="s">
        <v>119</v>
      </c>
      <c r="AF410" s="12">
        <v>2</v>
      </c>
    </row>
    <row r="411" spans="1:32" s="12" customFormat="1" x14ac:dyDescent="0.25">
      <c r="A411" s="12" t="s">
        <v>3139</v>
      </c>
      <c r="B411" s="12">
        <v>2002</v>
      </c>
      <c r="C411" t="str">
        <f t="shared" si="6"/>
        <v>Waldenstrom et al. 2002</v>
      </c>
      <c r="D411" s="12" t="s">
        <v>35</v>
      </c>
      <c r="E411" s="12" t="s">
        <v>25</v>
      </c>
      <c r="F411" s="12" t="s">
        <v>629</v>
      </c>
      <c r="G411" s="12" t="s">
        <v>2901</v>
      </c>
      <c r="H411" s="12" t="s">
        <v>3504</v>
      </c>
      <c r="I411" s="12" t="s">
        <v>3140</v>
      </c>
      <c r="J411" s="12" t="s">
        <v>3625</v>
      </c>
      <c r="K411" s="12" t="s">
        <v>28</v>
      </c>
      <c r="L411" s="12" t="s">
        <v>28</v>
      </c>
      <c r="N411" s="12" t="s">
        <v>28</v>
      </c>
      <c r="O411" t="s">
        <v>744</v>
      </c>
      <c r="P411" s="12" t="s">
        <v>3901</v>
      </c>
      <c r="Q411" t="s">
        <v>3919</v>
      </c>
      <c r="R411" t="s">
        <v>2600</v>
      </c>
      <c r="S411" t="s">
        <v>3982</v>
      </c>
      <c r="T411" s="12" t="s">
        <v>2814</v>
      </c>
      <c r="U411" s="12" t="s">
        <v>1159</v>
      </c>
      <c r="W411" s="12" t="s">
        <v>40</v>
      </c>
      <c r="X411" s="12" t="s">
        <v>3360</v>
      </c>
      <c r="Y411" s="12" t="s">
        <v>3360</v>
      </c>
      <c r="Z411" s="12" t="s">
        <v>3142</v>
      </c>
      <c r="AA411" s="12" t="s">
        <v>35</v>
      </c>
      <c r="AB411" s="12" t="s">
        <v>2901</v>
      </c>
      <c r="AE411" s="12" t="s">
        <v>119</v>
      </c>
      <c r="AF411" s="12">
        <v>2</v>
      </c>
    </row>
    <row r="412" spans="1:32" s="12" customFormat="1" x14ac:dyDescent="0.25">
      <c r="A412" s="12" t="s">
        <v>3139</v>
      </c>
      <c r="B412" s="12">
        <v>2002</v>
      </c>
      <c r="C412" t="str">
        <f t="shared" si="6"/>
        <v>Waldenstrom et al. 2002</v>
      </c>
      <c r="D412" s="12" t="s">
        <v>35</v>
      </c>
      <c r="E412" s="12" t="s">
        <v>25</v>
      </c>
      <c r="F412" s="12" t="s">
        <v>629</v>
      </c>
      <c r="G412" s="12" t="s">
        <v>2901</v>
      </c>
      <c r="H412" s="12" t="s">
        <v>3504</v>
      </c>
      <c r="I412" s="12" t="s">
        <v>3140</v>
      </c>
      <c r="J412" s="12" t="s">
        <v>3625</v>
      </c>
      <c r="K412" s="12" t="s">
        <v>28</v>
      </c>
      <c r="L412" s="12" t="s">
        <v>28</v>
      </c>
      <c r="N412" s="12" t="s">
        <v>28</v>
      </c>
      <c r="O412" t="s">
        <v>744</v>
      </c>
      <c r="P412" s="12" t="s">
        <v>3901</v>
      </c>
      <c r="Q412" t="s">
        <v>4009</v>
      </c>
      <c r="R412" t="s">
        <v>4120</v>
      </c>
      <c r="S412" t="s">
        <v>4119</v>
      </c>
      <c r="T412" s="12" t="s">
        <v>1787</v>
      </c>
      <c r="U412" s="12" t="s">
        <v>1362</v>
      </c>
      <c r="W412" s="12" t="s">
        <v>40</v>
      </c>
      <c r="X412" s="12" t="s">
        <v>3365</v>
      </c>
      <c r="Y412" s="12" t="s">
        <v>3069</v>
      </c>
      <c r="Z412" s="12" t="s">
        <v>3142</v>
      </c>
      <c r="AA412" s="12" t="s">
        <v>35</v>
      </c>
      <c r="AB412" s="12" t="s">
        <v>2901</v>
      </c>
      <c r="AE412" s="12" t="s">
        <v>119</v>
      </c>
      <c r="AF412" s="12">
        <v>11</v>
      </c>
    </row>
    <row r="413" spans="1:32" s="12" customFormat="1" x14ac:dyDescent="0.25">
      <c r="A413" s="12" t="s">
        <v>3139</v>
      </c>
      <c r="B413" s="12">
        <v>2002</v>
      </c>
      <c r="C413" t="str">
        <f t="shared" si="6"/>
        <v>Waldenstrom et al. 2002</v>
      </c>
      <c r="D413" s="12" t="s">
        <v>35</v>
      </c>
      <c r="E413" s="12" t="s">
        <v>25</v>
      </c>
      <c r="F413" s="12" t="s">
        <v>629</v>
      </c>
      <c r="G413" s="12" t="s">
        <v>2901</v>
      </c>
      <c r="H413" s="12" t="s">
        <v>3504</v>
      </c>
      <c r="I413" s="12" t="s">
        <v>3140</v>
      </c>
      <c r="J413" s="12" t="s">
        <v>3625</v>
      </c>
      <c r="K413" s="12" t="s">
        <v>28</v>
      </c>
      <c r="L413" s="12" t="s">
        <v>28</v>
      </c>
      <c r="N413" s="12" t="s">
        <v>28</v>
      </c>
      <c r="O413" t="s">
        <v>744</v>
      </c>
      <c r="P413" s="12" t="s">
        <v>3901</v>
      </c>
      <c r="Q413" t="s">
        <v>4009</v>
      </c>
      <c r="R413" t="s">
        <v>4120</v>
      </c>
      <c r="S413" t="s">
        <v>4119</v>
      </c>
      <c r="T413" s="12" t="s">
        <v>1787</v>
      </c>
      <c r="U413" s="12" t="s">
        <v>1362</v>
      </c>
      <c r="W413" s="12" t="s">
        <v>40</v>
      </c>
      <c r="X413" s="12" t="s">
        <v>3165</v>
      </c>
      <c r="Y413" s="12" t="s">
        <v>3165</v>
      </c>
      <c r="Z413" s="12" t="s">
        <v>3142</v>
      </c>
      <c r="AA413" s="12" t="s">
        <v>35</v>
      </c>
      <c r="AB413" s="12" t="s">
        <v>2901</v>
      </c>
      <c r="AE413" s="12" t="s">
        <v>119</v>
      </c>
      <c r="AF413" s="12">
        <v>11</v>
      </c>
    </row>
    <row r="414" spans="1:32" s="12" customFormat="1" x14ac:dyDescent="0.25">
      <c r="A414" s="12" t="s">
        <v>3139</v>
      </c>
      <c r="B414" s="12">
        <v>2002</v>
      </c>
      <c r="C414" t="str">
        <f t="shared" si="6"/>
        <v>Waldenstrom et al. 2002</v>
      </c>
      <c r="D414" s="12" t="s">
        <v>35</v>
      </c>
      <c r="E414" s="12" t="s">
        <v>25</v>
      </c>
      <c r="F414" s="12" t="s">
        <v>629</v>
      </c>
      <c r="G414" s="12" t="s">
        <v>2901</v>
      </c>
      <c r="H414" s="12" t="s">
        <v>3504</v>
      </c>
      <c r="I414" s="12" t="s">
        <v>3140</v>
      </c>
      <c r="J414" s="12" t="s">
        <v>3625</v>
      </c>
      <c r="K414" s="12" t="s">
        <v>28</v>
      </c>
      <c r="L414" s="12" t="s">
        <v>28</v>
      </c>
      <c r="N414" s="12" t="s">
        <v>28</v>
      </c>
      <c r="O414" t="s">
        <v>744</v>
      </c>
      <c r="P414" s="12" t="s">
        <v>3901</v>
      </c>
      <c r="Q414" t="s">
        <v>4009</v>
      </c>
      <c r="R414" t="s">
        <v>4120</v>
      </c>
      <c r="S414" t="s">
        <v>4119</v>
      </c>
      <c r="T414" s="12" t="s">
        <v>1787</v>
      </c>
      <c r="U414" s="12" t="s">
        <v>1362</v>
      </c>
      <c r="W414" s="12" t="s">
        <v>40</v>
      </c>
      <c r="X414" s="12" t="s">
        <v>3303</v>
      </c>
      <c r="Y414" s="12" t="s">
        <v>3303</v>
      </c>
      <c r="Z414" s="12" t="s">
        <v>3142</v>
      </c>
      <c r="AA414" s="12" t="s">
        <v>35</v>
      </c>
      <c r="AB414" s="12" t="s">
        <v>2901</v>
      </c>
      <c r="AE414" s="12" t="s">
        <v>119</v>
      </c>
      <c r="AF414" s="12">
        <v>11</v>
      </c>
    </row>
    <row r="415" spans="1:32" s="12" customFormat="1" x14ac:dyDescent="0.25">
      <c r="A415" s="12" t="s">
        <v>3139</v>
      </c>
      <c r="B415" s="12">
        <v>2002</v>
      </c>
      <c r="C415" t="str">
        <f t="shared" si="6"/>
        <v>Waldenstrom et al. 2002</v>
      </c>
      <c r="D415" s="12" t="s">
        <v>35</v>
      </c>
      <c r="E415" s="12" t="s">
        <v>25</v>
      </c>
      <c r="F415" s="12" t="s">
        <v>629</v>
      </c>
      <c r="G415" s="12" t="s">
        <v>2901</v>
      </c>
      <c r="H415" s="12" t="s">
        <v>3504</v>
      </c>
      <c r="I415" s="12" t="s">
        <v>3140</v>
      </c>
      <c r="J415" s="12" t="s">
        <v>3625</v>
      </c>
      <c r="K415" s="12" t="s">
        <v>28</v>
      </c>
      <c r="L415" s="12" t="s">
        <v>28</v>
      </c>
      <c r="N415" s="12" t="s">
        <v>28</v>
      </c>
      <c r="O415" t="s">
        <v>744</v>
      </c>
      <c r="P415" s="12" t="s">
        <v>3901</v>
      </c>
      <c r="Q415" t="s">
        <v>4009</v>
      </c>
      <c r="R415" t="s">
        <v>4120</v>
      </c>
      <c r="S415" t="s">
        <v>4119</v>
      </c>
      <c r="T415" s="12" t="s">
        <v>1787</v>
      </c>
      <c r="U415" s="12" t="s">
        <v>1362</v>
      </c>
      <c r="W415" s="12" t="s">
        <v>40</v>
      </c>
      <c r="X415" s="12" t="s">
        <v>3360</v>
      </c>
      <c r="Y415" s="12" t="s">
        <v>3360</v>
      </c>
      <c r="Z415" s="12" t="s">
        <v>3142</v>
      </c>
      <c r="AA415" s="12" t="s">
        <v>35</v>
      </c>
      <c r="AB415" s="12" t="s">
        <v>2901</v>
      </c>
      <c r="AE415" s="12">
        <v>1</v>
      </c>
      <c r="AF415" s="12">
        <v>11</v>
      </c>
    </row>
    <row r="416" spans="1:32" s="12" customFormat="1" x14ac:dyDescent="0.25">
      <c r="A416" s="12" t="s">
        <v>3139</v>
      </c>
      <c r="B416" s="12">
        <v>2002</v>
      </c>
      <c r="C416" t="str">
        <f t="shared" si="6"/>
        <v>Waldenstrom et al. 2002</v>
      </c>
      <c r="D416" s="12" t="s">
        <v>35</v>
      </c>
      <c r="E416" s="12" t="s">
        <v>25</v>
      </c>
      <c r="F416" s="12" t="s">
        <v>629</v>
      </c>
      <c r="G416" s="12" t="s">
        <v>2901</v>
      </c>
      <c r="H416" s="12" t="s">
        <v>3504</v>
      </c>
      <c r="I416" s="12" t="s">
        <v>3140</v>
      </c>
      <c r="J416" s="12" t="s">
        <v>3625</v>
      </c>
      <c r="K416" s="12" t="s">
        <v>28</v>
      </c>
      <c r="L416" s="12" t="s">
        <v>28</v>
      </c>
      <c r="N416" s="12" t="s">
        <v>28</v>
      </c>
      <c r="O416" t="s">
        <v>744</v>
      </c>
      <c r="P416" s="12" t="s">
        <v>3901</v>
      </c>
      <c r="Q416" t="s">
        <v>4009</v>
      </c>
      <c r="R416" t="s">
        <v>4480</v>
      </c>
      <c r="S416" t="s">
        <v>4479</v>
      </c>
      <c r="T416" s="12" t="s">
        <v>3476</v>
      </c>
      <c r="U416" s="12" t="s">
        <v>3207</v>
      </c>
      <c r="W416" s="12" t="s">
        <v>40</v>
      </c>
      <c r="X416" s="12" t="s">
        <v>3365</v>
      </c>
      <c r="Y416" s="12" t="s">
        <v>3069</v>
      </c>
      <c r="Z416" s="12" t="s">
        <v>3142</v>
      </c>
      <c r="AA416" s="12" t="s">
        <v>35</v>
      </c>
      <c r="AB416" s="12" t="s">
        <v>2901</v>
      </c>
      <c r="AE416" s="12" t="s">
        <v>119</v>
      </c>
      <c r="AF416" s="12">
        <v>7</v>
      </c>
    </row>
    <row r="417" spans="1:32" s="12" customFormat="1" x14ac:dyDescent="0.25">
      <c r="A417" s="12" t="s">
        <v>3139</v>
      </c>
      <c r="B417" s="12">
        <v>2002</v>
      </c>
      <c r="C417" t="str">
        <f t="shared" si="6"/>
        <v>Waldenstrom et al. 2002</v>
      </c>
      <c r="D417" s="12" t="s">
        <v>35</v>
      </c>
      <c r="E417" s="12" t="s">
        <v>25</v>
      </c>
      <c r="F417" s="12" t="s">
        <v>629</v>
      </c>
      <c r="G417" s="12" t="s">
        <v>2901</v>
      </c>
      <c r="H417" s="12" t="s">
        <v>3504</v>
      </c>
      <c r="I417" s="12" t="s">
        <v>3140</v>
      </c>
      <c r="J417" s="12" t="s">
        <v>3625</v>
      </c>
      <c r="K417" s="12" t="s">
        <v>28</v>
      </c>
      <c r="L417" s="12" t="s">
        <v>28</v>
      </c>
      <c r="N417" s="12" t="s">
        <v>28</v>
      </c>
      <c r="O417" t="s">
        <v>744</v>
      </c>
      <c r="P417" s="12" t="s">
        <v>3901</v>
      </c>
      <c r="Q417" t="s">
        <v>4009</v>
      </c>
      <c r="R417" t="s">
        <v>4480</v>
      </c>
      <c r="S417" t="s">
        <v>4479</v>
      </c>
      <c r="T417" s="12" t="s">
        <v>3476</v>
      </c>
      <c r="U417" s="12" t="s">
        <v>3207</v>
      </c>
      <c r="W417" s="12" t="s">
        <v>40</v>
      </c>
      <c r="X417" s="12" t="s">
        <v>3165</v>
      </c>
      <c r="Y417" s="12" t="s">
        <v>3165</v>
      </c>
      <c r="Z417" s="12" t="s">
        <v>3142</v>
      </c>
      <c r="AA417" s="12" t="s">
        <v>35</v>
      </c>
      <c r="AB417" s="12" t="s">
        <v>2901</v>
      </c>
      <c r="AE417" s="12" t="s">
        <v>119</v>
      </c>
      <c r="AF417" s="12">
        <v>7</v>
      </c>
    </row>
    <row r="418" spans="1:32" s="12" customFormat="1" x14ac:dyDescent="0.25">
      <c r="A418" s="12" t="s">
        <v>3139</v>
      </c>
      <c r="B418" s="12">
        <v>2002</v>
      </c>
      <c r="C418" t="str">
        <f t="shared" si="6"/>
        <v>Waldenstrom et al. 2002</v>
      </c>
      <c r="D418" s="12" t="s">
        <v>35</v>
      </c>
      <c r="E418" s="12" t="s">
        <v>25</v>
      </c>
      <c r="F418" s="12" t="s">
        <v>629</v>
      </c>
      <c r="G418" s="12" t="s">
        <v>2901</v>
      </c>
      <c r="H418" s="12" t="s">
        <v>3504</v>
      </c>
      <c r="I418" s="12" t="s">
        <v>3140</v>
      </c>
      <c r="J418" s="12" t="s">
        <v>3625</v>
      </c>
      <c r="K418" s="12" t="s">
        <v>28</v>
      </c>
      <c r="L418" s="12" t="s">
        <v>28</v>
      </c>
      <c r="N418" s="12" t="s">
        <v>28</v>
      </c>
      <c r="O418" t="s">
        <v>744</v>
      </c>
      <c r="P418" s="12" t="s">
        <v>3901</v>
      </c>
      <c r="Q418" t="s">
        <v>4009</v>
      </c>
      <c r="R418" t="s">
        <v>4480</v>
      </c>
      <c r="S418" t="s">
        <v>4479</v>
      </c>
      <c r="T418" s="12" t="s">
        <v>3476</v>
      </c>
      <c r="U418" s="12" t="s">
        <v>3207</v>
      </c>
      <c r="W418" s="12" t="s">
        <v>40</v>
      </c>
      <c r="X418" s="12" t="s">
        <v>3303</v>
      </c>
      <c r="Y418" s="12" t="s">
        <v>3303</v>
      </c>
      <c r="Z418" s="12" t="s">
        <v>3142</v>
      </c>
      <c r="AA418" s="12" t="s">
        <v>35</v>
      </c>
      <c r="AB418" s="12" t="s">
        <v>2901</v>
      </c>
      <c r="AE418" s="12" t="s">
        <v>119</v>
      </c>
      <c r="AF418" s="12">
        <v>7</v>
      </c>
    </row>
    <row r="419" spans="1:32" s="12" customFormat="1" x14ac:dyDescent="0.25">
      <c r="A419" s="12" t="s">
        <v>3139</v>
      </c>
      <c r="B419" s="12">
        <v>2002</v>
      </c>
      <c r="C419" t="str">
        <f t="shared" si="6"/>
        <v>Waldenstrom et al. 2002</v>
      </c>
      <c r="D419" s="12" t="s">
        <v>35</v>
      </c>
      <c r="E419" s="12" t="s">
        <v>25</v>
      </c>
      <c r="F419" s="12" t="s">
        <v>629</v>
      </c>
      <c r="G419" s="12" t="s">
        <v>2901</v>
      </c>
      <c r="H419" s="12" t="s">
        <v>3504</v>
      </c>
      <c r="I419" s="12" t="s">
        <v>3140</v>
      </c>
      <c r="J419" s="12" t="s">
        <v>3625</v>
      </c>
      <c r="K419" s="12" t="s">
        <v>28</v>
      </c>
      <c r="L419" s="12" t="s">
        <v>28</v>
      </c>
      <c r="N419" s="12" t="s">
        <v>28</v>
      </c>
      <c r="O419" t="s">
        <v>744</v>
      </c>
      <c r="P419" s="12" t="s">
        <v>3901</v>
      </c>
      <c r="Q419" t="s">
        <v>4009</v>
      </c>
      <c r="R419" t="s">
        <v>4480</v>
      </c>
      <c r="S419" t="s">
        <v>4479</v>
      </c>
      <c r="T419" s="12" t="s">
        <v>3476</v>
      </c>
      <c r="U419" s="12" t="s">
        <v>3207</v>
      </c>
      <c r="W419" s="12" t="s">
        <v>40</v>
      </c>
      <c r="X419" s="12" t="s">
        <v>3360</v>
      </c>
      <c r="Y419" s="12" t="s">
        <v>3360</v>
      </c>
      <c r="Z419" s="12" t="s">
        <v>3142</v>
      </c>
      <c r="AA419" s="12" t="s">
        <v>35</v>
      </c>
      <c r="AB419" s="12" t="s">
        <v>2901</v>
      </c>
      <c r="AE419" s="12" t="s">
        <v>119</v>
      </c>
      <c r="AF419" s="12">
        <v>7</v>
      </c>
    </row>
    <row r="420" spans="1:32" s="12" customFormat="1" x14ac:dyDescent="0.25">
      <c r="A420" s="12" t="s">
        <v>3139</v>
      </c>
      <c r="B420" s="12">
        <v>2002</v>
      </c>
      <c r="C420" t="str">
        <f t="shared" si="6"/>
        <v>Waldenstrom et al. 2002</v>
      </c>
      <c r="D420" s="12" t="s">
        <v>35</v>
      </c>
      <c r="E420" s="12" t="s">
        <v>25</v>
      </c>
      <c r="F420" s="12" t="s">
        <v>629</v>
      </c>
      <c r="G420" s="12" t="s">
        <v>2901</v>
      </c>
      <c r="H420" s="12" t="s">
        <v>3504</v>
      </c>
      <c r="I420" s="12" t="s">
        <v>3140</v>
      </c>
      <c r="J420" s="12" t="s">
        <v>3625</v>
      </c>
      <c r="K420" s="12" t="s">
        <v>28</v>
      </c>
      <c r="L420" s="12" t="s">
        <v>28</v>
      </c>
      <c r="N420" s="12" t="s">
        <v>28</v>
      </c>
      <c r="O420" t="s">
        <v>744</v>
      </c>
      <c r="P420" s="12" t="s">
        <v>3901</v>
      </c>
      <c r="Q420" t="s">
        <v>3919</v>
      </c>
      <c r="R420" t="s">
        <v>2600</v>
      </c>
      <c r="S420" t="s">
        <v>4222</v>
      </c>
      <c r="T420" s="12" t="s">
        <v>2472</v>
      </c>
      <c r="U420" s="12" t="s">
        <v>2001</v>
      </c>
      <c r="W420" s="12" t="s">
        <v>40</v>
      </c>
      <c r="X420" s="12" t="s">
        <v>3365</v>
      </c>
      <c r="Y420" s="12" t="s">
        <v>3069</v>
      </c>
      <c r="Z420" s="12" t="s">
        <v>3142</v>
      </c>
      <c r="AA420" s="12" t="s">
        <v>35</v>
      </c>
      <c r="AB420" s="12" t="s">
        <v>2901</v>
      </c>
      <c r="AE420" s="12" t="s">
        <v>119</v>
      </c>
      <c r="AF420" s="12">
        <v>1</v>
      </c>
    </row>
    <row r="421" spans="1:32" s="12" customFormat="1" x14ac:dyDescent="0.25">
      <c r="A421" s="12" t="s">
        <v>3139</v>
      </c>
      <c r="B421" s="12">
        <v>2002</v>
      </c>
      <c r="C421" t="str">
        <f t="shared" si="6"/>
        <v>Waldenstrom et al. 2002</v>
      </c>
      <c r="D421" s="12" t="s">
        <v>35</v>
      </c>
      <c r="E421" s="12" t="s">
        <v>25</v>
      </c>
      <c r="F421" s="12" t="s">
        <v>629</v>
      </c>
      <c r="G421" s="12" t="s">
        <v>2901</v>
      </c>
      <c r="H421" s="12" t="s">
        <v>3504</v>
      </c>
      <c r="I421" s="12" t="s">
        <v>3140</v>
      </c>
      <c r="J421" s="12" t="s">
        <v>3625</v>
      </c>
      <c r="K421" s="12" t="s">
        <v>28</v>
      </c>
      <c r="L421" s="12" t="s">
        <v>28</v>
      </c>
      <c r="N421" s="12" t="s">
        <v>28</v>
      </c>
      <c r="O421" t="s">
        <v>744</v>
      </c>
      <c r="P421" s="12" t="s">
        <v>3901</v>
      </c>
      <c r="Q421" t="s">
        <v>3919</v>
      </c>
      <c r="R421" t="s">
        <v>2600</v>
      </c>
      <c r="S421" t="s">
        <v>4222</v>
      </c>
      <c r="T421" s="12" t="s">
        <v>2472</v>
      </c>
      <c r="U421" s="12" t="s">
        <v>2001</v>
      </c>
      <c r="W421" s="12" t="s">
        <v>40</v>
      </c>
      <c r="X421" s="12" t="s">
        <v>3165</v>
      </c>
      <c r="Y421" s="12" t="s">
        <v>3165</v>
      </c>
      <c r="Z421" s="12" t="s">
        <v>3142</v>
      </c>
      <c r="AA421" s="12" t="s">
        <v>35</v>
      </c>
      <c r="AB421" s="12" t="s">
        <v>2901</v>
      </c>
      <c r="AE421" s="12" t="s">
        <v>119</v>
      </c>
      <c r="AF421" s="12">
        <v>1</v>
      </c>
    </row>
    <row r="422" spans="1:32" s="12" customFormat="1" x14ac:dyDescent="0.25">
      <c r="A422" s="12" t="s">
        <v>3139</v>
      </c>
      <c r="B422" s="12">
        <v>2002</v>
      </c>
      <c r="C422" t="str">
        <f t="shared" si="6"/>
        <v>Waldenstrom et al. 2002</v>
      </c>
      <c r="D422" s="12" t="s">
        <v>35</v>
      </c>
      <c r="E422" s="12" t="s">
        <v>25</v>
      </c>
      <c r="F422" s="12" t="s">
        <v>629</v>
      </c>
      <c r="G422" s="12" t="s">
        <v>2901</v>
      </c>
      <c r="H422" s="12" t="s">
        <v>3504</v>
      </c>
      <c r="I422" s="12" t="s">
        <v>3140</v>
      </c>
      <c r="J422" s="12" t="s">
        <v>3625</v>
      </c>
      <c r="K422" s="12" t="s">
        <v>28</v>
      </c>
      <c r="L422" s="12" t="s">
        <v>28</v>
      </c>
      <c r="N422" s="12" t="s">
        <v>28</v>
      </c>
      <c r="O422" t="s">
        <v>744</v>
      </c>
      <c r="P422" s="12" t="s">
        <v>3901</v>
      </c>
      <c r="Q422" t="s">
        <v>3919</v>
      </c>
      <c r="R422" t="s">
        <v>2600</v>
      </c>
      <c r="S422" t="s">
        <v>4222</v>
      </c>
      <c r="T422" s="12" t="s">
        <v>2472</v>
      </c>
      <c r="U422" s="12" t="s">
        <v>2001</v>
      </c>
      <c r="W422" s="12" t="s">
        <v>40</v>
      </c>
      <c r="X422" s="12" t="s">
        <v>3303</v>
      </c>
      <c r="Y422" s="12" t="s">
        <v>3303</v>
      </c>
      <c r="Z422" s="12" t="s">
        <v>3142</v>
      </c>
      <c r="AA422" s="12" t="s">
        <v>35</v>
      </c>
      <c r="AB422" s="12" t="s">
        <v>2901</v>
      </c>
      <c r="AE422" s="12" t="s">
        <v>119</v>
      </c>
      <c r="AF422" s="12">
        <v>1</v>
      </c>
    </row>
    <row r="423" spans="1:32" s="12" customFormat="1" x14ac:dyDescent="0.25">
      <c r="A423" s="12" t="s">
        <v>3139</v>
      </c>
      <c r="B423" s="12">
        <v>2002</v>
      </c>
      <c r="C423" t="str">
        <f t="shared" si="6"/>
        <v>Waldenstrom et al. 2002</v>
      </c>
      <c r="D423" s="12" t="s">
        <v>35</v>
      </c>
      <c r="E423" s="12" t="s">
        <v>25</v>
      </c>
      <c r="F423" s="12" t="s">
        <v>629</v>
      </c>
      <c r="G423" s="12" t="s">
        <v>2901</v>
      </c>
      <c r="H423" s="12" t="s">
        <v>3504</v>
      </c>
      <c r="I423" s="12" t="s">
        <v>3140</v>
      </c>
      <c r="J423" s="12" t="s">
        <v>3625</v>
      </c>
      <c r="K423" s="12" t="s">
        <v>28</v>
      </c>
      <c r="L423" s="12" t="s">
        <v>28</v>
      </c>
      <c r="N423" s="12" t="s">
        <v>28</v>
      </c>
      <c r="O423" t="s">
        <v>744</v>
      </c>
      <c r="P423" s="12" t="s">
        <v>3901</v>
      </c>
      <c r="Q423" t="s">
        <v>3919</v>
      </c>
      <c r="R423" t="s">
        <v>2600</v>
      </c>
      <c r="S423" t="s">
        <v>4222</v>
      </c>
      <c r="T423" s="12" t="s">
        <v>2472</v>
      </c>
      <c r="U423" s="12" t="s">
        <v>2001</v>
      </c>
      <c r="W423" s="12" t="s">
        <v>40</v>
      </c>
      <c r="X423" s="12" t="s">
        <v>3360</v>
      </c>
      <c r="Y423" s="12" t="s">
        <v>3360</v>
      </c>
      <c r="Z423" s="12" t="s">
        <v>3142</v>
      </c>
      <c r="AA423" s="12" t="s">
        <v>35</v>
      </c>
      <c r="AB423" s="12" t="s">
        <v>2901</v>
      </c>
      <c r="AE423" s="12" t="s">
        <v>119</v>
      </c>
      <c r="AF423" s="12">
        <v>1</v>
      </c>
    </row>
    <row r="424" spans="1:32" s="12" customFormat="1" x14ac:dyDescent="0.25">
      <c r="A424" s="12" t="s">
        <v>3139</v>
      </c>
      <c r="B424" s="12">
        <v>2002</v>
      </c>
      <c r="C424" t="str">
        <f t="shared" si="6"/>
        <v>Waldenstrom et al. 2002</v>
      </c>
      <c r="D424" s="12" t="s">
        <v>35</v>
      </c>
      <c r="E424" s="12" t="s">
        <v>25</v>
      </c>
      <c r="F424" s="12" t="s">
        <v>629</v>
      </c>
      <c r="G424" s="12" t="s">
        <v>2901</v>
      </c>
      <c r="H424" s="12" t="s">
        <v>3504</v>
      </c>
      <c r="I424" s="12" t="s">
        <v>3140</v>
      </c>
      <c r="J424" s="12" t="s">
        <v>3625</v>
      </c>
      <c r="K424" s="12" t="s">
        <v>28</v>
      </c>
      <c r="L424" s="12" t="s">
        <v>28</v>
      </c>
      <c r="N424" s="12" t="s">
        <v>28</v>
      </c>
      <c r="O424" t="s">
        <v>744</v>
      </c>
      <c r="P424" s="12" t="s">
        <v>3901</v>
      </c>
      <c r="Q424" t="s">
        <v>2614</v>
      </c>
      <c r="R424" t="s">
        <v>3903</v>
      </c>
      <c r="S424" t="s">
        <v>4496</v>
      </c>
      <c r="T424" s="12" t="s">
        <v>3489</v>
      </c>
      <c r="U424" s="12" t="s">
        <v>3189</v>
      </c>
      <c r="W424" s="12" t="s">
        <v>40</v>
      </c>
      <c r="X424" s="12" t="s">
        <v>3365</v>
      </c>
      <c r="Y424" s="12" t="s">
        <v>3069</v>
      </c>
      <c r="Z424" s="12" t="s">
        <v>3142</v>
      </c>
      <c r="AA424" s="12" t="s">
        <v>35</v>
      </c>
      <c r="AB424" s="12" t="s">
        <v>2901</v>
      </c>
      <c r="AE424" s="12">
        <v>1</v>
      </c>
      <c r="AF424" s="12">
        <v>1</v>
      </c>
    </row>
    <row r="425" spans="1:32" s="12" customFormat="1" x14ac:dyDescent="0.25">
      <c r="A425" s="12" t="s">
        <v>3139</v>
      </c>
      <c r="B425" s="12">
        <v>2002</v>
      </c>
      <c r="C425" t="str">
        <f t="shared" si="6"/>
        <v>Waldenstrom et al. 2002</v>
      </c>
      <c r="D425" s="12" t="s">
        <v>35</v>
      </c>
      <c r="E425" s="12" t="s">
        <v>25</v>
      </c>
      <c r="F425" s="12" t="s">
        <v>629</v>
      </c>
      <c r="G425" s="12" t="s">
        <v>2901</v>
      </c>
      <c r="H425" s="12" t="s">
        <v>3504</v>
      </c>
      <c r="I425" s="12" t="s">
        <v>3140</v>
      </c>
      <c r="J425" s="12" t="s">
        <v>3625</v>
      </c>
      <c r="K425" s="12" t="s">
        <v>28</v>
      </c>
      <c r="L425" s="12" t="s">
        <v>28</v>
      </c>
      <c r="N425" s="12" t="s">
        <v>28</v>
      </c>
      <c r="O425" t="s">
        <v>744</v>
      </c>
      <c r="P425" s="12" t="s">
        <v>3901</v>
      </c>
      <c r="Q425" t="s">
        <v>2614</v>
      </c>
      <c r="R425" t="s">
        <v>3903</v>
      </c>
      <c r="S425" t="s">
        <v>4496</v>
      </c>
      <c r="T425" s="12" t="s">
        <v>3489</v>
      </c>
      <c r="U425" s="12" t="s">
        <v>3189</v>
      </c>
      <c r="W425" s="12" t="s">
        <v>40</v>
      </c>
      <c r="X425" s="12" t="s">
        <v>3165</v>
      </c>
      <c r="Y425" s="12" t="s">
        <v>3165</v>
      </c>
      <c r="Z425" s="12" t="s">
        <v>3142</v>
      </c>
      <c r="AA425" s="12" t="s">
        <v>35</v>
      </c>
      <c r="AB425" s="12" t="s">
        <v>2901</v>
      </c>
      <c r="AE425" s="12" t="s">
        <v>119</v>
      </c>
      <c r="AF425" s="12">
        <v>1</v>
      </c>
    </row>
    <row r="426" spans="1:32" s="12" customFormat="1" x14ac:dyDescent="0.25">
      <c r="A426" s="12" t="s">
        <v>3139</v>
      </c>
      <c r="B426" s="12">
        <v>2002</v>
      </c>
      <c r="C426" t="str">
        <f t="shared" si="6"/>
        <v>Waldenstrom et al. 2002</v>
      </c>
      <c r="D426" s="12" t="s">
        <v>35</v>
      </c>
      <c r="E426" s="12" t="s">
        <v>25</v>
      </c>
      <c r="F426" s="12" t="s">
        <v>629</v>
      </c>
      <c r="G426" s="12" t="s">
        <v>2901</v>
      </c>
      <c r="H426" s="12" t="s">
        <v>3504</v>
      </c>
      <c r="I426" s="12" t="s">
        <v>3140</v>
      </c>
      <c r="J426" s="12" t="s">
        <v>3625</v>
      </c>
      <c r="K426" s="12" t="s">
        <v>28</v>
      </c>
      <c r="L426" s="12" t="s">
        <v>28</v>
      </c>
      <c r="N426" s="12" t="s">
        <v>28</v>
      </c>
      <c r="O426" t="s">
        <v>744</v>
      </c>
      <c r="P426" s="12" t="s">
        <v>3901</v>
      </c>
      <c r="Q426" t="s">
        <v>2614</v>
      </c>
      <c r="R426" t="s">
        <v>3903</v>
      </c>
      <c r="S426" t="s">
        <v>4496</v>
      </c>
      <c r="T426" s="12" t="s">
        <v>3489</v>
      </c>
      <c r="U426" s="12" t="s">
        <v>3189</v>
      </c>
      <c r="W426" s="12" t="s">
        <v>40</v>
      </c>
      <c r="X426" s="12" t="s">
        <v>3303</v>
      </c>
      <c r="Y426" s="12" t="s">
        <v>3303</v>
      </c>
      <c r="Z426" s="12" t="s">
        <v>3142</v>
      </c>
      <c r="AA426" s="12" t="s">
        <v>35</v>
      </c>
      <c r="AB426" s="12" t="s">
        <v>2901</v>
      </c>
      <c r="AE426" s="12" t="s">
        <v>119</v>
      </c>
      <c r="AF426" s="12">
        <v>1</v>
      </c>
    </row>
    <row r="427" spans="1:32" s="12" customFormat="1" x14ac:dyDescent="0.25">
      <c r="A427" s="12" t="s">
        <v>3139</v>
      </c>
      <c r="B427" s="12">
        <v>2002</v>
      </c>
      <c r="C427" t="str">
        <f t="shared" si="6"/>
        <v>Waldenstrom et al. 2002</v>
      </c>
      <c r="D427" s="12" t="s">
        <v>35</v>
      </c>
      <c r="E427" s="12" t="s">
        <v>25</v>
      </c>
      <c r="F427" s="12" t="s">
        <v>629</v>
      </c>
      <c r="G427" s="12" t="s">
        <v>2901</v>
      </c>
      <c r="H427" s="12" t="s">
        <v>3504</v>
      </c>
      <c r="I427" s="12" t="s">
        <v>3140</v>
      </c>
      <c r="J427" s="12" t="s">
        <v>3625</v>
      </c>
      <c r="K427" s="12" t="s">
        <v>28</v>
      </c>
      <c r="L427" s="12" t="s">
        <v>28</v>
      </c>
      <c r="N427" s="12" t="s">
        <v>28</v>
      </c>
      <c r="O427" t="s">
        <v>744</v>
      </c>
      <c r="P427" s="12" t="s">
        <v>3901</v>
      </c>
      <c r="Q427" t="s">
        <v>2614</v>
      </c>
      <c r="R427" t="s">
        <v>3903</v>
      </c>
      <c r="S427" t="s">
        <v>4496</v>
      </c>
      <c r="T427" s="12" t="s">
        <v>3489</v>
      </c>
      <c r="U427" s="12" t="s">
        <v>3189</v>
      </c>
      <c r="W427" s="12" t="s">
        <v>40</v>
      </c>
      <c r="X427" s="12" t="s">
        <v>3360</v>
      </c>
      <c r="Y427" s="12" t="s">
        <v>3360</v>
      </c>
      <c r="Z427" s="12" t="s">
        <v>3142</v>
      </c>
      <c r="AA427" s="12" t="s">
        <v>35</v>
      </c>
      <c r="AB427" s="12" t="s">
        <v>2901</v>
      </c>
      <c r="AE427" s="12" t="s">
        <v>119</v>
      </c>
      <c r="AF427" s="12">
        <v>1</v>
      </c>
    </row>
    <row r="428" spans="1:32" s="12" customFormat="1" x14ac:dyDescent="0.25">
      <c r="A428" s="12" t="s">
        <v>3139</v>
      </c>
      <c r="B428" s="12">
        <v>2002</v>
      </c>
      <c r="C428" t="str">
        <f t="shared" si="6"/>
        <v>Waldenstrom et al. 2002</v>
      </c>
      <c r="D428" s="12" t="s">
        <v>35</v>
      </c>
      <c r="E428" s="12" t="s">
        <v>25</v>
      </c>
      <c r="F428" s="12" t="s">
        <v>629</v>
      </c>
      <c r="G428" s="12" t="s">
        <v>2901</v>
      </c>
      <c r="H428" s="12" t="s">
        <v>3504</v>
      </c>
      <c r="I428" s="12" t="s">
        <v>3140</v>
      </c>
      <c r="J428" s="12" t="s">
        <v>3625</v>
      </c>
      <c r="K428" s="12" t="s">
        <v>28</v>
      </c>
      <c r="L428" s="12" t="s">
        <v>28</v>
      </c>
      <c r="N428" s="12" t="s">
        <v>28</v>
      </c>
      <c r="O428" t="s">
        <v>744</v>
      </c>
      <c r="P428" s="12" t="s">
        <v>3901</v>
      </c>
      <c r="Q428" t="s">
        <v>4009</v>
      </c>
      <c r="R428" t="s">
        <v>4011</v>
      </c>
      <c r="S428" t="s">
        <v>4094</v>
      </c>
      <c r="T428" s="12" t="s">
        <v>2608</v>
      </c>
      <c r="U428" s="12" t="s">
        <v>650</v>
      </c>
      <c r="W428" s="12" t="s">
        <v>40</v>
      </c>
      <c r="X428" s="12" t="s">
        <v>3365</v>
      </c>
      <c r="Y428" s="12" t="s">
        <v>3069</v>
      </c>
      <c r="Z428" s="12" t="s">
        <v>3142</v>
      </c>
      <c r="AA428" s="12" t="s">
        <v>35</v>
      </c>
      <c r="AB428" s="12" t="s">
        <v>2901</v>
      </c>
      <c r="AE428" s="12" t="s">
        <v>119</v>
      </c>
      <c r="AF428" s="12">
        <v>5</v>
      </c>
    </row>
    <row r="429" spans="1:32" s="12" customFormat="1" x14ac:dyDescent="0.25">
      <c r="A429" s="12" t="s">
        <v>3139</v>
      </c>
      <c r="B429" s="12">
        <v>2002</v>
      </c>
      <c r="C429" t="str">
        <f t="shared" si="6"/>
        <v>Waldenstrom et al. 2002</v>
      </c>
      <c r="D429" s="12" t="s">
        <v>35</v>
      </c>
      <c r="E429" s="12" t="s">
        <v>25</v>
      </c>
      <c r="F429" s="12" t="s">
        <v>629</v>
      </c>
      <c r="G429" s="12" t="s">
        <v>2901</v>
      </c>
      <c r="H429" s="12" t="s">
        <v>3504</v>
      </c>
      <c r="I429" s="12" t="s">
        <v>3140</v>
      </c>
      <c r="J429" s="12" t="s">
        <v>3625</v>
      </c>
      <c r="K429" s="12" t="s">
        <v>28</v>
      </c>
      <c r="L429" s="12" t="s">
        <v>28</v>
      </c>
      <c r="N429" s="12" t="s">
        <v>28</v>
      </c>
      <c r="O429" t="s">
        <v>744</v>
      </c>
      <c r="P429" s="12" t="s">
        <v>3901</v>
      </c>
      <c r="Q429" t="s">
        <v>4009</v>
      </c>
      <c r="R429" t="s">
        <v>4011</v>
      </c>
      <c r="S429" t="s">
        <v>4094</v>
      </c>
      <c r="T429" s="12" t="s">
        <v>2608</v>
      </c>
      <c r="U429" s="12" t="s">
        <v>650</v>
      </c>
      <c r="W429" s="12" t="s">
        <v>40</v>
      </c>
      <c r="X429" s="12" t="s">
        <v>3165</v>
      </c>
      <c r="Y429" s="12" t="s">
        <v>3165</v>
      </c>
      <c r="Z429" s="12" t="s">
        <v>3142</v>
      </c>
      <c r="AA429" s="12" t="s">
        <v>35</v>
      </c>
      <c r="AB429" s="12" t="s">
        <v>2901</v>
      </c>
      <c r="AE429" s="12" t="s">
        <v>119</v>
      </c>
      <c r="AF429" s="12">
        <v>5</v>
      </c>
    </row>
    <row r="430" spans="1:32" s="12" customFormat="1" x14ac:dyDescent="0.25">
      <c r="A430" s="12" t="s">
        <v>3139</v>
      </c>
      <c r="B430" s="12">
        <v>2002</v>
      </c>
      <c r="C430" t="str">
        <f t="shared" si="6"/>
        <v>Waldenstrom et al. 2002</v>
      </c>
      <c r="D430" s="12" t="s">
        <v>35</v>
      </c>
      <c r="E430" s="12" t="s">
        <v>25</v>
      </c>
      <c r="F430" s="12" t="s">
        <v>629</v>
      </c>
      <c r="G430" s="12" t="s">
        <v>2901</v>
      </c>
      <c r="H430" s="12" t="s">
        <v>3504</v>
      </c>
      <c r="I430" s="12" t="s">
        <v>3140</v>
      </c>
      <c r="J430" s="12" t="s">
        <v>3625</v>
      </c>
      <c r="K430" s="12" t="s">
        <v>28</v>
      </c>
      <c r="L430" s="12" t="s">
        <v>28</v>
      </c>
      <c r="N430" s="12" t="s">
        <v>28</v>
      </c>
      <c r="O430" t="s">
        <v>744</v>
      </c>
      <c r="P430" s="12" t="s">
        <v>3901</v>
      </c>
      <c r="Q430" t="s">
        <v>4009</v>
      </c>
      <c r="R430" t="s">
        <v>4011</v>
      </c>
      <c r="S430" t="s">
        <v>4094</v>
      </c>
      <c r="T430" s="12" t="s">
        <v>2608</v>
      </c>
      <c r="U430" s="12" t="s">
        <v>650</v>
      </c>
      <c r="W430" s="12" t="s">
        <v>40</v>
      </c>
      <c r="X430" s="12" t="s">
        <v>3303</v>
      </c>
      <c r="Y430" s="12" t="s">
        <v>3303</v>
      </c>
      <c r="Z430" s="12" t="s">
        <v>3142</v>
      </c>
      <c r="AA430" s="12" t="s">
        <v>35</v>
      </c>
      <c r="AB430" s="12" t="s">
        <v>2901</v>
      </c>
      <c r="AE430" s="12" t="s">
        <v>119</v>
      </c>
      <c r="AF430" s="12">
        <v>5</v>
      </c>
    </row>
    <row r="431" spans="1:32" s="12" customFormat="1" x14ac:dyDescent="0.25">
      <c r="A431" s="12" t="s">
        <v>3139</v>
      </c>
      <c r="B431" s="12">
        <v>2002</v>
      </c>
      <c r="C431" t="str">
        <f t="shared" si="6"/>
        <v>Waldenstrom et al. 2002</v>
      </c>
      <c r="D431" s="12" t="s">
        <v>35</v>
      </c>
      <c r="E431" s="12" t="s">
        <v>25</v>
      </c>
      <c r="F431" s="12" t="s">
        <v>629</v>
      </c>
      <c r="G431" s="12" t="s">
        <v>2901</v>
      </c>
      <c r="H431" s="12" t="s">
        <v>3504</v>
      </c>
      <c r="I431" s="12" t="s">
        <v>3140</v>
      </c>
      <c r="J431" s="12" t="s">
        <v>3625</v>
      </c>
      <c r="K431" s="12" t="s">
        <v>28</v>
      </c>
      <c r="L431" s="12" t="s">
        <v>28</v>
      </c>
      <c r="N431" s="12" t="s">
        <v>28</v>
      </c>
      <c r="O431" t="s">
        <v>744</v>
      </c>
      <c r="P431" s="12" t="s">
        <v>3901</v>
      </c>
      <c r="Q431" t="s">
        <v>4009</v>
      </c>
      <c r="R431" t="s">
        <v>4011</v>
      </c>
      <c r="S431" t="s">
        <v>4094</v>
      </c>
      <c r="T431" s="12" t="s">
        <v>2608</v>
      </c>
      <c r="U431" s="12" t="s">
        <v>650</v>
      </c>
      <c r="W431" s="12" t="s">
        <v>40</v>
      </c>
      <c r="X431" s="12" t="s">
        <v>3360</v>
      </c>
      <c r="Y431" s="12" t="s">
        <v>3360</v>
      </c>
      <c r="Z431" s="12" t="s">
        <v>3142</v>
      </c>
      <c r="AA431" s="12" t="s">
        <v>35</v>
      </c>
      <c r="AB431" s="12" t="s">
        <v>2901</v>
      </c>
      <c r="AE431" s="12" t="s">
        <v>119</v>
      </c>
      <c r="AF431" s="12">
        <v>5</v>
      </c>
    </row>
    <row r="432" spans="1:32" s="12" customFormat="1" x14ac:dyDescent="0.25">
      <c r="A432" s="12" t="s">
        <v>3139</v>
      </c>
      <c r="B432" s="12">
        <v>2002</v>
      </c>
      <c r="C432" t="str">
        <f t="shared" si="6"/>
        <v>Waldenstrom et al. 2002</v>
      </c>
      <c r="D432" s="12" t="s">
        <v>35</v>
      </c>
      <c r="E432" s="12" t="s">
        <v>25</v>
      </c>
      <c r="F432" s="12" t="s">
        <v>629</v>
      </c>
      <c r="G432" s="12" t="s">
        <v>2901</v>
      </c>
      <c r="H432" s="12" t="s">
        <v>3504</v>
      </c>
      <c r="I432" s="12" t="s">
        <v>3140</v>
      </c>
      <c r="J432" s="12" t="s">
        <v>3625</v>
      </c>
      <c r="K432" s="12" t="s">
        <v>28</v>
      </c>
      <c r="L432" s="12" t="s">
        <v>28</v>
      </c>
      <c r="N432" s="12" t="s">
        <v>28</v>
      </c>
      <c r="O432" t="s">
        <v>744</v>
      </c>
      <c r="P432" s="12" t="s">
        <v>3901</v>
      </c>
      <c r="Q432" t="s">
        <v>4083</v>
      </c>
      <c r="R432" t="s">
        <v>4082</v>
      </c>
      <c r="S432" t="s">
        <v>4317</v>
      </c>
      <c r="T432" s="12" t="s">
        <v>2767</v>
      </c>
      <c r="U432" s="12" t="s">
        <v>1918</v>
      </c>
      <c r="W432" s="12" t="s">
        <v>40</v>
      </c>
      <c r="X432" s="12" t="s">
        <v>3365</v>
      </c>
      <c r="Y432" s="12" t="s">
        <v>3069</v>
      </c>
      <c r="Z432" s="12" t="s">
        <v>3142</v>
      </c>
      <c r="AA432" s="12" t="s">
        <v>35</v>
      </c>
      <c r="AB432" s="12" t="s">
        <v>2901</v>
      </c>
      <c r="AE432" s="12" t="s">
        <v>119</v>
      </c>
      <c r="AF432" s="12">
        <v>5</v>
      </c>
    </row>
    <row r="433" spans="1:32" s="12" customFormat="1" x14ac:dyDescent="0.25">
      <c r="A433" s="12" t="s">
        <v>3139</v>
      </c>
      <c r="B433" s="12">
        <v>2002</v>
      </c>
      <c r="C433" t="str">
        <f t="shared" si="6"/>
        <v>Waldenstrom et al. 2002</v>
      </c>
      <c r="D433" s="12" t="s">
        <v>35</v>
      </c>
      <c r="E433" s="12" t="s">
        <v>25</v>
      </c>
      <c r="F433" s="12" t="s">
        <v>629</v>
      </c>
      <c r="G433" s="12" t="s">
        <v>2901</v>
      </c>
      <c r="H433" s="12" t="s">
        <v>3504</v>
      </c>
      <c r="I433" s="12" t="s">
        <v>3140</v>
      </c>
      <c r="J433" s="12" t="s">
        <v>3625</v>
      </c>
      <c r="K433" s="12" t="s">
        <v>28</v>
      </c>
      <c r="L433" s="12" t="s">
        <v>28</v>
      </c>
      <c r="N433" s="12" t="s">
        <v>28</v>
      </c>
      <c r="O433" t="s">
        <v>744</v>
      </c>
      <c r="P433" s="12" t="s">
        <v>3901</v>
      </c>
      <c r="Q433" t="s">
        <v>4083</v>
      </c>
      <c r="R433" t="s">
        <v>4082</v>
      </c>
      <c r="S433" t="s">
        <v>4317</v>
      </c>
      <c r="T433" s="12" t="s">
        <v>2767</v>
      </c>
      <c r="U433" s="12" t="s">
        <v>1918</v>
      </c>
      <c r="W433" s="12" t="s">
        <v>40</v>
      </c>
      <c r="X433" s="12" t="s">
        <v>3165</v>
      </c>
      <c r="Y433" s="12" t="s">
        <v>3165</v>
      </c>
      <c r="Z433" s="12" t="s">
        <v>3142</v>
      </c>
      <c r="AA433" s="12" t="s">
        <v>35</v>
      </c>
      <c r="AB433" s="12" t="s">
        <v>2901</v>
      </c>
      <c r="AE433" s="12" t="s">
        <v>119</v>
      </c>
      <c r="AF433" s="12">
        <v>5</v>
      </c>
    </row>
    <row r="434" spans="1:32" s="12" customFormat="1" x14ac:dyDescent="0.25">
      <c r="A434" s="12" t="s">
        <v>3139</v>
      </c>
      <c r="B434" s="12">
        <v>2002</v>
      </c>
      <c r="C434" t="str">
        <f t="shared" si="6"/>
        <v>Waldenstrom et al. 2002</v>
      </c>
      <c r="D434" s="12" t="s">
        <v>35</v>
      </c>
      <c r="E434" s="12" t="s">
        <v>25</v>
      </c>
      <c r="F434" s="12" t="s">
        <v>629</v>
      </c>
      <c r="G434" s="12" t="s">
        <v>2901</v>
      </c>
      <c r="H434" s="12" t="s">
        <v>3504</v>
      </c>
      <c r="I434" s="12" t="s">
        <v>3140</v>
      </c>
      <c r="J434" s="12" t="s">
        <v>3625</v>
      </c>
      <c r="K434" s="12" t="s">
        <v>28</v>
      </c>
      <c r="L434" s="12" t="s">
        <v>28</v>
      </c>
      <c r="N434" s="12" t="s">
        <v>28</v>
      </c>
      <c r="O434" t="s">
        <v>744</v>
      </c>
      <c r="P434" s="12" t="s">
        <v>3901</v>
      </c>
      <c r="Q434" t="s">
        <v>4083</v>
      </c>
      <c r="R434" t="s">
        <v>4082</v>
      </c>
      <c r="S434" t="s">
        <v>4317</v>
      </c>
      <c r="T434" s="12" t="s">
        <v>2767</v>
      </c>
      <c r="U434" s="12" t="s">
        <v>1918</v>
      </c>
      <c r="W434" s="12" t="s">
        <v>40</v>
      </c>
      <c r="X434" s="12" t="s">
        <v>3303</v>
      </c>
      <c r="Y434" s="12" t="s">
        <v>3303</v>
      </c>
      <c r="Z434" s="12" t="s">
        <v>3142</v>
      </c>
      <c r="AA434" s="12" t="s">
        <v>35</v>
      </c>
      <c r="AB434" s="12" t="s">
        <v>2901</v>
      </c>
      <c r="AE434" s="12" t="s">
        <v>119</v>
      </c>
      <c r="AF434" s="12">
        <v>5</v>
      </c>
    </row>
    <row r="435" spans="1:32" s="12" customFormat="1" x14ac:dyDescent="0.25">
      <c r="A435" s="12" t="s">
        <v>3139</v>
      </c>
      <c r="B435" s="12">
        <v>2002</v>
      </c>
      <c r="C435" t="str">
        <f t="shared" si="6"/>
        <v>Waldenstrom et al. 2002</v>
      </c>
      <c r="D435" s="12" t="s">
        <v>35</v>
      </c>
      <c r="E435" s="12" t="s">
        <v>25</v>
      </c>
      <c r="F435" s="12" t="s">
        <v>629</v>
      </c>
      <c r="G435" s="12" t="s">
        <v>2901</v>
      </c>
      <c r="H435" s="12" t="s">
        <v>3504</v>
      </c>
      <c r="I435" s="12" t="s">
        <v>3140</v>
      </c>
      <c r="J435" s="12" t="s">
        <v>3625</v>
      </c>
      <c r="K435" s="12" t="s">
        <v>28</v>
      </c>
      <c r="L435" s="12" t="s">
        <v>28</v>
      </c>
      <c r="N435" s="12" t="s">
        <v>28</v>
      </c>
      <c r="O435" t="s">
        <v>744</v>
      </c>
      <c r="P435" s="12" t="s">
        <v>3901</v>
      </c>
      <c r="Q435" t="s">
        <v>4083</v>
      </c>
      <c r="R435" t="s">
        <v>4082</v>
      </c>
      <c r="S435" t="s">
        <v>4317</v>
      </c>
      <c r="T435" s="12" t="s">
        <v>2767</v>
      </c>
      <c r="U435" s="12" t="s">
        <v>1918</v>
      </c>
      <c r="W435" s="12" t="s">
        <v>40</v>
      </c>
      <c r="X435" s="12" t="s">
        <v>3360</v>
      </c>
      <c r="Y435" s="12" t="s">
        <v>3360</v>
      </c>
      <c r="Z435" s="12" t="s">
        <v>3142</v>
      </c>
      <c r="AA435" s="12" t="s">
        <v>35</v>
      </c>
      <c r="AB435" s="12" t="s">
        <v>2901</v>
      </c>
      <c r="AE435" s="12" t="s">
        <v>119</v>
      </c>
      <c r="AF435" s="12">
        <v>5</v>
      </c>
    </row>
    <row r="436" spans="1:32" s="12" customFormat="1" x14ac:dyDescent="0.25">
      <c r="A436" s="12" t="s">
        <v>3139</v>
      </c>
      <c r="B436" s="12">
        <v>2002</v>
      </c>
      <c r="C436" t="str">
        <f t="shared" si="6"/>
        <v>Waldenstrom et al. 2002</v>
      </c>
      <c r="D436" s="12" t="s">
        <v>35</v>
      </c>
      <c r="E436" s="12" t="s">
        <v>25</v>
      </c>
      <c r="F436" s="12" t="s">
        <v>629</v>
      </c>
      <c r="G436" s="12" t="s">
        <v>2901</v>
      </c>
      <c r="H436" s="12" t="s">
        <v>3504</v>
      </c>
      <c r="I436" s="12" t="s">
        <v>3140</v>
      </c>
      <c r="J436" s="12" t="s">
        <v>3625</v>
      </c>
      <c r="K436" s="12" t="s">
        <v>28</v>
      </c>
      <c r="L436" s="12" t="s">
        <v>28</v>
      </c>
      <c r="N436" s="12" t="s">
        <v>28</v>
      </c>
      <c r="O436" t="s">
        <v>744</v>
      </c>
      <c r="P436" s="12" t="s">
        <v>3901</v>
      </c>
      <c r="Q436" t="s">
        <v>4009</v>
      </c>
      <c r="R436" t="s">
        <v>4011</v>
      </c>
      <c r="S436" t="s">
        <v>4095</v>
      </c>
      <c r="T436" s="12" t="s">
        <v>1788</v>
      </c>
      <c r="U436" s="12" t="s">
        <v>651</v>
      </c>
      <c r="W436" s="12" t="s">
        <v>40</v>
      </c>
      <c r="X436" s="12" t="s">
        <v>3365</v>
      </c>
      <c r="Y436" s="12" t="s">
        <v>3069</v>
      </c>
      <c r="Z436" s="12" t="s">
        <v>3142</v>
      </c>
      <c r="AA436" s="12" t="s">
        <v>35</v>
      </c>
      <c r="AB436" s="12" t="s">
        <v>2901</v>
      </c>
      <c r="AE436" s="12" t="s">
        <v>119</v>
      </c>
      <c r="AF436" s="12">
        <v>29</v>
      </c>
    </row>
    <row r="437" spans="1:32" s="12" customFormat="1" x14ac:dyDescent="0.25">
      <c r="A437" s="12" t="s">
        <v>3139</v>
      </c>
      <c r="B437" s="12">
        <v>2002</v>
      </c>
      <c r="C437" t="str">
        <f t="shared" si="6"/>
        <v>Waldenstrom et al. 2002</v>
      </c>
      <c r="D437" s="12" t="s">
        <v>35</v>
      </c>
      <c r="E437" s="12" t="s">
        <v>25</v>
      </c>
      <c r="F437" s="12" t="s">
        <v>629</v>
      </c>
      <c r="G437" s="12" t="s">
        <v>2901</v>
      </c>
      <c r="H437" s="12" t="s">
        <v>3504</v>
      </c>
      <c r="I437" s="12" t="s">
        <v>3140</v>
      </c>
      <c r="J437" s="12" t="s">
        <v>3625</v>
      </c>
      <c r="K437" s="12" t="s">
        <v>28</v>
      </c>
      <c r="L437" s="12" t="s">
        <v>28</v>
      </c>
      <c r="N437" s="12" t="s">
        <v>28</v>
      </c>
      <c r="O437" t="s">
        <v>744</v>
      </c>
      <c r="P437" s="12" t="s">
        <v>3901</v>
      </c>
      <c r="Q437" t="s">
        <v>4009</v>
      </c>
      <c r="R437" t="s">
        <v>4011</v>
      </c>
      <c r="S437" t="s">
        <v>4095</v>
      </c>
      <c r="T437" s="12" t="s">
        <v>1788</v>
      </c>
      <c r="U437" s="12" t="s">
        <v>651</v>
      </c>
      <c r="W437" s="12" t="s">
        <v>40</v>
      </c>
      <c r="X437" s="12" t="s">
        <v>3165</v>
      </c>
      <c r="Y437" s="12" t="s">
        <v>3165</v>
      </c>
      <c r="Z437" s="12" t="s">
        <v>3142</v>
      </c>
      <c r="AA437" s="12" t="s">
        <v>35</v>
      </c>
      <c r="AB437" s="12" t="s">
        <v>2901</v>
      </c>
      <c r="AE437" s="12">
        <v>1</v>
      </c>
      <c r="AF437" s="12">
        <v>29</v>
      </c>
    </row>
    <row r="438" spans="1:32" s="12" customFormat="1" x14ac:dyDescent="0.25">
      <c r="A438" s="12" t="s">
        <v>3139</v>
      </c>
      <c r="B438" s="12">
        <v>2002</v>
      </c>
      <c r="C438" t="str">
        <f t="shared" si="6"/>
        <v>Waldenstrom et al. 2002</v>
      </c>
      <c r="D438" s="12" t="s">
        <v>35</v>
      </c>
      <c r="E438" s="12" t="s">
        <v>25</v>
      </c>
      <c r="F438" s="12" t="s">
        <v>629</v>
      </c>
      <c r="G438" s="12" t="s">
        <v>2901</v>
      </c>
      <c r="H438" s="12" t="s">
        <v>3504</v>
      </c>
      <c r="I438" s="12" t="s">
        <v>3140</v>
      </c>
      <c r="J438" s="12" t="s">
        <v>3625</v>
      </c>
      <c r="K438" s="12" t="s">
        <v>28</v>
      </c>
      <c r="L438" s="12" t="s">
        <v>28</v>
      </c>
      <c r="N438" s="12" t="s">
        <v>28</v>
      </c>
      <c r="O438" t="s">
        <v>744</v>
      </c>
      <c r="P438" s="12" t="s">
        <v>3901</v>
      </c>
      <c r="Q438" t="s">
        <v>4009</v>
      </c>
      <c r="R438" t="s">
        <v>4011</v>
      </c>
      <c r="S438" t="s">
        <v>4095</v>
      </c>
      <c r="T438" s="12" t="s">
        <v>1788</v>
      </c>
      <c r="U438" s="12" t="s">
        <v>651</v>
      </c>
      <c r="W438" s="12" t="s">
        <v>40</v>
      </c>
      <c r="X438" s="12" t="s">
        <v>3303</v>
      </c>
      <c r="Y438" s="12" t="s">
        <v>3303</v>
      </c>
      <c r="Z438" s="12" t="s">
        <v>3142</v>
      </c>
      <c r="AA438" s="12" t="s">
        <v>35</v>
      </c>
      <c r="AB438" s="12" t="s">
        <v>2901</v>
      </c>
      <c r="AE438" s="12" t="s">
        <v>119</v>
      </c>
      <c r="AF438" s="12">
        <v>29</v>
      </c>
    </row>
    <row r="439" spans="1:32" s="12" customFormat="1" x14ac:dyDescent="0.25">
      <c r="A439" s="12" t="s">
        <v>3139</v>
      </c>
      <c r="B439" s="12">
        <v>2002</v>
      </c>
      <c r="C439" t="str">
        <f t="shared" si="6"/>
        <v>Waldenstrom et al. 2002</v>
      </c>
      <c r="D439" s="12" t="s">
        <v>35</v>
      </c>
      <c r="E439" s="12" t="s">
        <v>25</v>
      </c>
      <c r="F439" s="12" t="s">
        <v>629</v>
      </c>
      <c r="G439" s="12" t="s">
        <v>2901</v>
      </c>
      <c r="H439" s="12" t="s">
        <v>3504</v>
      </c>
      <c r="I439" s="12" t="s">
        <v>3140</v>
      </c>
      <c r="J439" s="12" t="s">
        <v>3625</v>
      </c>
      <c r="K439" s="12" t="s">
        <v>28</v>
      </c>
      <c r="L439" s="12" t="s">
        <v>28</v>
      </c>
      <c r="N439" s="12" t="s">
        <v>28</v>
      </c>
      <c r="O439" t="s">
        <v>744</v>
      </c>
      <c r="P439" s="12" t="s">
        <v>3901</v>
      </c>
      <c r="Q439" t="s">
        <v>4009</v>
      </c>
      <c r="R439" t="s">
        <v>4011</v>
      </c>
      <c r="S439" t="s">
        <v>4095</v>
      </c>
      <c r="T439" s="12" t="s">
        <v>1788</v>
      </c>
      <c r="U439" s="12" t="s">
        <v>651</v>
      </c>
      <c r="W439" s="12" t="s">
        <v>40</v>
      </c>
      <c r="X439" s="12" t="s">
        <v>3360</v>
      </c>
      <c r="Y439" s="12" t="s">
        <v>3360</v>
      </c>
      <c r="Z439" s="12" t="s">
        <v>3142</v>
      </c>
      <c r="AA439" s="12" t="s">
        <v>35</v>
      </c>
      <c r="AB439" s="12" t="s">
        <v>2901</v>
      </c>
      <c r="AE439" s="12" t="s">
        <v>119</v>
      </c>
      <c r="AF439" s="12">
        <v>29</v>
      </c>
    </row>
    <row r="440" spans="1:32" s="12" customFormat="1" x14ac:dyDescent="0.25">
      <c r="A440" s="12" t="s">
        <v>3139</v>
      </c>
      <c r="B440" s="12">
        <v>2002</v>
      </c>
      <c r="C440" t="str">
        <f t="shared" si="6"/>
        <v>Waldenstrom et al. 2002</v>
      </c>
      <c r="D440" s="12" t="s">
        <v>35</v>
      </c>
      <c r="E440" s="12" t="s">
        <v>25</v>
      </c>
      <c r="F440" s="12" t="s">
        <v>629</v>
      </c>
      <c r="G440" s="12" t="s">
        <v>2901</v>
      </c>
      <c r="H440" s="12" t="s">
        <v>3504</v>
      </c>
      <c r="I440" s="12" t="s">
        <v>3140</v>
      </c>
      <c r="J440" s="12" t="s">
        <v>3625</v>
      </c>
      <c r="K440" s="12" t="s">
        <v>28</v>
      </c>
      <c r="L440" s="12" t="s">
        <v>28</v>
      </c>
      <c r="N440" s="12" t="s">
        <v>28</v>
      </c>
      <c r="O440" t="s">
        <v>744</v>
      </c>
      <c r="P440" s="12" t="s">
        <v>3901</v>
      </c>
      <c r="Q440" t="s">
        <v>4499</v>
      </c>
      <c r="R440" t="s">
        <v>4498</v>
      </c>
      <c r="S440" t="s">
        <v>4497</v>
      </c>
      <c r="T440" s="12" t="s">
        <v>3473</v>
      </c>
      <c r="U440" s="12" t="s">
        <v>3194</v>
      </c>
      <c r="W440" s="12" t="s">
        <v>40</v>
      </c>
      <c r="X440" s="12" t="s">
        <v>3365</v>
      </c>
      <c r="Y440" s="12" t="s">
        <v>3069</v>
      </c>
      <c r="Z440" s="12" t="s">
        <v>3142</v>
      </c>
      <c r="AA440" s="12" t="s">
        <v>35</v>
      </c>
      <c r="AB440" s="12" t="s">
        <v>2901</v>
      </c>
      <c r="AE440" s="12" t="s">
        <v>119</v>
      </c>
      <c r="AF440" s="12">
        <v>1</v>
      </c>
    </row>
    <row r="441" spans="1:32" s="12" customFormat="1" x14ac:dyDescent="0.25">
      <c r="A441" s="12" t="s">
        <v>3139</v>
      </c>
      <c r="B441" s="12">
        <v>2002</v>
      </c>
      <c r="C441" t="str">
        <f t="shared" si="6"/>
        <v>Waldenstrom et al. 2002</v>
      </c>
      <c r="D441" s="12" t="s">
        <v>35</v>
      </c>
      <c r="E441" s="12" t="s">
        <v>25</v>
      </c>
      <c r="F441" s="12" t="s">
        <v>629</v>
      </c>
      <c r="G441" s="12" t="s">
        <v>2901</v>
      </c>
      <c r="H441" s="12" t="s">
        <v>3504</v>
      </c>
      <c r="I441" s="12" t="s">
        <v>3140</v>
      </c>
      <c r="J441" s="12" t="s">
        <v>3625</v>
      </c>
      <c r="K441" s="12" t="s">
        <v>28</v>
      </c>
      <c r="L441" s="12" t="s">
        <v>28</v>
      </c>
      <c r="N441" s="12" t="s">
        <v>28</v>
      </c>
      <c r="O441" t="s">
        <v>744</v>
      </c>
      <c r="P441" s="12" t="s">
        <v>3901</v>
      </c>
      <c r="Q441" t="s">
        <v>4499</v>
      </c>
      <c r="R441" t="s">
        <v>4498</v>
      </c>
      <c r="S441" t="s">
        <v>4497</v>
      </c>
      <c r="T441" s="12" t="s">
        <v>3473</v>
      </c>
      <c r="U441" s="12" t="s">
        <v>3194</v>
      </c>
      <c r="W441" s="12" t="s">
        <v>40</v>
      </c>
      <c r="X441" s="12" t="s">
        <v>3165</v>
      </c>
      <c r="Y441" s="12" t="s">
        <v>3165</v>
      </c>
      <c r="Z441" s="12" t="s">
        <v>3142</v>
      </c>
      <c r="AA441" s="12" t="s">
        <v>35</v>
      </c>
      <c r="AB441" s="12" t="s">
        <v>2901</v>
      </c>
      <c r="AE441" s="12" t="s">
        <v>119</v>
      </c>
      <c r="AF441" s="12">
        <v>1</v>
      </c>
    </row>
    <row r="442" spans="1:32" s="12" customFormat="1" x14ac:dyDescent="0.25">
      <c r="A442" s="12" t="s">
        <v>3139</v>
      </c>
      <c r="B442" s="12">
        <v>2002</v>
      </c>
      <c r="C442" t="str">
        <f t="shared" si="6"/>
        <v>Waldenstrom et al. 2002</v>
      </c>
      <c r="D442" s="12" t="s">
        <v>35</v>
      </c>
      <c r="E442" s="12" t="s">
        <v>25</v>
      </c>
      <c r="F442" s="12" t="s">
        <v>629</v>
      </c>
      <c r="G442" s="12" t="s">
        <v>2901</v>
      </c>
      <c r="H442" s="12" t="s">
        <v>3504</v>
      </c>
      <c r="I442" s="12" t="s">
        <v>3140</v>
      </c>
      <c r="J442" s="12" t="s">
        <v>3625</v>
      </c>
      <c r="K442" s="12" t="s">
        <v>28</v>
      </c>
      <c r="L442" s="12" t="s">
        <v>28</v>
      </c>
      <c r="N442" s="12" t="s">
        <v>28</v>
      </c>
      <c r="O442" t="s">
        <v>744</v>
      </c>
      <c r="P442" s="12" t="s">
        <v>3901</v>
      </c>
      <c r="Q442" t="s">
        <v>4499</v>
      </c>
      <c r="R442" t="s">
        <v>4498</v>
      </c>
      <c r="S442" t="s">
        <v>4497</v>
      </c>
      <c r="T442" s="12" t="s">
        <v>3473</v>
      </c>
      <c r="U442" s="12" t="s">
        <v>3194</v>
      </c>
      <c r="W442" s="12" t="s">
        <v>40</v>
      </c>
      <c r="X442" s="12" t="s">
        <v>3303</v>
      </c>
      <c r="Y442" s="12" t="s">
        <v>3303</v>
      </c>
      <c r="Z442" s="12" t="s">
        <v>3142</v>
      </c>
      <c r="AA442" s="12" t="s">
        <v>35</v>
      </c>
      <c r="AB442" s="12" t="s">
        <v>2901</v>
      </c>
      <c r="AE442" s="12" t="s">
        <v>119</v>
      </c>
      <c r="AF442" s="12">
        <v>1</v>
      </c>
    </row>
    <row r="443" spans="1:32" s="12" customFormat="1" x14ac:dyDescent="0.25">
      <c r="A443" s="12" t="s">
        <v>3139</v>
      </c>
      <c r="B443" s="12">
        <v>2002</v>
      </c>
      <c r="C443" t="str">
        <f t="shared" si="6"/>
        <v>Waldenstrom et al. 2002</v>
      </c>
      <c r="D443" s="12" t="s">
        <v>35</v>
      </c>
      <c r="E443" s="12" t="s">
        <v>25</v>
      </c>
      <c r="F443" s="12" t="s">
        <v>629</v>
      </c>
      <c r="G443" s="12" t="s">
        <v>2901</v>
      </c>
      <c r="H443" s="12" t="s">
        <v>3504</v>
      </c>
      <c r="I443" s="12" t="s">
        <v>3140</v>
      </c>
      <c r="J443" s="12" t="s">
        <v>3625</v>
      </c>
      <c r="K443" s="12" t="s">
        <v>28</v>
      </c>
      <c r="L443" s="12" t="s">
        <v>28</v>
      </c>
      <c r="N443" s="12" t="s">
        <v>28</v>
      </c>
      <c r="O443" t="s">
        <v>744</v>
      </c>
      <c r="P443" s="12" t="s">
        <v>3901</v>
      </c>
      <c r="Q443" t="s">
        <v>4499</v>
      </c>
      <c r="R443" t="s">
        <v>4498</v>
      </c>
      <c r="S443" t="s">
        <v>4497</v>
      </c>
      <c r="T443" s="12" t="s">
        <v>3473</v>
      </c>
      <c r="U443" s="12" t="s">
        <v>3194</v>
      </c>
      <c r="W443" s="12" t="s">
        <v>40</v>
      </c>
      <c r="X443" s="12" t="s">
        <v>3360</v>
      </c>
      <c r="Y443" s="12" t="s">
        <v>3360</v>
      </c>
      <c r="Z443" s="12" t="s">
        <v>3142</v>
      </c>
      <c r="AA443" s="12" t="s">
        <v>35</v>
      </c>
      <c r="AB443" s="12" t="s">
        <v>2901</v>
      </c>
      <c r="AE443" s="12" t="s">
        <v>119</v>
      </c>
      <c r="AF443" s="12">
        <v>1</v>
      </c>
    </row>
    <row r="444" spans="1:32" s="12" customFormat="1" x14ac:dyDescent="0.25">
      <c r="A444" s="12" t="s">
        <v>3139</v>
      </c>
      <c r="B444" s="12">
        <v>2002</v>
      </c>
      <c r="C444" t="str">
        <f t="shared" si="6"/>
        <v>Waldenstrom et al. 2002</v>
      </c>
      <c r="D444" s="12" t="s">
        <v>35</v>
      </c>
      <c r="E444" s="12" t="s">
        <v>25</v>
      </c>
      <c r="F444" s="12" t="s">
        <v>629</v>
      </c>
      <c r="G444" s="12" t="s">
        <v>2901</v>
      </c>
      <c r="H444" s="12" t="s">
        <v>3504</v>
      </c>
      <c r="I444" s="12" t="s">
        <v>3140</v>
      </c>
      <c r="J444" s="12" t="s">
        <v>3625</v>
      </c>
      <c r="K444" s="12" t="s">
        <v>28</v>
      </c>
      <c r="L444" s="12" t="s">
        <v>28</v>
      </c>
      <c r="N444" s="12" t="s">
        <v>28</v>
      </c>
      <c r="O444" t="s">
        <v>744</v>
      </c>
      <c r="P444" s="12" t="s">
        <v>3901</v>
      </c>
      <c r="Q444" t="s">
        <v>4009</v>
      </c>
      <c r="R444" t="s">
        <v>4236</v>
      </c>
      <c r="S444" t="s">
        <v>4277</v>
      </c>
      <c r="T444" s="12" t="s">
        <v>3432</v>
      </c>
      <c r="U444" s="12" t="s">
        <v>1796</v>
      </c>
      <c r="W444" s="12" t="s">
        <v>40</v>
      </c>
      <c r="X444" s="12" t="s">
        <v>3365</v>
      </c>
      <c r="Y444" s="12" t="s">
        <v>3069</v>
      </c>
      <c r="Z444" s="12" t="s">
        <v>3142</v>
      </c>
      <c r="AA444" s="12" t="s">
        <v>35</v>
      </c>
      <c r="AB444" s="12" t="s">
        <v>2901</v>
      </c>
      <c r="AE444" s="12" t="s">
        <v>119</v>
      </c>
      <c r="AF444" s="12">
        <v>5</v>
      </c>
    </row>
    <row r="445" spans="1:32" s="12" customFormat="1" x14ac:dyDescent="0.25">
      <c r="A445" s="12" t="s">
        <v>3139</v>
      </c>
      <c r="B445" s="12">
        <v>2002</v>
      </c>
      <c r="C445" t="str">
        <f t="shared" si="6"/>
        <v>Waldenstrom et al. 2002</v>
      </c>
      <c r="D445" s="12" t="s">
        <v>35</v>
      </c>
      <c r="E445" s="12" t="s">
        <v>25</v>
      </c>
      <c r="F445" s="12" t="s">
        <v>629</v>
      </c>
      <c r="G445" s="12" t="s">
        <v>2901</v>
      </c>
      <c r="H445" s="12" t="s">
        <v>3504</v>
      </c>
      <c r="I445" s="12" t="s">
        <v>3140</v>
      </c>
      <c r="J445" s="12" t="s">
        <v>3625</v>
      </c>
      <c r="K445" s="12" t="s">
        <v>28</v>
      </c>
      <c r="L445" s="12" t="s">
        <v>28</v>
      </c>
      <c r="N445" s="12" t="s">
        <v>28</v>
      </c>
      <c r="O445" t="s">
        <v>744</v>
      </c>
      <c r="P445" s="12" t="s">
        <v>3901</v>
      </c>
      <c r="Q445" t="s">
        <v>4009</v>
      </c>
      <c r="R445" t="s">
        <v>4236</v>
      </c>
      <c r="S445" t="s">
        <v>4277</v>
      </c>
      <c r="T445" s="12" t="s">
        <v>3432</v>
      </c>
      <c r="U445" s="12" t="s">
        <v>1796</v>
      </c>
      <c r="W445" s="12" t="s">
        <v>40</v>
      </c>
      <c r="X445" s="12" t="s">
        <v>3165</v>
      </c>
      <c r="Y445" s="12" t="s">
        <v>3165</v>
      </c>
      <c r="Z445" s="12" t="s">
        <v>3142</v>
      </c>
      <c r="AA445" s="12" t="s">
        <v>35</v>
      </c>
      <c r="AB445" s="12" t="s">
        <v>2901</v>
      </c>
      <c r="AE445" s="12" t="s">
        <v>119</v>
      </c>
      <c r="AF445" s="12">
        <v>5</v>
      </c>
    </row>
    <row r="446" spans="1:32" s="12" customFormat="1" x14ac:dyDescent="0.25">
      <c r="A446" s="12" t="s">
        <v>3139</v>
      </c>
      <c r="B446" s="12">
        <v>2002</v>
      </c>
      <c r="C446" t="str">
        <f t="shared" si="6"/>
        <v>Waldenstrom et al. 2002</v>
      </c>
      <c r="D446" s="12" t="s">
        <v>35</v>
      </c>
      <c r="E446" s="12" t="s">
        <v>25</v>
      </c>
      <c r="F446" s="12" t="s">
        <v>629</v>
      </c>
      <c r="G446" s="12" t="s">
        <v>2901</v>
      </c>
      <c r="H446" s="12" t="s">
        <v>3504</v>
      </c>
      <c r="I446" s="12" t="s">
        <v>3140</v>
      </c>
      <c r="J446" s="12" t="s">
        <v>3625</v>
      </c>
      <c r="K446" s="12" t="s">
        <v>28</v>
      </c>
      <c r="L446" s="12" t="s">
        <v>28</v>
      </c>
      <c r="N446" s="12" t="s">
        <v>28</v>
      </c>
      <c r="O446" t="s">
        <v>744</v>
      </c>
      <c r="P446" s="12" t="s">
        <v>3901</v>
      </c>
      <c r="Q446" t="s">
        <v>4009</v>
      </c>
      <c r="R446" t="s">
        <v>4236</v>
      </c>
      <c r="S446" t="s">
        <v>4277</v>
      </c>
      <c r="T446" s="12" t="s">
        <v>3432</v>
      </c>
      <c r="U446" s="12" t="s">
        <v>1796</v>
      </c>
      <c r="W446" s="12" t="s">
        <v>40</v>
      </c>
      <c r="X446" s="12" t="s">
        <v>3303</v>
      </c>
      <c r="Y446" s="12" t="s">
        <v>3303</v>
      </c>
      <c r="Z446" s="12" t="s">
        <v>3142</v>
      </c>
      <c r="AA446" s="12" t="s">
        <v>35</v>
      </c>
      <c r="AB446" s="12" t="s">
        <v>2901</v>
      </c>
      <c r="AE446" s="12" t="s">
        <v>119</v>
      </c>
      <c r="AF446" s="12">
        <v>5</v>
      </c>
    </row>
    <row r="447" spans="1:32" s="12" customFormat="1" x14ac:dyDescent="0.25">
      <c r="A447" s="12" t="s">
        <v>3139</v>
      </c>
      <c r="B447" s="12">
        <v>2002</v>
      </c>
      <c r="C447" t="str">
        <f t="shared" si="6"/>
        <v>Waldenstrom et al. 2002</v>
      </c>
      <c r="D447" s="12" t="s">
        <v>35</v>
      </c>
      <c r="E447" s="12" t="s">
        <v>25</v>
      </c>
      <c r="F447" s="12" t="s">
        <v>629</v>
      </c>
      <c r="G447" s="12" t="s">
        <v>2901</v>
      </c>
      <c r="H447" s="12" t="s">
        <v>3504</v>
      </c>
      <c r="I447" s="12" t="s">
        <v>3140</v>
      </c>
      <c r="J447" s="12" t="s">
        <v>3625</v>
      </c>
      <c r="K447" s="12" t="s">
        <v>28</v>
      </c>
      <c r="L447" s="12" t="s">
        <v>28</v>
      </c>
      <c r="N447" s="12" t="s">
        <v>28</v>
      </c>
      <c r="O447" t="s">
        <v>744</v>
      </c>
      <c r="P447" s="12" t="s">
        <v>3901</v>
      </c>
      <c r="Q447" t="s">
        <v>4009</v>
      </c>
      <c r="R447" t="s">
        <v>4236</v>
      </c>
      <c r="S447" t="s">
        <v>4277</v>
      </c>
      <c r="T447" s="12" t="s">
        <v>3432</v>
      </c>
      <c r="U447" s="12" t="s">
        <v>1796</v>
      </c>
      <c r="W447" s="12" t="s">
        <v>40</v>
      </c>
      <c r="X447" s="12" t="s">
        <v>3360</v>
      </c>
      <c r="Y447" s="12" t="s">
        <v>3360</v>
      </c>
      <c r="Z447" s="12" t="s">
        <v>3142</v>
      </c>
      <c r="AA447" s="12" t="s">
        <v>35</v>
      </c>
      <c r="AB447" s="12" t="s">
        <v>2901</v>
      </c>
      <c r="AE447" s="12" t="s">
        <v>119</v>
      </c>
      <c r="AF447" s="12">
        <v>5</v>
      </c>
    </row>
    <row r="448" spans="1:32" s="12" customFormat="1" x14ac:dyDescent="0.25">
      <c r="A448" s="12" t="s">
        <v>3139</v>
      </c>
      <c r="B448" s="12">
        <v>2002</v>
      </c>
      <c r="C448" t="str">
        <f t="shared" si="6"/>
        <v>Waldenstrom et al. 2002</v>
      </c>
      <c r="D448" s="12" t="s">
        <v>35</v>
      </c>
      <c r="E448" s="12" t="s">
        <v>25</v>
      </c>
      <c r="F448" s="12" t="s">
        <v>629</v>
      </c>
      <c r="G448" s="12" t="s">
        <v>2901</v>
      </c>
      <c r="H448" s="12" t="s">
        <v>3504</v>
      </c>
      <c r="I448" s="12" t="s">
        <v>3140</v>
      </c>
      <c r="J448" s="12" t="s">
        <v>3625</v>
      </c>
      <c r="K448" s="12" t="s">
        <v>28</v>
      </c>
      <c r="L448" s="12" t="s">
        <v>28</v>
      </c>
      <c r="N448" s="12" t="s">
        <v>28</v>
      </c>
      <c r="O448" t="s">
        <v>744</v>
      </c>
      <c r="P448" s="12" t="s">
        <v>3901</v>
      </c>
      <c r="Q448" t="s">
        <v>4009</v>
      </c>
      <c r="R448" t="s">
        <v>4236</v>
      </c>
      <c r="S448" t="s">
        <v>4319</v>
      </c>
      <c r="T448" s="12" t="s">
        <v>1789</v>
      </c>
      <c r="U448" s="12" t="s">
        <v>1360</v>
      </c>
      <c r="W448" s="12" t="s">
        <v>40</v>
      </c>
      <c r="X448" s="12" t="s">
        <v>3365</v>
      </c>
      <c r="Y448" s="12" t="s">
        <v>3069</v>
      </c>
      <c r="Z448" s="12" t="s">
        <v>3142</v>
      </c>
      <c r="AA448" s="12" t="s">
        <v>35</v>
      </c>
      <c r="AB448" s="12" t="s">
        <v>2901</v>
      </c>
      <c r="AE448" s="12" t="s">
        <v>119</v>
      </c>
      <c r="AF448" s="12">
        <v>299</v>
      </c>
    </row>
    <row r="449" spans="1:32" s="12" customFormat="1" x14ac:dyDescent="0.25">
      <c r="A449" s="12" t="s">
        <v>3139</v>
      </c>
      <c r="B449" s="12">
        <v>2002</v>
      </c>
      <c r="C449" t="str">
        <f t="shared" si="6"/>
        <v>Waldenstrom et al. 2002</v>
      </c>
      <c r="D449" s="12" t="s">
        <v>35</v>
      </c>
      <c r="E449" s="12" t="s">
        <v>25</v>
      </c>
      <c r="F449" s="12" t="s">
        <v>629</v>
      </c>
      <c r="G449" s="12" t="s">
        <v>2901</v>
      </c>
      <c r="H449" s="12" t="s">
        <v>3504</v>
      </c>
      <c r="I449" s="12" t="s">
        <v>3140</v>
      </c>
      <c r="J449" s="12" t="s">
        <v>3625</v>
      </c>
      <c r="K449" s="12" t="s">
        <v>28</v>
      </c>
      <c r="L449" s="12" t="s">
        <v>28</v>
      </c>
      <c r="N449" s="12" t="s">
        <v>28</v>
      </c>
      <c r="O449" t="s">
        <v>744</v>
      </c>
      <c r="P449" s="12" t="s">
        <v>3901</v>
      </c>
      <c r="Q449" t="s">
        <v>4009</v>
      </c>
      <c r="R449" t="s">
        <v>4236</v>
      </c>
      <c r="S449" t="s">
        <v>4319</v>
      </c>
      <c r="T449" s="12" t="s">
        <v>1789</v>
      </c>
      <c r="U449" s="12" t="s">
        <v>1360</v>
      </c>
      <c r="W449" s="12" t="s">
        <v>40</v>
      </c>
      <c r="X449" s="12" t="s">
        <v>3165</v>
      </c>
      <c r="Y449" s="12" t="s">
        <v>3165</v>
      </c>
      <c r="Z449" s="12" t="s">
        <v>3142</v>
      </c>
      <c r="AA449" s="12" t="s">
        <v>35</v>
      </c>
      <c r="AB449" s="12" t="s">
        <v>2901</v>
      </c>
      <c r="AE449" s="12" t="s">
        <v>119</v>
      </c>
      <c r="AF449" s="12">
        <v>299</v>
      </c>
    </row>
    <row r="450" spans="1:32" s="12" customFormat="1" x14ac:dyDescent="0.25">
      <c r="A450" s="12" t="s">
        <v>3139</v>
      </c>
      <c r="B450" s="12">
        <v>2002</v>
      </c>
      <c r="C450" t="str">
        <f t="shared" ref="C450:C513" si="7">A450&amp;" "&amp;B450</f>
        <v>Waldenstrom et al. 2002</v>
      </c>
      <c r="D450" s="12" t="s">
        <v>35</v>
      </c>
      <c r="E450" s="12" t="s">
        <v>25</v>
      </c>
      <c r="F450" s="12" t="s">
        <v>629</v>
      </c>
      <c r="G450" s="12" t="s">
        <v>2901</v>
      </c>
      <c r="H450" s="12" t="s">
        <v>3504</v>
      </c>
      <c r="I450" s="12" t="s">
        <v>3140</v>
      </c>
      <c r="J450" s="12" t="s">
        <v>3625</v>
      </c>
      <c r="K450" s="12" t="s">
        <v>28</v>
      </c>
      <c r="L450" s="12" t="s">
        <v>28</v>
      </c>
      <c r="N450" s="12" t="s">
        <v>28</v>
      </c>
      <c r="O450" t="s">
        <v>744</v>
      </c>
      <c r="P450" s="12" t="s">
        <v>3901</v>
      </c>
      <c r="Q450" t="s">
        <v>4009</v>
      </c>
      <c r="R450" t="s">
        <v>4236</v>
      </c>
      <c r="S450" t="s">
        <v>4319</v>
      </c>
      <c r="T450" s="12" t="s">
        <v>1789</v>
      </c>
      <c r="U450" s="12" t="s">
        <v>1360</v>
      </c>
      <c r="W450" s="12" t="s">
        <v>40</v>
      </c>
      <c r="X450" s="12" t="s">
        <v>3303</v>
      </c>
      <c r="Y450" s="12" t="s">
        <v>3303</v>
      </c>
      <c r="Z450" s="12" t="s">
        <v>3142</v>
      </c>
      <c r="AA450" s="12" t="s">
        <v>35</v>
      </c>
      <c r="AB450" s="12" t="s">
        <v>2901</v>
      </c>
      <c r="AE450" s="12" t="s">
        <v>119</v>
      </c>
      <c r="AF450" s="12">
        <v>299</v>
      </c>
    </row>
    <row r="451" spans="1:32" s="12" customFormat="1" x14ac:dyDescent="0.25">
      <c r="A451" s="12" t="s">
        <v>3139</v>
      </c>
      <c r="B451" s="12">
        <v>2002</v>
      </c>
      <c r="C451" t="str">
        <f t="shared" si="7"/>
        <v>Waldenstrom et al. 2002</v>
      </c>
      <c r="D451" s="12" t="s">
        <v>35</v>
      </c>
      <c r="E451" s="12" t="s">
        <v>25</v>
      </c>
      <c r="F451" s="12" t="s">
        <v>629</v>
      </c>
      <c r="G451" s="12" t="s">
        <v>2901</v>
      </c>
      <c r="H451" s="12" t="s">
        <v>3504</v>
      </c>
      <c r="I451" s="12" t="s">
        <v>3140</v>
      </c>
      <c r="J451" s="12" t="s">
        <v>3625</v>
      </c>
      <c r="K451" s="12" t="s">
        <v>28</v>
      </c>
      <c r="L451" s="12" t="s">
        <v>28</v>
      </c>
      <c r="N451" s="12" t="s">
        <v>28</v>
      </c>
      <c r="O451" t="s">
        <v>744</v>
      </c>
      <c r="P451" s="12" t="s">
        <v>3901</v>
      </c>
      <c r="Q451" t="s">
        <v>4009</v>
      </c>
      <c r="R451" t="s">
        <v>4236</v>
      </c>
      <c r="S451" t="s">
        <v>4319</v>
      </c>
      <c r="T451" s="12" t="s">
        <v>1789</v>
      </c>
      <c r="U451" s="12" t="s">
        <v>1360</v>
      </c>
      <c r="W451" s="12" t="s">
        <v>40</v>
      </c>
      <c r="X451" s="12" t="s">
        <v>3360</v>
      </c>
      <c r="Y451" s="12" t="s">
        <v>3360</v>
      </c>
      <c r="Z451" s="12" t="s">
        <v>3142</v>
      </c>
      <c r="AA451" s="12" t="s">
        <v>35</v>
      </c>
      <c r="AB451" s="12" t="s">
        <v>2901</v>
      </c>
      <c r="AE451" s="12" t="s">
        <v>119</v>
      </c>
      <c r="AF451" s="12">
        <v>299</v>
      </c>
    </row>
    <row r="452" spans="1:32" s="12" customFormat="1" x14ac:dyDescent="0.25">
      <c r="A452" s="12" t="s">
        <v>3139</v>
      </c>
      <c r="B452" s="12">
        <v>2002</v>
      </c>
      <c r="C452" t="str">
        <f t="shared" si="7"/>
        <v>Waldenstrom et al. 2002</v>
      </c>
      <c r="D452" s="12" t="s">
        <v>35</v>
      </c>
      <c r="E452" s="12" t="s">
        <v>25</v>
      </c>
      <c r="F452" s="12" t="s">
        <v>629</v>
      </c>
      <c r="G452" s="12" t="s">
        <v>2901</v>
      </c>
      <c r="H452" s="12" t="s">
        <v>3504</v>
      </c>
      <c r="I452" s="12" t="s">
        <v>3140</v>
      </c>
      <c r="J452" s="12" t="s">
        <v>3625</v>
      </c>
      <c r="K452" s="12" t="s">
        <v>28</v>
      </c>
      <c r="L452" s="12" t="s">
        <v>28</v>
      </c>
      <c r="N452" s="12" t="s">
        <v>28</v>
      </c>
      <c r="O452" t="s">
        <v>744</v>
      </c>
      <c r="P452" s="12" t="s">
        <v>3901</v>
      </c>
      <c r="Q452" t="s">
        <v>4009</v>
      </c>
      <c r="R452" t="s">
        <v>4011</v>
      </c>
      <c r="S452" t="s">
        <v>4388</v>
      </c>
      <c r="T452" s="12" t="s">
        <v>3490</v>
      </c>
      <c r="U452" s="12" t="s">
        <v>1854</v>
      </c>
      <c r="W452" s="12" t="s">
        <v>40</v>
      </c>
      <c r="X452" s="12" t="s">
        <v>3365</v>
      </c>
      <c r="Y452" s="12" t="s">
        <v>3069</v>
      </c>
      <c r="Z452" s="12" t="s">
        <v>3142</v>
      </c>
      <c r="AA452" s="12" t="s">
        <v>35</v>
      </c>
      <c r="AB452" s="12" t="s">
        <v>2901</v>
      </c>
      <c r="AE452" s="12" t="s">
        <v>119</v>
      </c>
      <c r="AF452" s="12">
        <v>7</v>
      </c>
    </row>
    <row r="453" spans="1:32" s="12" customFormat="1" x14ac:dyDescent="0.25">
      <c r="A453" s="12" t="s">
        <v>3139</v>
      </c>
      <c r="B453" s="12">
        <v>2002</v>
      </c>
      <c r="C453" t="str">
        <f t="shared" si="7"/>
        <v>Waldenstrom et al. 2002</v>
      </c>
      <c r="D453" s="12" t="s">
        <v>35</v>
      </c>
      <c r="E453" s="12" t="s">
        <v>25</v>
      </c>
      <c r="F453" s="12" t="s">
        <v>629</v>
      </c>
      <c r="G453" s="12" t="s">
        <v>2901</v>
      </c>
      <c r="H453" s="12" t="s">
        <v>3504</v>
      </c>
      <c r="I453" s="12" t="s">
        <v>3140</v>
      </c>
      <c r="J453" s="12" t="s">
        <v>3625</v>
      </c>
      <c r="K453" s="12" t="s">
        <v>28</v>
      </c>
      <c r="L453" s="12" t="s">
        <v>28</v>
      </c>
      <c r="N453" s="12" t="s">
        <v>28</v>
      </c>
      <c r="O453" t="s">
        <v>744</v>
      </c>
      <c r="P453" s="12" t="s">
        <v>3901</v>
      </c>
      <c r="Q453" t="s">
        <v>4009</v>
      </c>
      <c r="R453" t="s">
        <v>4011</v>
      </c>
      <c r="S453" t="s">
        <v>4388</v>
      </c>
      <c r="T453" s="12" t="s">
        <v>3490</v>
      </c>
      <c r="U453" s="12" t="s">
        <v>1854</v>
      </c>
      <c r="W453" s="12" t="s">
        <v>40</v>
      </c>
      <c r="X453" s="12" t="s">
        <v>3165</v>
      </c>
      <c r="Y453" s="12" t="s">
        <v>3165</v>
      </c>
      <c r="Z453" s="12" t="s">
        <v>3142</v>
      </c>
      <c r="AA453" s="12" t="s">
        <v>35</v>
      </c>
      <c r="AB453" s="12" t="s">
        <v>2901</v>
      </c>
      <c r="AE453" s="12" t="s">
        <v>119</v>
      </c>
      <c r="AF453" s="12">
        <v>7</v>
      </c>
    </row>
    <row r="454" spans="1:32" s="12" customFormat="1" x14ac:dyDescent="0.25">
      <c r="A454" s="12" t="s">
        <v>3139</v>
      </c>
      <c r="B454" s="12">
        <v>2002</v>
      </c>
      <c r="C454" t="str">
        <f t="shared" si="7"/>
        <v>Waldenstrom et al. 2002</v>
      </c>
      <c r="D454" s="12" t="s">
        <v>35</v>
      </c>
      <c r="E454" s="12" t="s">
        <v>25</v>
      </c>
      <c r="F454" s="12" t="s">
        <v>629</v>
      </c>
      <c r="G454" s="12" t="s">
        <v>2901</v>
      </c>
      <c r="H454" s="12" t="s">
        <v>3504</v>
      </c>
      <c r="I454" s="12" t="s">
        <v>3140</v>
      </c>
      <c r="J454" s="12" t="s">
        <v>3625</v>
      </c>
      <c r="K454" s="12" t="s">
        <v>28</v>
      </c>
      <c r="L454" s="12" t="s">
        <v>28</v>
      </c>
      <c r="N454" s="12" t="s">
        <v>28</v>
      </c>
      <c r="O454" t="s">
        <v>744</v>
      </c>
      <c r="P454" s="12" t="s">
        <v>3901</v>
      </c>
      <c r="Q454" t="s">
        <v>4009</v>
      </c>
      <c r="R454" t="s">
        <v>4011</v>
      </c>
      <c r="S454" t="s">
        <v>4388</v>
      </c>
      <c r="T454" s="12" t="s">
        <v>3490</v>
      </c>
      <c r="U454" s="12" t="s">
        <v>1854</v>
      </c>
      <c r="W454" s="12" t="s">
        <v>40</v>
      </c>
      <c r="X454" s="12" t="s">
        <v>3303</v>
      </c>
      <c r="Y454" s="12" t="s">
        <v>3303</v>
      </c>
      <c r="Z454" s="12" t="s">
        <v>3142</v>
      </c>
      <c r="AA454" s="12" t="s">
        <v>35</v>
      </c>
      <c r="AB454" s="12" t="s">
        <v>2901</v>
      </c>
      <c r="AE454" s="12" t="s">
        <v>119</v>
      </c>
      <c r="AF454" s="12">
        <v>7</v>
      </c>
    </row>
    <row r="455" spans="1:32" s="12" customFormat="1" x14ac:dyDescent="0.25">
      <c r="A455" s="12" t="s">
        <v>3139</v>
      </c>
      <c r="B455" s="12">
        <v>2002</v>
      </c>
      <c r="C455" t="str">
        <f t="shared" si="7"/>
        <v>Waldenstrom et al. 2002</v>
      </c>
      <c r="D455" s="12" t="s">
        <v>35</v>
      </c>
      <c r="E455" s="12" t="s">
        <v>25</v>
      </c>
      <c r="F455" s="12" t="s">
        <v>629</v>
      </c>
      <c r="G455" s="12" t="s">
        <v>2901</v>
      </c>
      <c r="H455" s="12" t="s">
        <v>3504</v>
      </c>
      <c r="I455" s="12" t="s">
        <v>3140</v>
      </c>
      <c r="J455" s="12" t="s">
        <v>3625</v>
      </c>
      <c r="K455" s="12" t="s">
        <v>28</v>
      </c>
      <c r="L455" s="12" t="s">
        <v>28</v>
      </c>
      <c r="N455" s="12" t="s">
        <v>28</v>
      </c>
      <c r="O455" t="s">
        <v>744</v>
      </c>
      <c r="P455" s="12" t="s">
        <v>3901</v>
      </c>
      <c r="Q455" t="s">
        <v>4009</v>
      </c>
      <c r="R455" t="s">
        <v>4011</v>
      </c>
      <c r="S455" t="s">
        <v>4388</v>
      </c>
      <c r="T455" s="12" t="s">
        <v>3490</v>
      </c>
      <c r="U455" s="12" t="s">
        <v>1854</v>
      </c>
      <c r="W455" s="12" t="s">
        <v>40</v>
      </c>
      <c r="X455" s="12" t="s">
        <v>3360</v>
      </c>
      <c r="Y455" s="12" t="s">
        <v>3360</v>
      </c>
      <c r="Z455" s="12" t="s">
        <v>3142</v>
      </c>
      <c r="AA455" s="12" t="s">
        <v>35</v>
      </c>
      <c r="AB455" s="12" t="s">
        <v>2901</v>
      </c>
      <c r="AE455" s="12" t="s">
        <v>119</v>
      </c>
      <c r="AF455" s="12">
        <v>7</v>
      </c>
    </row>
    <row r="456" spans="1:32" s="12" customFormat="1" x14ac:dyDescent="0.25">
      <c r="A456" s="12" t="s">
        <v>3139</v>
      </c>
      <c r="B456" s="12">
        <v>2002</v>
      </c>
      <c r="C456" t="str">
        <f t="shared" si="7"/>
        <v>Waldenstrom et al. 2002</v>
      </c>
      <c r="D456" s="12" t="s">
        <v>35</v>
      </c>
      <c r="E456" s="12" t="s">
        <v>25</v>
      </c>
      <c r="F456" s="12" t="s">
        <v>629</v>
      </c>
      <c r="G456" s="12" t="s">
        <v>2901</v>
      </c>
      <c r="H456" s="12" t="s">
        <v>3504</v>
      </c>
      <c r="I456" s="12" t="s">
        <v>3140</v>
      </c>
      <c r="J456" s="12" t="s">
        <v>3625</v>
      </c>
      <c r="K456" s="12" t="s">
        <v>28</v>
      </c>
      <c r="L456" s="12" t="s">
        <v>28</v>
      </c>
      <c r="N456" s="12" t="s">
        <v>28</v>
      </c>
      <c r="O456" t="s">
        <v>744</v>
      </c>
      <c r="P456" s="12" t="s">
        <v>3901</v>
      </c>
      <c r="Q456" t="s">
        <v>4009</v>
      </c>
      <c r="R456" t="s">
        <v>4097</v>
      </c>
      <c r="S456" t="s">
        <v>4096</v>
      </c>
      <c r="T456" s="12" t="s">
        <v>343</v>
      </c>
      <c r="U456" s="12" t="s">
        <v>267</v>
      </c>
      <c r="W456" s="12" t="s">
        <v>40</v>
      </c>
      <c r="X456" s="12" t="s">
        <v>3365</v>
      </c>
      <c r="Y456" s="12" t="s">
        <v>3069</v>
      </c>
      <c r="Z456" s="12" t="s">
        <v>3142</v>
      </c>
      <c r="AA456" s="12" t="s">
        <v>35</v>
      </c>
      <c r="AB456" s="12" t="s">
        <v>2901</v>
      </c>
      <c r="AE456" s="12">
        <v>2</v>
      </c>
      <c r="AF456" s="12">
        <v>31</v>
      </c>
    </row>
    <row r="457" spans="1:32" s="12" customFormat="1" x14ac:dyDescent="0.25">
      <c r="A457" s="12" t="s">
        <v>3139</v>
      </c>
      <c r="B457" s="12">
        <v>2002</v>
      </c>
      <c r="C457" t="str">
        <f t="shared" si="7"/>
        <v>Waldenstrom et al. 2002</v>
      </c>
      <c r="D457" s="12" t="s">
        <v>35</v>
      </c>
      <c r="E457" s="12" t="s">
        <v>25</v>
      </c>
      <c r="F457" s="12" t="s">
        <v>629</v>
      </c>
      <c r="G457" s="12" t="s">
        <v>2901</v>
      </c>
      <c r="H457" s="12" t="s">
        <v>3504</v>
      </c>
      <c r="I457" s="12" t="s">
        <v>3140</v>
      </c>
      <c r="J457" s="12" t="s">
        <v>3625</v>
      </c>
      <c r="K457" s="12" t="s">
        <v>28</v>
      </c>
      <c r="L457" s="12" t="s">
        <v>28</v>
      </c>
      <c r="N457" s="12" t="s">
        <v>28</v>
      </c>
      <c r="O457" t="s">
        <v>744</v>
      </c>
      <c r="P457" s="12" t="s">
        <v>3901</v>
      </c>
      <c r="Q457" t="s">
        <v>4009</v>
      </c>
      <c r="R457" t="s">
        <v>4097</v>
      </c>
      <c r="S457" t="s">
        <v>4096</v>
      </c>
      <c r="T457" s="12" t="s">
        <v>343</v>
      </c>
      <c r="U457" s="12" t="s">
        <v>267</v>
      </c>
      <c r="W457" s="12" t="s">
        <v>40</v>
      </c>
      <c r="X457" s="12" t="s">
        <v>3165</v>
      </c>
      <c r="Y457" s="12" t="s">
        <v>3165</v>
      </c>
      <c r="Z457" s="12" t="s">
        <v>3142</v>
      </c>
      <c r="AA457" s="12" t="s">
        <v>35</v>
      </c>
      <c r="AB457" s="12" t="s">
        <v>2901</v>
      </c>
      <c r="AE457" s="12" t="s">
        <v>119</v>
      </c>
      <c r="AF457" s="12">
        <v>31</v>
      </c>
    </row>
    <row r="458" spans="1:32" s="12" customFormat="1" x14ac:dyDescent="0.25">
      <c r="A458" s="12" t="s">
        <v>3139</v>
      </c>
      <c r="B458" s="12">
        <v>2002</v>
      </c>
      <c r="C458" t="str">
        <f t="shared" si="7"/>
        <v>Waldenstrom et al. 2002</v>
      </c>
      <c r="D458" s="12" t="s">
        <v>35</v>
      </c>
      <c r="E458" s="12" t="s">
        <v>25</v>
      </c>
      <c r="F458" s="12" t="s">
        <v>629</v>
      </c>
      <c r="G458" s="12" t="s">
        <v>2901</v>
      </c>
      <c r="H458" s="12" t="s">
        <v>3504</v>
      </c>
      <c r="I458" s="12" t="s">
        <v>3140</v>
      </c>
      <c r="J458" s="12" t="s">
        <v>3625</v>
      </c>
      <c r="K458" s="12" t="s">
        <v>28</v>
      </c>
      <c r="L458" s="12" t="s">
        <v>28</v>
      </c>
      <c r="N458" s="12" t="s">
        <v>28</v>
      </c>
      <c r="O458" t="s">
        <v>744</v>
      </c>
      <c r="P458" s="12" t="s">
        <v>3901</v>
      </c>
      <c r="Q458" t="s">
        <v>4009</v>
      </c>
      <c r="R458" t="s">
        <v>4097</v>
      </c>
      <c r="S458" t="s">
        <v>4096</v>
      </c>
      <c r="T458" s="12" t="s">
        <v>343</v>
      </c>
      <c r="U458" s="12" t="s">
        <v>267</v>
      </c>
      <c r="W458" s="12" t="s">
        <v>40</v>
      </c>
      <c r="X458" s="12" t="s">
        <v>3303</v>
      </c>
      <c r="Y458" s="12" t="s">
        <v>3303</v>
      </c>
      <c r="Z458" s="12" t="s">
        <v>3142</v>
      </c>
      <c r="AA458" s="12" t="s">
        <v>35</v>
      </c>
      <c r="AB458" s="12" t="s">
        <v>2901</v>
      </c>
      <c r="AE458" s="12">
        <v>10</v>
      </c>
      <c r="AF458" s="12">
        <v>31</v>
      </c>
    </row>
    <row r="459" spans="1:32" s="12" customFormat="1" x14ac:dyDescent="0.25">
      <c r="A459" s="12" t="s">
        <v>3139</v>
      </c>
      <c r="B459" s="12">
        <v>2002</v>
      </c>
      <c r="C459" t="str">
        <f t="shared" si="7"/>
        <v>Waldenstrom et al. 2002</v>
      </c>
      <c r="D459" s="12" t="s">
        <v>35</v>
      </c>
      <c r="E459" s="12" t="s">
        <v>25</v>
      </c>
      <c r="F459" s="12" t="s">
        <v>629</v>
      </c>
      <c r="G459" s="12" t="s">
        <v>2901</v>
      </c>
      <c r="H459" s="12" t="s">
        <v>3504</v>
      </c>
      <c r="I459" s="12" t="s">
        <v>3140</v>
      </c>
      <c r="J459" s="12" t="s">
        <v>3625</v>
      </c>
      <c r="K459" s="12" t="s">
        <v>28</v>
      </c>
      <c r="L459" s="12" t="s">
        <v>28</v>
      </c>
      <c r="N459" s="12" t="s">
        <v>28</v>
      </c>
      <c r="O459" t="s">
        <v>744</v>
      </c>
      <c r="P459" s="12" t="s">
        <v>3901</v>
      </c>
      <c r="Q459" t="s">
        <v>4009</v>
      </c>
      <c r="R459" t="s">
        <v>4097</v>
      </c>
      <c r="S459" t="s">
        <v>4096</v>
      </c>
      <c r="T459" s="12" t="s">
        <v>343</v>
      </c>
      <c r="U459" s="12" t="s">
        <v>267</v>
      </c>
      <c r="W459" s="12" t="s">
        <v>40</v>
      </c>
      <c r="X459" s="12" t="s">
        <v>3360</v>
      </c>
      <c r="Y459" s="12" t="s">
        <v>3360</v>
      </c>
      <c r="Z459" s="12" t="s">
        <v>3142</v>
      </c>
      <c r="AA459" s="12" t="s">
        <v>35</v>
      </c>
      <c r="AB459" s="12" t="s">
        <v>2901</v>
      </c>
      <c r="AE459" s="12">
        <v>2</v>
      </c>
      <c r="AF459" s="12">
        <v>31</v>
      </c>
    </row>
    <row r="460" spans="1:32" s="12" customFormat="1" x14ac:dyDescent="0.25">
      <c r="A460" s="12" t="s">
        <v>3139</v>
      </c>
      <c r="B460" s="12">
        <v>2002</v>
      </c>
      <c r="C460" t="str">
        <f t="shared" si="7"/>
        <v>Waldenstrom et al. 2002</v>
      </c>
      <c r="D460" s="12" t="s">
        <v>35</v>
      </c>
      <c r="E460" s="12" t="s">
        <v>25</v>
      </c>
      <c r="F460" s="12" t="s">
        <v>629</v>
      </c>
      <c r="G460" s="12" t="s">
        <v>2901</v>
      </c>
      <c r="H460" s="12" t="s">
        <v>3504</v>
      </c>
      <c r="I460" s="12" t="s">
        <v>3140</v>
      </c>
      <c r="J460" s="12" t="s">
        <v>3625</v>
      </c>
      <c r="K460" s="12" t="s">
        <v>28</v>
      </c>
      <c r="L460" s="12" t="s">
        <v>28</v>
      </c>
      <c r="N460" s="12" t="s">
        <v>28</v>
      </c>
      <c r="O460" t="s">
        <v>744</v>
      </c>
      <c r="P460" s="12" t="s">
        <v>3901</v>
      </c>
      <c r="Q460" t="s">
        <v>4009</v>
      </c>
      <c r="R460" t="s">
        <v>4017</v>
      </c>
      <c r="S460" t="s">
        <v>4016</v>
      </c>
      <c r="T460" s="12" t="s">
        <v>1313</v>
      </c>
      <c r="U460" s="12" t="s">
        <v>1314</v>
      </c>
      <c r="W460" s="12" t="s">
        <v>40</v>
      </c>
      <c r="X460" s="12" t="s">
        <v>3365</v>
      </c>
      <c r="Y460" s="12" t="s">
        <v>3069</v>
      </c>
      <c r="Z460" s="12" t="s">
        <v>3142</v>
      </c>
      <c r="AA460" s="12" t="s">
        <v>35</v>
      </c>
      <c r="AB460" s="12" t="s">
        <v>2901</v>
      </c>
      <c r="AE460" s="12" t="s">
        <v>119</v>
      </c>
      <c r="AF460" s="12">
        <v>14</v>
      </c>
    </row>
    <row r="461" spans="1:32" s="12" customFormat="1" x14ac:dyDescent="0.25">
      <c r="A461" s="12" t="s">
        <v>3139</v>
      </c>
      <c r="B461" s="12">
        <v>2002</v>
      </c>
      <c r="C461" t="str">
        <f t="shared" si="7"/>
        <v>Waldenstrom et al. 2002</v>
      </c>
      <c r="D461" s="12" t="s">
        <v>35</v>
      </c>
      <c r="E461" s="12" t="s">
        <v>25</v>
      </c>
      <c r="F461" s="12" t="s">
        <v>629</v>
      </c>
      <c r="G461" s="12" t="s">
        <v>2901</v>
      </c>
      <c r="H461" s="12" t="s">
        <v>3504</v>
      </c>
      <c r="I461" s="12" t="s">
        <v>3140</v>
      </c>
      <c r="J461" s="12" t="s">
        <v>3625</v>
      </c>
      <c r="K461" s="12" t="s">
        <v>28</v>
      </c>
      <c r="L461" s="12" t="s">
        <v>28</v>
      </c>
      <c r="N461" s="12" t="s">
        <v>28</v>
      </c>
      <c r="O461" t="s">
        <v>744</v>
      </c>
      <c r="P461" s="12" t="s">
        <v>3901</v>
      </c>
      <c r="Q461" t="s">
        <v>4009</v>
      </c>
      <c r="R461" t="s">
        <v>4017</v>
      </c>
      <c r="S461" t="s">
        <v>4016</v>
      </c>
      <c r="T461" s="12" t="s">
        <v>1313</v>
      </c>
      <c r="U461" s="12" t="s">
        <v>1314</v>
      </c>
      <c r="W461" s="12" t="s">
        <v>40</v>
      </c>
      <c r="X461" s="12" t="s">
        <v>3165</v>
      </c>
      <c r="Y461" s="12" t="s">
        <v>3165</v>
      </c>
      <c r="Z461" s="12" t="s">
        <v>3142</v>
      </c>
      <c r="AA461" s="12" t="s">
        <v>35</v>
      </c>
      <c r="AB461" s="12" t="s">
        <v>2901</v>
      </c>
      <c r="AE461" s="12" t="s">
        <v>119</v>
      </c>
      <c r="AF461" s="12">
        <v>14</v>
      </c>
    </row>
    <row r="462" spans="1:32" s="12" customFormat="1" x14ac:dyDescent="0.25">
      <c r="A462" s="12" t="s">
        <v>3139</v>
      </c>
      <c r="B462" s="12">
        <v>2002</v>
      </c>
      <c r="C462" t="str">
        <f t="shared" si="7"/>
        <v>Waldenstrom et al. 2002</v>
      </c>
      <c r="D462" s="12" t="s">
        <v>35</v>
      </c>
      <c r="E462" s="12" t="s">
        <v>25</v>
      </c>
      <c r="F462" s="12" t="s">
        <v>629</v>
      </c>
      <c r="G462" s="12" t="s">
        <v>2901</v>
      </c>
      <c r="H462" s="12" t="s">
        <v>3504</v>
      </c>
      <c r="I462" s="12" t="s">
        <v>3140</v>
      </c>
      <c r="J462" s="12" t="s">
        <v>3625</v>
      </c>
      <c r="K462" s="12" t="s">
        <v>28</v>
      </c>
      <c r="L462" s="12" t="s">
        <v>28</v>
      </c>
      <c r="N462" s="12" t="s">
        <v>28</v>
      </c>
      <c r="O462" t="s">
        <v>744</v>
      </c>
      <c r="P462" s="12" t="s">
        <v>3901</v>
      </c>
      <c r="Q462" t="s">
        <v>4009</v>
      </c>
      <c r="R462" t="s">
        <v>4017</v>
      </c>
      <c r="S462" t="s">
        <v>4016</v>
      </c>
      <c r="T462" s="12" t="s">
        <v>1313</v>
      </c>
      <c r="U462" s="12" t="s">
        <v>1314</v>
      </c>
      <c r="W462" s="12" t="s">
        <v>40</v>
      </c>
      <c r="X462" s="12" t="s">
        <v>3303</v>
      </c>
      <c r="Y462" s="12" t="s">
        <v>3303</v>
      </c>
      <c r="Z462" s="12" t="s">
        <v>3142</v>
      </c>
      <c r="AA462" s="12" t="s">
        <v>35</v>
      </c>
      <c r="AB462" s="12" t="s">
        <v>2901</v>
      </c>
      <c r="AE462" s="12">
        <v>2</v>
      </c>
      <c r="AF462" s="12">
        <v>14</v>
      </c>
    </row>
    <row r="463" spans="1:32" s="12" customFormat="1" x14ac:dyDescent="0.25">
      <c r="A463" s="12" t="s">
        <v>3139</v>
      </c>
      <c r="B463" s="12">
        <v>2002</v>
      </c>
      <c r="C463" t="str">
        <f t="shared" si="7"/>
        <v>Waldenstrom et al. 2002</v>
      </c>
      <c r="D463" s="12" t="s">
        <v>35</v>
      </c>
      <c r="E463" s="12" t="s">
        <v>25</v>
      </c>
      <c r="F463" s="12" t="s">
        <v>629</v>
      </c>
      <c r="G463" s="12" t="s">
        <v>2901</v>
      </c>
      <c r="H463" s="12" t="s">
        <v>3504</v>
      </c>
      <c r="I463" s="12" t="s">
        <v>3140</v>
      </c>
      <c r="J463" s="12" t="s">
        <v>3625</v>
      </c>
      <c r="K463" s="12" t="s">
        <v>28</v>
      </c>
      <c r="L463" s="12" t="s">
        <v>28</v>
      </c>
      <c r="N463" s="12" t="s">
        <v>28</v>
      </c>
      <c r="O463" t="s">
        <v>744</v>
      </c>
      <c r="P463" s="12" t="s">
        <v>3901</v>
      </c>
      <c r="Q463" t="s">
        <v>4009</v>
      </c>
      <c r="R463" t="s">
        <v>4017</v>
      </c>
      <c r="S463" t="s">
        <v>4016</v>
      </c>
      <c r="T463" s="12" t="s">
        <v>1313</v>
      </c>
      <c r="U463" s="12" t="s">
        <v>1314</v>
      </c>
      <c r="W463" s="12" t="s">
        <v>40</v>
      </c>
      <c r="X463" s="12" t="s">
        <v>3360</v>
      </c>
      <c r="Y463" s="12" t="s">
        <v>3360</v>
      </c>
      <c r="Z463" s="12" t="s">
        <v>3142</v>
      </c>
      <c r="AA463" s="12" t="s">
        <v>35</v>
      </c>
      <c r="AB463" s="12" t="s">
        <v>2901</v>
      </c>
      <c r="AE463" s="12" t="s">
        <v>119</v>
      </c>
      <c r="AF463" s="12">
        <v>14</v>
      </c>
    </row>
    <row r="464" spans="1:32" s="12" customFormat="1" x14ac:dyDescent="0.25">
      <c r="A464" s="12" t="s">
        <v>3139</v>
      </c>
      <c r="B464" s="12">
        <v>2002</v>
      </c>
      <c r="C464" t="str">
        <f t="shared" si="7"/>
        <v>Waldenstrom et al. 2002</v>
      </c>
      <c r="D464" s="12" t="s">
        <v>35</v>
      </c>
      <c r="E464" s="12" t="s">
        <v>25</v>
      </c>
      <c r="F464" s="12" t="s">
        <v>629</v>
      </c>
      <c r="G464" s="12" t="s">
        <v>2901</v>
      </c>
      <c r="H464" s="12" t="s">
        <v>3504</v>
      </c>
      <c r="I464" s="12" t="s">
        <v>3140</v>
      </c>
      <c r="J464" s="12" t="s">
        <v>3625</v>
      </c>
      <c r="K464" s="12" t="s">
        <v>28</v>
      </c>
      <c r="L464" s="12" t="s">
        <v>28</v>
      </c>
      <c r="N464" s="12" t="s">
        <v>28</v>
      </c>
      <c r="O464" t="s">
        <v>744</v>
      </c>
      <c r="P464" s="12" t="s">
        <v>3901</v>
      </c>
      <c r="Q464" t="s">
        <v>4009</v>
      </c>
      <c r="R464" t="s">
        <v>4211</v>
      </c>
      <c r="S464" t="s">
        <v>4298</v>
      </c>
      <c r="T464" s="12" t="s">
        <v>4324</v>
      </c>
      <c r="U464" s="12" t="s">
        <v>1916</v>
      </c>
      <c r="W464" s="12" t="s">
        <v>40</v>
      </c>
      <c r="X464" s="12" t="s">
        <v>3365</v>
      </c>
      <c r="Y464" s="12" t="s">
        <v>3069</v>
      </c>
      <c r="Z464" s="12" t="s">
        <v>3142</v>
      </c>
      <c r="AA464" s="12" t="s">
        <v>35</v>
      </c>
      <c r="AB464" s="12" t="s">
        <v>2901</v>
      </c>
      <c r="AE464" s="12" t="s">
        <v>119</v>
      </c>
      <c r="AF464" s="12">
        <v>4</v>
      </c>
    </row>
    <row r="465" spans="1:32" s="12" customFormat="1" x14ac:dyDescent="0.25">
      <c r="A465" s="12" t="s">
        <v>3139</v>
      </c>
      <c r="B465" s="12">
        <v>2002</v>
      </c>
      <c r="C465" t="str">
        <f t="shared" si="7"/>
        <v>Waldenstrom et al. 2002</v>
      </c>
      <c r="D465" s="12" t="s">
        <v>35</v>
      </c>
      <c r="E465" s="12" t="s">
        <v>25</v>
      </c>
      <c r="F465" s="12" t="s">
        <v>629</v>
      </c>
      <c r="G465" s="12" t="s">
        <v>2901</v>
      </c>
      <c r="H465" s="12" t="s">
        <v>3504</v>
      </c>
      <c r="I465" s="12" t="s">
        <v>3140</v>
      </c>
      <c r="J465" s="12" t="s">
        <v>3625</v>
      </c>
      <c r="K465" s="12" t="s">
        <v>28</v>
      </c>
      <c r="L465" s="12" t="s">
        <v>28</v>
      </c>
      <c r="N465" s="12" t="s">
        <v>28</v>
      </c>
      <c r="O465" t="s">
        <v>744</v>
      </c>
      <c r="P465" s="12" t="s">
        <v>3901</v>
      </c>
      <c r="Q465" t="s">
        <v>4009</v>
      </c>
      <c r="R465" t="s">
        <v>4211</v>
      </c>
      <c r="S465" t="s">
        <v>4298</v>
      </c>
      <c r="T465" s="12" t="s">
        <v>4324</v>
      </c>
      <c r="U465" s="12" t="s">
        <v>1916</v>
      </c>
      <c r="W465" s="12" t="s">
        <v>40</v>
      </c>
      <c r="X465" s="12" t="s">
        <v>3165</v>
      </c>
      <c r="Y465" s="12" t="s">
        <v>3165</v>
      </c>
      <c r="Z465" s="12" t="s">
        <v>3142</v>
      </c>
      <c r="AA465" s="12" t="s">
        <v>35</v>
      </c>
      <c r="AB465" s="12" t="s">
        <v>2901</v>
      </c>
      <c r="AE465" s="12" t="s">
        <v>119</v>
      </c>
      <c r="AF465" s="12">
        <v>4</v>
      </c>
    </row>
    <row r="466" spans="1:32" s="12" customFormat="1" x14ac:dyDescent="0.25">
      <c r="A466" s="12" t="s">
        <v>3139</v>
      </c>
      <c r="B466" s="12">
        <v>2002</v>
      </c>
      <c r="C466" t="str">
        <f t="shared" si="7"/>
        <v>Waldenstrom et al. 2002</v>
      </c>
      <c r="D466" s="12" t="s">
        <v>35</v>
      </c>
      <c r="E466" s="12" t="s">
        <v>25</v>
      </c>
      <c r="F466" s="12" t="s">
        <v>629</v>
      </c>
      <c r="G466" s="12" t="s">
        <v>2901</v>
      </c>
      <c r="H466" s="12" t="s">
        <v>3504</v>
      </c>
      <c r="I466" s="12" t="s">
        <v>3140</v>
      </c>
      <c r="J466" s="12" t="s">
        <v>3625</v>
      </c>
      <c r="K466" s="12" t="s">
        <v>28</v>
      </c>
      <c r="L466" s="12" t="s">
        <v>28</v>
      </c>
      <c r="N466" s="12" t="s">
        <v>28</v>
      </c>
      <c r="O466" t="s">
        <v>744</v>
      </c>
      <c r="P466" s="12" t="s">
        <v>3901</v>
      </c>
      <c r="Q466" t="s">
        <v>4009</v>
      </c>
      <c r="R466" t="s">
        <v>4211</v>
      </c>
      <c r="S466" t="s">
        <v>4298</v>
      </c>
      <c r="T466" s="12" t="s">
        <v>4324</v>
      </c>
      <c r="U466" s="12" t="s">
        <v>1916</v>
      </c>
      <c r="W466" s="12" t="s">
        <v>40</v>
      </c>
      <c r="X466" s="12" t="s">
        <v>3303</v>
      </c>
      <c r="Y466" s="12" t="s">
        <v>3303</v>
      </c>
      <c r="Z466" s="12" t="s">
        <v>3142</v>
      </c>
      <c r="AA466" s="12" t="s">
        <v>35</v>
      </c>
      <c r="AB466" s="12" t="s">
        <v>2901</v>
      </c>
      <c r="AE466" s="12" t="s">
        <v>119</v>
      </c>
      <c r="AF466" s="12">
        <v>4</v>
      </c>
    </row>
    <row r="467" spans="1:32" s="12" customFormat="1" x14ac:dyDescent="0.25">
      <c r="A467" s="12" t="s">
        <v>3139</v>
      </c>
      <c r="B467" s="12">
        <v>2002</v>
      </c>
      <c r="C467" t="str">
        <f t="shared" si="7"/>
        <v>Waldenstrom et al. 2002</v>
      </c>
      <c r="D467" s="12" t="s">
        <v>35</v>
      </c>
      <c r="E467" s="12" t="s">
        <v>25</v>
      </c>
      <c r="F467" s="12" t="s">
        <v>629</v>
      </c>
      <c r="G467" s="12" t="s">
        <v>2901</v>
      </c>
      <c r="H467" s="12" t="s">
        <v>3504</v>
      </c>
      <c r="I467" s="12" t="s">
        <v>3140</v>
      </c>
      <c r="J467" s="12" t="s">
        <v>3625</v>
      </c>
      <c r="K467" s="12" t="s">
        <v>28</v>
      </c>
      <c r="L467" s="12" t="s">
        <v>28</v>
      </c>
      <c r="N467" s="12" t="s">
        <v>28</v>
      </c>
      <c r="O467" t="s">
        <v>744</v>
      </c>
      <c r="P467" s="12" t="s">
        <v>3901</v>
      </c>
      <c r="Q467" t="s">
        <v>4009</v>
      </c>
      <c r="R467" t="s">
        <v>4211</v>
      </c>
      <c r="S467" t="s">
        <v>4298</v>
      </c>
      <c r="T467" s="12" t="s">
        <v>4324</v>
      </c>
      <c r="U467" s="12" t="s">
        <v>1916</v>
      </c>
      <c r="W467" s="12" t="s">
        <v>40</v>
      </c>
      <c r="X467" s="12" t="s">
        <v>3360</v>
      </c>
      <c r="Y467" s="12" t="s">
        <v>3360</v>
      </c>
      <c r="Z467" s="12" t="s">
        <v>3142</v>
      </c>
      <c r="AA467" s="12" t="s">
        <v>35</v>
      </c>
      <c r="AB467" s="12" t="s">
        <v>2901</v>
      </c>
      <c r="AE467" s="12" t="s">
        <v>119</v>
      </c>
      <c r="AF467" s="12">
        <v>4</v>
      </c>
    </row>
    <row r="468" spans="1:32" s="12" customFormat="1" x14ac:dyDescent="0.25">
      <c r="A468" s="12" t="s">
        <v>3139</v>
      </c>
      <c r="B468" s="12">
        <v>2002</v>
      </c>
      <c r="C468" t="str">
        <f t="shared" si="7"/>
        <v>Waldenstrom et al. 2002</v>
      </c>
      <c r="D468" s="12" t="s">
        <v>35</v>
      </c>
      <c r="E468" s="12" t="s">
        <v>25</v>
      </c>
      <c r="F468" s="12" t="s">
        <v>629</v>
      </c>
      <c r="G468" s="12" t="s">
        <v>2901</v>
      </c>
      <c r="H468" s="12" t="s">
        <v>3504</v>
      </c>
      <c r="I468" s="12" t="s">
        <v>3140</v>
      </c>
      <c r="J468" s="12" t="s">
        <v>3625</v>
      </c>
      <c r="K468" s="12" t="s">
        <v>28</v>
      </c>
      <c r="L468" s="12" t="s">
        <v>28</v>
      </c>
      <c r="N468" s="12" t="s">
        <v>28</v>
      </c>
      <c r="O468" t="s">
        <v>744</v>
      </c>
      <c r="P468" s="12" t="s">
        <v>3901</v>
      </c>
      <c r="Q468" t="s">
        <v>4009</v>
      </c>
      <c r="R468" t="s">
        <v>4161</v>
      </c>
      <c r="S468" t="s">
        <v>4160</v>
      </c>
      <c r="T468" s="12" t="s">
        <v>3488</v>
      </c>
      <c r="U468" s="12" t="s">
        <v>3206</v>
      </c>
      <c r="W468" s="12" t="s">
        <v>40</v>
      </c>
      <c r="X468" s="12" t="s">
        <v>3365</v>
      </c>
      <c r="Y468" s="12" t="s">
        <v>3069</v>
      </c>
      <c r="Z468" s="12" t="s">
        <v>3142</v>
      </c>
      <c r="AA468" s="12" t="s">
        <v>35</v>
      </c>
      <c r="AB468" s="12" t="s">
        <v>2901</v>
      </c>
      <c r="AE468" s="12">
        <v>2</v>
      </c>
      <c r="AF468" s="12">
        <v>200</v>
      </c>
    </row>
    <row r="469" spans="1:32" s="12" customFormat="1" x14ac:dyDescent="0.25">
      <c r="A469" s="12" t="s">
        <v>3139</v>
      </c>
      <c r="B469" s="12">
        <v>2002</v>
      </c>
      <c r="C469" t="str">
        <f t="shared" si="7"/>
        <v>Waldenstrom et al. 2002</v>
      </c>
      <c r="D469" s="12" t="s">
        <v>35</v>
      </c>
      <c r="E469" s="12" t="s">
        <v>25</v>
      </c>
      <c r="F469" s="12" t="s">
        <v>629</v>
      </c>
      <c r="G469" s="12" t="s">
        <v>2901</v>
      </c>
      <c r="H469" s="12" t="s">
        <v>3504</v>
      </c>
      <c r="I469" s="12" t="s">
        <v>3140</v>
      </c>
      <c r="J469" s="12" t="s">
        <v>3625</v>
      </c>
      <c r="K469" s="12" t="s">
        <v>28</v>
      </c>
      <c r="L469" s="12" t="s">
        <v>28</v>
      </c>
      <c r="N469" s="12" t="s">
        <v>28</v>
      </c>
      <c r="O469" t="s">
        <v>744</v>
      </c>
      <c r="P469" s="12" t="s">
        <v>3901</v>
      </c>
      <c r="Q469" t="s">
        <v>4009</v>
      </c>
      <c r="R469" t="s">
        <v>4161</v>
      </c>
      <c r="S469" t="s">
        <v>4160</v>
      </c>
      <c r="T469" s="12" t="s">
        <v>3488</v>
      </c>
      <c r="U469" s="12" t="s">
        <v>3206</v>
      </c>
      <c r="W469" s="12" t="s">
        <v>40</v>
      </c>
      <c r="X469" s="12" t="s">
        <v>3165</v>
      </c>
      <c r="Y469" s="12" t="s">
        <v>3165</v>
      </c>
      <c r="Z469" s="12" t="s">
        <v>3142</v>
      </c>
      <c r="AA469" s="12" t="s">
        <v>35</v>
      </c>
      <c r="AB469" s="12" t="s">
        <v>2901</v>
      </c>
      <c r="AE469" s="12" t="s">
        <v>119</v>
      </c>
      <c r="AF469" s="12">
        <v>200</v>
      </c>
    </row>
    <row r="470" spans="1:32" s="12" customFormat="1" x14ac:dyDescent="0.25">
      <c r="A470" s="12" t="s">
        <v>3139</v>
      </c>
      <c r="B470" s="12">
        <v>2002</v>
      </c>
      <c r="C470" t="str">
        <f t="shared" si="7"/>
        <v>Waldenstrom et al. 2002</v>
      </c>
      <c r="D470" s="12" t="s">
        <v>35</v>
      </c>
      <c r="E470" s="12" t="s">
        <v>25</v>
      </c>
      <c r="F470" s="12" t="s">
        <v>629</v>
      </c>
      <c r="G470" s="12" t="s">
        <v>2901</v>
      </c>
      <c r="H470" s="12" t="s">
        <v>3504</v>
      </c>
      <c r="I470" s="12" t="s">
        <v>3140</v>
      </c>
      <c r="J470" s="12" t="s">
        <v>3625</v>
      </c>
      <c r="K470" s="12" t="s">
        <v>28</v>
      </c>
      <c r="L470" s="12" t="s">
        <v>28</v>
      </c>
      <c r="N470" s="12" t="s">
        <v>28</v>
      </c>
      <c r="O470" t="s">
        <v>744</v>
      </c>
      <c r="P470" s="12" t="s">
        <v>3901</v>
      </c>
      <c r="Q470" t="s">
        <v>4009</v>
      </c>
      <c r="R470" t="s">
        <v>4161</v>
      </c>
      <c r="S470" t="s">
        <v>4160</v>
      </c>
      <c r="T470" s="12" t="s">
        <v>3488</v>
      </c>
      <c r="U470" s="12" t="s">
        <v>3206</v>
      </c>
      <c r="W470" s="12" t="s">
        <v>40</v>
      </c>
      <c r="X470" s="12" t="s">
        <v>3303</v>
      </c>
      <c r="Y470" s="12" t="s">
        <v>3303</v>
      </c>
      <c r="Z470" s="12" t="s">
        <v>3142</v>
      </c>
      <c r="AA470" s="12" t="s">
        <v>35</v>
      </c>
      <c r="AB470" s="12" t="s">
        <v>2901</v>
      </c>
      <c r="AE470" s="12" t="s">
        <v>119</v>
      </c>
      <c r="AF470" s="12">
        <v>200</v>
      </c>
    </row>
    <row r="471" spans="1:32" s="12" customFormat="1" x14ac:dyDescent="0.25">
      <c r="A471" s="12" t="s">
        <v>3139</v>
      </c>
      <c r="B471" s="12">
        <v>2002</v>
      </c>
      <c r="C471" t="str">
        <f t="shared" si="7"/>
        <v>Waldenstrom et al. 2002</v>
      </c>
      <c r="D471" s="12" t="s">
        <v>35</v>
      </c>
      <c r="E471" s="12" t="s">
        <v>25</v>
      </c>
      <c r="F471" s="12" t="s">
        <v>629</v>
      </c>
      <c r="G471" s="12" t="s">
        <v>2901</v>
      </c>
      <c r="H471" s="12" t="s">
        <v>3504</v>
      </c>
      <c r="I471" s="12" t="s">
        <v>3140</v>
      </c>
      <c r="J471" s="12" t="s">
        <v>3625</v>
      </c>
      <c r="K471" s="12" t="s">
        <v>28</v>
      </c>
      <c r="L471" s="12" t="s">
        <v>28</v>
      </c>
      <c r="N471" s="12" t="s">
        <v>28</v>
      </c>
      <c r="O471" t="s">
        <v>744</v>
      </c>
      <c r="P471" s="12" t="s">
        <v>3901</v>
      </c>
      <c r="Q471" t="s">
        <v>4009</v>
      </c>
      <c r="R471" t="s">
        <v>4161</v>
      </c>
      <c r="S471" t="s">
        <v>4160</v>
      </c>
      <c r="T471" s="12" t="s">
        <v>3488</v>
      </c>
      <c r="U471" s="12" t="s">
        <v>3206</v>
      </c>
      <c r="W471" s="12" t="s">
        <v>40</v>
      </c>
      <c r="X471" s="12" t="s">
        <v>3360</v>
      </c>
      <c r="Y471" s="12" t="s">
        <v>3360</v>
      </c>
      <c r="Z471" s="12" t="s">
        <v>3142</v>
      </c>
      <c r="AA471" s="12" t="s">
        <v>35</v>
      </c>
      <c r="AB471" s="12" t="s">
        <v>2901</v>
      </c>
      <c r="AE471" s="12" t="s">
        <v>119</v>
      </c>
      <c r="AF471" s="12">
        <v>200</v>
      </c>
    </row>
    <row r="472" spans="1:32" s="12" customFormat="1" x14ac:dyDescent="0.25">
      <c r="A472" s="12" t="s">
        <v>3139</v>
      </c>
      <c r="B472" s="12">
        <v>2002</v>
      </c>
      <c r="C472" t="str">
        <f t="shared" si="7"/>
        <v>Waldenstrom et al. 2002</v>
      </c>
      <c r="D472" s="12" t="s">
        <v>35</v>
      </c>
      <c r="E472" s="12" t="s">
        <v>25</v>
      </c>
      <c r="F472" s="12" t="s">
        <v>629</v>
      </c>
      <c r="G472" s="12" t="s">
        <v>2901</v>
      </c>
      <c r="H472" s="12" t="s">
        <v>3504</v>
      </c>
      <c r="I472" s="12" t="s">
        <v>3140</v>
      </c>
      <c r="J472" s="12" t="s">
        <v>3625</v>
      </c>
      <c r="K472" s="12" t="s">
        <v>28</v>
      </c>
      <c r="L472" s="12" t="s">
        <v>28</v>
      </c>
      <c r="N472" s="12" t="s">
        <v>28</v>
      </c>
      <c r="O472" t="s">
        <v>744</v>
      </c>
      <c r="P472" s="12" t="s">
        <v>3901</v>
      </c>
      <c r="Q472" t="s">
        <v>4080</v>
      </c>
      <c r="R472" t="s">
        <v>4079</v>
      </c>
      <c r="S472" t="s">
        <v>4078</v>
      </c>
      <c r="T472" s="12" t="s">
        <v>2475</v>
      </c>
      <c r="U472" s="12" t="s">
        <v>406</v>
      </c>
      <c r="W472" s="12" t="s">
        <v>40</v>
      </c>
      <c r="X472" s="12" t="s">
        <v>3365</v>
      </c>
      <c r="Y472" s="12" t="s">
        <v>3069</v>
      </c>
      <c r="Z472" s="12" t="s">
        <v>3142</v>
      </c>
      <c r="AA472" s="12" t="s">
        <v>35</v>
      </c>
      <c r="AB472" s="12" t="s">
        <v>2901</v>
      </c>
      <c r="AE472" s="12" t="s">
        <v>119</v>
      </c>
      <c r="AF472" s="12">
        <v>1</v>
      </c>
    </row>
    <row r="473" spans="1:32" s="12" customFormat="1" x14ac:dyDescent="0.25">
      <c r="A473" s="12" t="s">
        <v>3139</v>
      </c>
      <c r="B473" s="12">
        <v>2002</v>
      </c>
      <c r="C473" t="str">
        <f t="shared" si="7"/>
        <v>Waldenstrom et al. 2002</v>
      </c>
      <c r="D473" s="12" t="s">
        <v>35</v>
      </c>
      <c r="E473" s="12" t="s">
        <v>25</v>
      </c>
      <c r="F473" s="12" t="s">
        <v>629</v>
      </c>
      <c r="G473" s="12" t="s">
        <v>2901</v>
      </c>
      <c r="H473" s="12" t="s">
        <v>3504</v>
      </c>
      <c r="I473" s="12" t="s">
        <v>3140</v>
      </c>
      <c r="J473" s="12" t="s">
        <v>3625</v>
      </c>
      <c r="K473" s="12" t="s">
        <v>28</v>
      </c>
      <c r="L473" s="12" t="s">
        <v>28</v>
      </c>
      <c r="N473" s="12" t="s">
        <v>28</v>
      </c>
      <c r="O473" t="s">
        <v>744</v>
      </c>
      <c r="P473" s="12" t="s">
        <v>3901</v>
      </c>
      <c r="Q473" t="s">
        <v>4080</v>
      </c>
      <c r="R473" t="s">
        <v>4079</v>
      </c>
      <c r="S473" t="s">
        <v>4078</v>
      </c>
      <c r="T473" s="12" t="s">
        <v>2475</v>
      </c>
      <c r="U473" s="12" t="s">
        <v>406</v>
      </c>
      <c r="W473" s="12" t="s">
        <v>40</v>
      </c>
      <c r="X473" s="12" t="s">
        <v>3165</v>
      </c>
      <c r="Y473" s="12" t="s">
        <v>3165</v>
      </c>
      <c r="Z473" s="12" t="s">
        <v>3142</v>
      </c>
      <c r="AA473" s="12" t="s">
        <v>35</v>
      </c>
      <c r="AB473" s="12" t="s">
        <v>2901</v>
      </c>
      <c r="AE473" s="12" t="s">
        <v>119</v>
      </c>
      <c r="AF473" s="12">
        <v>1</v>
      </c>
    </row>
    <row r="474" spans="1:32" s="12" customFormat="1" x14ac:dyDescent="0.25">
      <c r="A474" s="12" t="s">
        <v>3139</v>
      </c>
      <c r="B474" s="12">
        <v>2002</v>
      </c>
      <c r="C474" t="str">
        <f t="shared" si="7"/>
        <v>Waldenstrom et al. 2002</v>
      </c>
      <c r="D474" s="12" t="s">
        <v>35</v>
      </c>
      <c r="E474" s="12" t="s">
        <v>25</v>
      </c>
      <c r="F474" s="12" t="s">
        <v>629</v>
      </c>
      <c r="G474" s="12" t="s">
        <v>2901</v>
      </c>
      <c r="H474" s="12" t="s">
        <v>3504</v>
      </c>
      <c r="I474" s="12" t="s">
        <v>3140</v>
      </c>
      <c r="J474" s="12" t="s">
        <v>3625</v>
      </c>
      <c r="K474" s="12" t="s">
        <v>28</v>
      </c>
      <c r="L474" s="12" t="s">
        <v>28</v>
      </c>
      <c r="N474" s="12" t="s">
        <v>28</v>
      </c>
      <c r="O474" t="s">
        <v>744</v>
      </c>
      <c r="P474" s="12" t="s">
        <v>3901</v>
      </c>
      <c r="Q474" t="s">
        <v>4080</v>
      </c>
      <c r="R474" t="s">
        <v>4079</v>
      </c>
      <c r="S474" t="s">
        <v>4078</v>
      </c>
      <c r="T474" s="12" t="s">
        <v>2475</v>
      </c>
      <c r="U474" s="12" t="s">
        <v>406</v>
      </c>
      <c r="W474" s="12" t="s">
        <v>40</v>
      </c>
      <c r="X474" s="12" t="s">
        <v>3303</v>
      </c>
      <c r="Y474" s="12" t="s">
        <v>3303</v>
      </c>
      <c r="Z474" s="12" t="s">
        <v>3142</v>
      </c>
      <c r="AA474" s="12" t="s">
        <v>35</v>
      </c>
      <c r="AB474" s="12" t="s">
        <v>2901</v>
      </c>
      <c r="AE474" s="12" t="s">
        <v>119</v>
      </c>
      <c r="AF474" s="12">
        <v>1</v>
      </c>
    </row>
    <row r="475" spans="1:32" s="12" customFormat="1" x14ac:dyDescent="0.25">
      <c r="A475" s="12" t="s">
        <v>3139</v>
      </c>
      <c r="B475" s="12">
        <v>2002</v>
      </c>
      <c r="C475" t="str">
        <f t="shared" si="7"/>
        <v>Waldenstrom et al. 2002</v>
      </c>
      <c r="D475" s="12" t="s">
        <v>35</v>
      </c>
      <c r="E475" s="12" t="s">
        <v>25</v>
      </c>
      <c r="F475" s="12" t="s">
        <v>629</v>
      </c>
      <c r="G475" s="12" t="s">
        <v>2901</v>
      </c>
      <c r="H475" s="12" t="s">
        <v>3504</v>
      </c>
      <c r="I475" s="12" t="s">
        <v>3140</v>
      </c>
      <c r="J475" s="12" t="s">
        <v>3625</v>
      </c>
      <c r="K475" s="12" t="s">
        <v>28</v>
      </c>
      <c r="L475" s="12" t="s">
        <v>28</v>
      </c>
      <c r="N475" s="12" t="s">
        <v>28</v>
      </c>
      <c r="O475" t="s">
        <v>744</v>
      </c>
      <c r="P475" s="12" t="s">
        <v>3901</v>
      </c>
      <c r="Q475" t="s">
        <v>4080</v>
      </c>
      <c r="R475" t="s">
        <v>4079</v>
      </c>
      <c r="S475" t="s">
        <v>4078</v>
      </c>
      <c r="T475" s="12" t="s">
        <v>2475</v>
      </c>
      <c r="U475" s="12" t="s">
        <v>406</v>
      </c>
      <c r="W475" s="12" t="s">
        <v>40</v>
      </c>
      <c r="X475" s="12" t="s">
        <v>3360</v>
      </c>
      <c r="Y475" s="12" t="s">
        <v>3360</v>
      </c>
      <c r="Z475" s="12" t="s">
        <v>3142</v>
      </c>
      <c r="AA475" s="12" t="s">
        <v>35</v>
      </c>
      <c r="AB475" s="12" t="s">
        <v>2901</v>
      </c>
      <c r="AE475" s="12" t="s">
        <v>119</v>
      </c>
      <c r="AF475" s="12">
        <v>1</v>
      </c>
    </row>
    <row r="476" spans="1:32" s="12" customFormat="1" x14ac:dyDescent="0.25">
      <c r="A476" s="12" t="s">
        <v>3139</v>
      </c>
      <c r="B476" s="12">
        <v>2002</v>
      </c>
      <c r="C476" t="str">
        <f t="shared" si="7"/>
        <v>Waldenstrom et al. 2002</v>
      </c>
      <c r="D476" s="12" t="s">
        <v>35</v>
      </c>
      <c r="E476" s="12" t="s">
        <v>25</v>
      </c>
      <c r="F476" s="12" t="s">
        <v>629</v>
      </c>
      <c r="G476" s="12" t="s">
        <v>2901</v>
      </c>
      <c r="H476" s="12" t="s">
        <v>3504</v>
      </c>
      <c r="I476" s="12" t="s">
        <v>3140</v>
      </c>
      <c r="J476" s="12" t="s">
        <v>3625</v>
      </c>
      <c r="K476" s="12" t="s">
        <v>28</v>
      </c>
      <c r="L476" s="12" t="s">
        <v>28</v>
      </c>
      <c r="N476" s="12" t="s">
        <v>28</v>
      </c>
      <c r="O476" t="s">
        <v>744</v>
      </c>
      <c r="P476" s="12" t="s">
        <v>3901</v>
      </c>
      <c r="Q476" t="s">
        <v>4009</v>
      </c>
      <c r="R476" t="s">
        <v>4130</v>
      </c>
      <c r="S476" t="s">
        <v>4129</v>
      </c>
      <c r="T476" s="12" t="s">
        <v>2840</v>
      </c>
      <c r="U476" s="12" t="s">
        <v>1883</v>
      </c>
      <c r="W476" s="12" t="s">
        <v>40</v>
      </c>
      <c r="X476" s="12" t="s">
        <v>3365</v>
      </c>
      <c r="Y476" s="12" t="s">
        <v>3069</v>
      </c>
      <c r="Z476" s="12" t="s">
        <v>3142</v>
      </c>
      <c r="AA476" s="12" t="s">
        <v>35</v>
      </c>
      <c r="AB476" s="12" t="s">
        <v>2901</v>
      </c>
      <c r="AE476" s="12" t="s">
        <v>119</v>
      </c>
      <c r="AF476" s="12">
        <v>1</v>
      </c>
    </row>
    <row r="477" spans="1:32" s="12" customFormat="1" x14ac:dyDescent="0.25">
      <c r="A477" s="12" t="s">
        <v>3139</v>
      </c>
      <c r="B477" s="12">
        <v>2002</v>
      </c>
      <c r="C477" t="str">
        <f t="shared" si="7"/>
        <v>Waldenstrom et al. 2002</v>
      </c>
      <c r="D477" s="12" t="s">
        <v>35</v>
      </c>
      <c r="E477" s="12" t="s">
        <v>25</v>
      </c>
      <c r="F477" s="12" t="s">
        <v>629</v>
      </c>
      <c r="G477" s="12" t="s">
        <v>2901</v>
      </c>
      <c r="H477" s="12" t="s">
        <v>3504</v>
      </c>
      <c r="I477" s="12" t="s">
        <v>3140</v>
      </c>
      <c r="J477" s="12" t="s">
        <v>3625</v>
      </c>
      <c r="K477" s="12" t="s">
        <v>28</v>
      </c>
      <c r="L477" s="12" t="s">
        <v>28</v>
      </c>
      <c r="N477" s="12" t="s">
        <v>28</v>
      </c>
      <c r="O477" t="s">
        <v>744</v>
      </c>
      <c r="P477" s="12" t="s">
        <v>3901</v>
      </c>
      <c r="Q477" t="s">
        <v>4009</v>
      </c>
      <c r="R477" t="s">
        <v>4130</v>
      </c>
      <c r="S477" t="s">
        <v>4129</v>
      </c>
      <c r="T477" s="12" t="s">
        <v>2840</v>
      </c>
      <c r="U477" s="12" t="s">
        <v>1883</v>
      </c>
      <c r="W477" s="12" t="s">
        <v>40</v>
      </c>
      <c r="X477" s="12" t="s">
        <v>3165</v>
      </c>
      <c r="Y477" s="12" t="s">
        <v>3165</v>
      </c>
      <c r="Z477" s="12" t="s">
        <v>3142</v>
      </c>
      <c r="AA477" s="12" t="s">
        <v>35</v>
      </c>
      <c r="AB477" s="12" t="s">
        <v>2901</v>
      </c>
      <c r="AE477" s="12" t="s">
        <v>119</v>
      </c>
      <c r="AF477" s="12">
        <v>1</v>
      </c>
    </row>
    <row r="478" spans="1:32" s="12" customFormat="1" x14ac:dyDescent="0.25">
      <c r="A478" s="12" t="s">
        <v>3139</v>
      </c>
      <c r="B478" s="12">
        <v>2002</v>
      </c>
      <c r="C478" t="str">
        <f t="shared" si="7"/>
        <v>Waldenstrom et al. 2002</v>
      </c>
      <c r="D478" s="12" t="s">
        <v>35</v>
      </c>
      <c r="E478" s="12" t="s">
        <v>25</v>
      </c>
      <c r="F478" s="12" t="s">
        <v>629</v>
      </c>
      <c r="G478" s="12" t="s">
        <v>2901</v>
      </c>
      <c r="H478" s="12" t="s">
        <v>3504</v>
      </c>
      <c r="I478" s="12" t="s">
        <v>3140</v>
      </c>
      <c r="J478" s="12" t="s">
        <v>3625</v>
      </c>
      <c r="K478" s="12" t="s">
        <v>28</v>
      </c>
      <c r="L478" s="12" t="s">
        <v>28</v>
      </c>
      <c r="N478" s="12" t="s">
        <v>28</v>
      </c>
      <c r="O478" t="s">
        <v>744</v>
      </c>
      <c r="P478" s="12" t="s">
        <v>3901</v>
      </c>
      <c r="Q478" t="s">
        <v>4009</v>
      </c>
      <c r="R478" t="s">
        <v>4130</v>
      </c>
      <c r="S478" t="s">
        <v>4129</v>
      </c>
      <c r="T478" s="12" t="s">
        <v>2840</v>
      </c>
      <c r="U478" s="12" t="s">
        <v>1883</v>
      </c>
      <c r="W478" s="12" t="s">
        <v>40</v>
      </c>
      <c r="X478" s="12" t="s">
        <v>3303</v>
      </c>
      <c r="Y478" s="12" t="s">
        <v>3303</v>
      </c>
      <c r="Z478" s="12" t="s">
        <v>3142</v>
      </c>
      <c r="AA478" s="12" t="s">
        <v>35</v>
      </c>
      <c r="AB478" s="12" t="s">
        <v>2901</v>
      </c>
      <c r="AE478" s="12" t="s">
        <v>119</v>
      </c>
      <c r="AF478" s="12">
        <v>1</v>
      </c>
    </row>
    <row r="479" spans="1:32" s="12" customFormat="1" x14ac:dyDescent="0.25">
      <c r="A479" s="12" t="s">
        <v>3139</v>
      </c>
      <c r="B479" s="12">
        <v>2002</v>
      </c>
      <c r="C479" t="str">
        <f t="shared" si="7"/>
        <v>Waldenstrom et al. 2002</v>
      </c>
      <c r="D479" s="12" t="s">
        <v>35</v>
      </c>
      <c r="E479" s="12" t="s">
        <v>25</v>
      </c>
      <c r="F479" s="12" t="s">
        <v>629</v>
      </c>
      <c r="G479" s="12" t="s">
        <v>2901</v>
      </c>
      <c r="H479" s="12" t="s">
        <v>3504</v>
      </c>
      <c r="I479" s="12" t="s">
        <v>3140</v>
      </c>
      <c r="J479" s="12" t="s">
        <v>3625</v>
      </c>
      <c r="K479" s="12" t="s">
        <v>28</v>
      </c>
      <c r="L479" s="12" t="s">
        <v>28</v>
      </c>
      <c r="N479" s="12" t="s">
        <v>28</v>
      </c>
      <c r="O479" t="s">
        <v>744</v>
      </c>
      <c r="P479" s="12" t="s">
        <v>3901</v>
      </c>
      <c r="Q479" t="s">
        <v>4009</v>
      </c>
      <c r="R479" t="s">
        <v>4130</v>
      </c>
      <c r="S479" t="s">
        <v>4129</v>
      </c>
      <c r="T479" s="12" t="s">
        <v>2840</v>
      </c>
      <c r="U479" s="12" t="s">
        <v>1883</v>
      </c>
      <c r="W479" s="12" t="s">
        <v>40</v>
      </c>
      <c r="X479" s="12" t="s">
        <v>3360</v>
      </c>
      <c r="Y479" s="12" t="s">
        <v>3360</v>
      </c>
      <c r="Z479" s="12" t="s">
        <v>3142</v>
      </c>
      <c r="AA479" s="12" t="s">
        <v>35</v>
      </c>
      <c r="AB479" s="12" t="s">
        <v>2901</v>
      </c>
      <c r="AE479" s="12" t="s">
        <v>119</v>
      </c>
      <c r="AF479" s="12">
        <v>1</v>
      </c>
    </row>
    <row r="480" spans="1:32" s="12" customFormat="1" x14ac:dyDescent="0.25">
      <c r="A480" s="12" t="s">
        <v>3139</v>
      </c>
      <c r="B480" s="12">
        <v>2002</v>
      </c>
      <c r="C480" t="str">
        <f t="shared" si="7"/>
        <v>Waldenstrom et al. 2002</v>
      </c>
      <c r="D480" s="12" t="s">
        <v>35</v>
      </c>
      <c r="E480" s="12" t="s">
        <v>25</v>
      </c>
      <c r="F480" s="12" t="s">
        <v>629</v>
      </c>
      <c r="G480" s="12" t="s">
        <v>2901</v>
      </c>
      <c r="H480" s="12" t="s">
        <v>3504</v>
      </c>
      <c r="I480" s="12" t="s">
        <v>3140</v>
      </c>
      <c r="J480" s="12" t="s">
        <v>3625</v>
      </c>
      <c r="K480" s="12" t="s">
        <v>28</v>
      </c>
      <c r="L480" s="12" t="s">
        <v>28</v>
      </c>
      <c r="N480" s="12" t="s">
        <v>28</v>
      </c>
      <c r="O480" t="s">
        <v>744</v>
      </c>
      <c r="P480" s="12" t="s">
        <v>3901</v>
      </c>
      <c r="Q480" t="s">
        <v>4083</v>
      </c>
      <c r="R480" t="s">
        <v>4082</v>
      </c>
      <c r="S480" t="s">
        <v>4329</v>
      </c>
      <c r="T480" s="12" t="s">
        <v>1947</v>
      </c>
      <c r="U480" s="12" t="s">
        <v>2058</v>
      </c>
      <c r="W480" s="12" t="s">
        <v>40</v>
      </c>
      <c r="X480" s="12" t="s">
        <v>3365</v>
      </c>
      <c r="Y480" s="12" t="s">
        <v>3069</v>
      </c>
      <c r="Z480" s="12" t="s">
        <v>3142</v>
      </c>
      <c r="AA480" s="12" t="s">
        <v>35</v>
      </c>
      <c r="AB480" s="12" t="s">
        <v>2901</v>
      </c>
      <c r="AE480" s="12" t="s">
        <v>119</v>
      </c>
      <c r="AF480" s="12">
        <v>1</v>
      </c>
    </row>
    <row r="481" spans="1:32" s="12" customFormat="1" x14ac:dyDescent="0.25">
      <c r="A481" s="12" t="s">
        <v>3139</v>
      </c>
      <c r="B481" s="12">
        <v>2002</v>
      </c>
      <c r="C481" t="str">
        <f t="shared" si="7"/>
        <v>Waldenstrom et al. 2002</v>
      </c>
      <c r="D481" s="12" t="s">
        <v>35</v>
      </c>
      <c r="E481" s="12" t="s">
        <v>25</v>
      </c>
      <c r="F481" s="12" t="s">
        <v>629</v>
      </c>
      <c r="G481" s="12" t="s">
        <v>2901</v>
      </c>
      <c r="H481" s="12" t="s">
        <v>3504</v>
      </c>
      <c r="I481" s="12" t="s">
        <v>3140</v>
      </c>
      <c r="J481" s="12" t="s">
        <v>3625</v>
      </c>
      <c r="K481" s="12" t="s">
        <v>28</v>
      </c>
      <c r="L481" s="12" t="s">
        <v>28</v>
      </c>
      <c r="N481" s="12" t="s">
        <v>28</v>
      </c>
      <c r="O481" t="s">
        <v>744</v>
      </c>
      <c r="P481" s="12" t="s">
        <v>3901</v>
      </c>
      <c r="Q481" t="s">
        <v>4083</v>
      </c>
      <c r="R481" t="s">
        <v>4082</v>
      </c>
      <c r="S481" t="s">
        <v>4329</v>
      </c>
      <c r="T481" s="12" t="s">
        <v>1947</v>
      </c>
      <c r="U481" s="12" t="s">
        <v>2058</v>
      </c>
      <c r="W481" s="12" t="s">
        <v>40</v>
      </c>
      <c r="X481" s="12" t="s">
        <v>3165</v>
      </c>
      <c r="Y481" s="12" t="s">
        <v>3165</v>
      </c>
      <c r="Z481" s="12" t="s">
        <v>3142</v>
      </c>
      <c r="AA481" s="12" t="s">
        <v>35</v>
      </c>
      <c r="AB481" s="12" t="s">
        <v>2901</v>
      </c>
      <c r="AE481" s="12" t="s">
        <v>119</v>
      </c>
      <c r="AF481" s="12">
        <v>1</v>
      </c>
    </row>
    <row r="482" spans="1:32" s="12" customFormat="1" x14ac:dyDescent="0.25">
      <c r="A482" s="12" t="s">
        <v>3139</v>
      </c>
      <c r="B482" s="12">
        <v>2002</v>
      </c>
      <c r="C482" t="str">
        <f t="shared" si="7"/>
        <v>Waldenstrom et al. 2002</v>
      </c>
      <c r="D482" s="12" t="s">
        <v>35</v>
      </c>
      <c r="E482" s="12" t="s">
        <v>25</v>
      </c>
      <c r="F482" s="12" t="s">
        <v>629</v>
      </c>
      <c r="G482" s="12" t="s">
        <v>2901</v>
      </c>
      <c r="H482" s="12" t="s">
        <v>3504</v>
      </c>
      <c r="I482" s="12" t="s">
        <v>3140</v>
      </c>
      <c r="J482" s="12" t="s">
        <v>3625</v>
      </c>
      <c r="K482" s="12" t="s">
        <v>28</v>
      </c>
      <c r="L482" s="12" t="s">
        <v>28</v>
      </c>
      <c r="N482" s="12" t="s">
        <v>28</v>
      </c>
      <c r="O482" t="s">
        <v>744</v>
      </c>
      <c r="P482" s="12" t="s">
        <v>3901</v>
      </c>
      <c r="Q482" t="s">
        <v>4083</v>
      </c>
      <c r="R482" t="s">
        <v>4082</v>
      </c>
      <c r="S482" t="s">
        <v>4329</v>
      </c>
      <c r="T482" s="12" t="s">
        <v>1947</v>
      </c>
      <c r="U482" s="12" t="s">
        <v>2058</v>
      </c>
      <c r="W482" s="12" t="s">
        <v>40</v>
      </c>
      <c r="X482" s="12" t="s">
        <v>3303</v>
      </c>
      <c r="Y482" s="12" t="s">
        <v>3303</v>
      </c>
      <c r="Z482" s="12" t="s">
        <v>3142</v>
      </c>
      <c r="AA482" s="12" t="s">
        <v>35</v>
      </c>
      <c r="AB482" s="12" t="s">
        <v>2901</v>
      </c>
      <c r="AE482" s="12" t="s">
        <v>119</v>
      </c>
      <c r="AF482" s="12">
        <v>1</v>
      </c>
    </row>
    <row r="483" spans="1:32" s="12" customFormat="1" x14ac:dyDescent="0.25">
      <c r="A483" s="12" t="s">
        <v>3139</v>
      </c>
      <c r="B483" s="12">
        <v>2002</v>
      </c>
      <c r="C483" t="str">
        <f t="shared" si="7"/>
        <v>Waldenstrom et al. 2002</v>
      </c>
      <c r="D483" s="12" t="s">
        <v>35</v>
      </c>
      <c r="E483" s="12" t="s">
        <v>25</v>
      </c>
      <c r="F483" s="12" t="s">
        <v>629</v>
      </c>
      <c r="G483" s="12" t="s">
        <v>2901</v>
      </c>
      <c r="H483" s="12" t="s">
        <v>3504</v>
      </c>
      <c r="I483" s="12" t="s">
        <v>3140</v>
      </c>
      <c r="J483" s="12" t="s">
        <v>3625</v>
      </c>
      <c r="K483" s="12" t="s">
        <v>28</v>
      </c>
      <c r="L483" s="12" t="s">
        <v>28</v>
      </c>
      <c r="N483" s="12" t="s">
        <v>28</v>
      </c>
      <c r="O483" t="s">
        <v>744</v>
      </c>
      <c r="P483" s="12" t="s">
        <v>3901</v>
      </c>
      <c r="Q483" t="s">
        <v>4083</v>
      </c>
      <c r="R483" t="s">
        <v>4082</v>
      </c>
      <c r="S483" t="s">
        <v>4329</v>
      </c>
      <c r="T483" s="12" t="s">
        <v>1947</v>
      </c>
      <c r="U483" s="12" t="s">
        <v>2058</v>
      </c>
      <c r="W483" s="12" t="s">
        <v>40</v>
      </c>
      <c r="X483" s="12" t="s">
        <v>3360</v>
      </c>
      <c r="Y483" s="12" t="s">
        <v>3360</v>
      </c>
      <c r="Z483" s="12" t="s">
        <v>3142</v>
      </c>
      <c r="AA483" s="12" t="s">
        <v>35</v>
      </c>
      <c r="AB483" s="12" t="s">
        <v>2901</v>
      </c>
      <c r="AE483" s="12" t="s">
        <v>119</v>
      </c>
      <c r="AF483" s="12">
        <v>1</v>
      </c>
    </row>
    <row r="484" spans="1:32" s="12" customFormat="1" x14ac:dyDescent="0.25">
      <c r="A484" s="12" t="s">
        <v>3139</v>
      </c>
      <c r="B484" s="12">
        <v>2002</v>
      </c>
      <c r="C484" t="str">
        <f t="shared" si="7"/>
        <v>Waldenstrom et al. 2002</v>
      </c>
      <c r="D484" s="12" t="s">
        <v>35</v>
      </c>
      <c r="E484" s="12" t="s">
        <v>25</v>
      </c>
      <c r="F484" s="12" t="s">
        <v>629</v>
      </c>
      <c r="G484" s="12" t="s">
        <v>2901</v>
      </c>
      <c r="H484" s="12" t="s">
        <v>3504</v>
      </c>
      <c r="I484" s="12" t="s">
        <v>3140</v>
      </c>
      <c r="J484" s="12" t="s">
        <v>3625</v>
      </c>
      <c r="K484" s="12" t="s">
        <v>28</v>
      </c>
      <c r="L484" s="12" t="s">
        <v>28</v>
      </c>
      <c r="N484" s="12" t="s">
        <v>28</v>
      </c>
      <c r="O484" t="s">
        <v>744</v>
      </c>
      <c r="P484" s="12" t="s">
        <v>3901</v>
      </c>
      <c r="Q484" t="s">
        <v>4009</v>
      </c>
      <c r="R484" t="s">
        <v>4038</v>
      </c>
      <c r="S484" t="s">
        <v>4330</v>
      </c>
      <c r="T484" s="12" t="s">
        <v>1683</v>
      </c>
      <c r="U484" s="12" t="s">
        <v>1684</v>
      </c>
      <c r="W484" s="12" t="s">
        <v>40</v>
      </c>
      <c r="X484" s="12" t="s">
        <v>3365</v>
      </c>
      <c r="Y484" s="12" t="s">
        <v>3069</v>
      </c>
      <c r="Z484" s="12" t="s">
        <v>3142</v>
      </c>
      <c r="AA484" s="12" t="s">
        <v>35</v>
      </c>
      <c r="AB484" s="12" t="s">
        <v>2901</v>
      </c>
      <c r="AE484" s="12">
        <v>1</v>
      </c>
      <c r="AF484" s="12">
        <v>10</v>
      </c>
    </row>
    <row r="485" spans="1:32" s="12" customFormat="1" x14ac:dyDescent="0.25">
      <c r="A485" s="12" t="s">
        <v>3139</v>
      </c>
      <c r="B485" s="12">
        <v>2002</v>
      </c>
      <c r="C485" t="str">
        <f t="shared" si="7"/>
        <v>Waldenstrom et al. 2002</v>
      </c>
      <c r="D485" s="12" t="s">
        <v>35</v>
      </c>
      <c r="E485" s="12" t="s">
        <v>25</v>
      </c>
      <c r="F485" s="12" t="s">
        <v>629</v>
      </c>
      <c r="G485" s="12" t="s">
        <v>2901</v>
      </c>
      <c r="H485" s="12" t="s">
        <v>3504</v>
      </c>
      <c r="I485" s="12" t="s">
        <v>3140</v>
      </c>
      <c r="J485" s="12" t="s">
        <v>3625</v>
      </c>
      <c r="K485" s="12" t="s">
        <v>28</v>
      </c>
      <c r="L485" s="12" t="s">
        <v>28</v>
      </c>
      <c r="N485" s="12" t="s">
        <v>28</v>
      </c>
      <c r="O485" t="s">
        <v>744</v>
      </c>
      <c r="P485" s="12" t="s">
        <v>3901</v>
      </c>
      <c r="Q485" t="s">
        <v>4009</v>
      </c>
      <c r="R485" t="s">
        <v>4038</v>
      </c>
      <c r="S485" t="s">
        <v>4330</v>
      </c>
      <c r="T485" s="12" t="s">
        <v>1683</v>
      </c>
      <c r="U485" s="12" t="s">
        <v>1684</v>
      </c>
      <c r="W485" s="12" t="s">
        <v>40</v>
      </c>
      <c r="X485" s="12" t="s">
        <v>3165</v>
      </c>
      <c r="Y485" s="12" t="s">
        <v>3165</v>
      </c>
      <c r="Z485" s="12" t="s">
        <v>3142</v>
      </c>
      <c r="AA485" s="12" t="s">
        <v>35</v>
      </c>
      <c r="AB485" s="12" t="s">
        <v>2901</v>
      </c>
      <c r="AE485" s="12" t="s">
        <v>119</v>
      </c>
      <c r="AF485" s="12">
        <v>10</v>
      </c>
    </row>
    <row r="486" spans="1:32" s="12" customFormat="1" x14ac:dyDescent="0.25">
      <c r="A486" s="12" t="s">
        <v>3139</v>
      </c>
      <c r="B486" s="12">
        <v>2002</v>
      </c>
      <c r="C486" t="str">
        <f t="shared" si="7"/>
        <v>Waldenstrom et al. 2002</v>
      </c>
      <c r="D486" s="12" t="s">
        <v>35</v>
      </c>
      <c r="E486" s="12" t="s">
        <v>25</v>
      </c>
      <c r="F486" s="12" t="s">
        <v>629</v>
      </c>
      <c r="G486" s="12" t="s">
        <v>2901</v>
      </c>
      <c r="H486" s="12" t="s">
        <v>3504</v>
      </c>
      <c r="I486" s="12" t="s">
        <v>3140</v>
      </c>
      <c r="J486" s="12" t="s">
        <v>3625</v>
      </c>
      <c r="K486" s="12" t="s">
        <v>28</v>
      </c>
      <c r="L486" s="12" t="s">
        <v>28</v>
      </c>
      <c r="N486" s="12" t="s">
        <v>28</v>
      </c>
      <c r="O486" t="s">
        <v>744</v>
      </c>
      <c r="P486" s="12" t="s">
        <v>3901</v>
      </c>
      <c r="Q486" t="s">
        <v>4009</v>
      </c>
      <c r="R486" t="s">
        <v>4038</v>
      </c>
      <c r="S486" t="s">
        <v>4330</v>
      </c>
      <c r="T486" s="12" t="s">
        <v>1683</v>
      </c>
      <c r="U486" s="12" t="s">
        <v>1684</v>
      </c>
      <c r="W486" s="12" t="s">
        <v>40</v>
      </c>
      <c r="X486" s="12" t="s">
        <v>3303</v>
      </c>
      <c r="Y486" s="12" t="s">
        <v>3303</v>
      </c>
      <c r="Z486" s="12" t="s">
        <v>3142</v>
      </c>
      <c r="AA486" s="12" t="s">
        <v>35</v>
      </c>
      <c r="AB486" s="12" t="s">
        <v>2901</v>
      </c>
      <c r="AE486" s="12" t="s">
        <v>119</v>
      </c>
      <c r="AF486" s="12">
        <v>10</v>
      </c>
    </row>
    <row r="487" spans="1:32" s="12" customFormat="1" x14ac:dyDescent="0.25">
      <c r="A487" s="12" t="s">
        <v>3139</v>
      </c>
      <c r="B487" s="12">
        <v>2002</v>
      </c>
      <c r="C487" t="str">
        <f t="shared" si="7"/>
        <v>Waldenstrom et al. 2002</v>
      </c>
      <c r="D487" s="12" t="s">
        <v>35</v>
      </c>
      <c r="E487" s="12" t="s">
        <v>25</v>
      </c>
      <c r="F487" s="12" t="s">
        <v>629</v>
      </c>
      <c r="G487" s="12" t="s">
        <v>2901</v>
      </c>
      <c r="H487" s="12" t="s">
        <v>3504</v>
      </c>
      <c r="I487" s="12" t="s">
        <v>3140</v>
      </c>
      <c r="J487" s="12" t="s">
        <v>3625</v>
      </c>
      <c r="K487" s="12" t="s">
        <v>28</v>
      </c>
      <c r="L487" s="12" t="s">
        <v>28</v>
      </c>
      <c r="N487" s="12" t="s">
        <v>28</v>
      </c>
      <c r="O487" t="s">
        <v>744</v>
      </c>
      <c r="P487" s="12" t="s">
        <v>3901</v>
      </c>
      <c r="Q487" t="s">
        <v>4009</v>
      </c>
      <c r="R487" t="s">
        <v>4038</v>
      </c>
      <c r="S487" t="s">
        <v>4330</v>
      </c>
      <c r="T487" s="12" t="s">
        <v>1683</v>
      </c>
      <c r="U487" s="12" t="s">
        <v>1684</v>
      </c>
      <c r="W487" s="12" t="s">
        <v>40</v>
      </c>
      <c r="X487" s="12" t="s">
        <v>3360</v>
      </c>
      <c r="Y487" s="12" t="s">
        <v>3360</v>
      </c>
      <c r="Z487" s="12" t="s">
        <v>3142</v>
      </c>
      <c r="AA487" s="12" t="s">
        <v>35</v>
      </c>
      <c r="AB487" s="12" t="s">
        <v>2901</v>
      </c>
      <c r="AE487" s="12" t="s">
        <v>119</v>
      </c>
      <c r="AF487" s="12">
        <v>10</v>
      </c>
    </row>
    <row r="488" spans="1:32" s="12" customFormat="1" x14ac:dyDescent="0.25">
      <c r="A488" s="12" t="s">
        <v>3139</v>
      </c>
      <c r="B488" s="12">
        <v>2002</v>
      </c>
      <c r="C488" t="str">
        <f t="shared" si="7"/>
        <v>Waldenstrom et al. 2002</v>
      </c>
      <c r="D488" s="12" t="s">
        <v>35</v>
      </c>
      <c r="E488" s="12" t="s">
        <v>25</v>
      </c>
      <c r="F488" s="12" t="s">
        <v>629</v>
      </c>
      <c r="G488" s="12" t="s">
        <v>2901</v>
      </c>
      <c r="H488" s="12" t="s">
        <v>3504</v>
      </c>
      <c r="I488" s="12" t="s">
        <v>3140</v>
      </c>
      <c r="J488" s="12" t="s">
        <v>3625</v>
      </c>
      <c r="K488" s="12" t="s">
        <v>28</v>
      </c>
      <c r="L488" s="12" t="s">
        <v>28</v>
      </c>
      <c r="N488" s="12" t="s">
        <v>28</v>
      </c>
      <c r="O488" t="s">
        <v>744</v>
      </c>
      <c r="P488" s="12" t="s">
        <v>3901</v>
      </c>
      <c r="Q488" t="s">
        <v>2614</v>
      </c>
      <c r="R488" t="s">
        <v>3903</v>
      </c>
      <c r="S488" t="s">
        <v>4126</v>
      </c>
      <c r="T488" s="12" t="s">
        <v>4420</v>
      </c>
      <c r="U488" s="12" t="s">
        <v>3192</v>
      </c>
      <c r="W488" s="12" t="s">
        <v>40</v>
      </c>
      <c r="X488" s="12" t="s">
        <v>3365</v>
      </c>
      <c r="Y488" s="12" t="s">
        <v>3069</v>
      </c>
      <c r="Z488" s="12" t="s">
        <v>3142</v>
      </c>
      <c r="AA488" s="12" t="s">
        <v>35</v>
      </c>
      <c r="AB488" s="12" t="s">
        <v>2901</v>
      </c>
      <c r="AE488" s="12" t="s">
        <v>119</v>
      </c>
      <c r="AF488" s="12">
        <v>1</v>
      </c>
    </row>
    <row r="489" spans="1:32" s="12" customFormat="1" x14ac:dyDescent="0.25">
      <c r="A489" s="12" t="s">
        <v>3139</v>
      </c>
      <c r="B489" s="12">
        <v>2002</v>
      </c>
      <c r="C489" t="str">
        <f t="shared" si="7"/>
        <v>Waldenstrom et al. 2002</v>
      </c>
      <c r="D489" s="12" t="s">
        <v>35</v>
      </c>
      <c r="E489" s="12" t="s">
        <v>25</v>
      </c>
      <c r="F489" s="12" t="s">
        <v>629</v>
      </c>
      <c r="G489" s="12" t="s">
        <v>2901</v>
      </c>
      <c r="H489" s="12" t="s">
        <v>3504</v>
      </c>
      <c r="I489" s="12" t="s">
        <v>3140</v>
      </c>
      <c r="J489" s="12" t="s">
        <v>3625</v>
      </c>
      <c r="K489" s="12" t="s">
        <v>28</v>
      </c>
      <c r="L489" s="12" t="s">
        <v>28</v>
      </c>
      <c r="N489" s="12" t="s">
        <v>28</v>
      </c>
      <c r="O489" t="s">
        <v>744</v>
      </c>
      <c r="P489" s="12" t="s">
        <v>3901</v>
      </c>
      <c r="Q489" t="s">
        <v>2614</v>
      </c>
      <c r="R489" t="s">
        <v>3903</v>
      </c>
      <c r="S489" t="s">
        <v>4126</v>
      </c>
      <c r="T489" s="12" t="s">
        <v>4420</v>
      </c>
      <c r="U489" s="12" t="s">
        <v>3192</v>
      </c>
      <c r="W489" s="12" t="s">
        <v>40</v>
      </c>
      <c r="X489" s="12" t="s">
        <v>3165</v>
      </c>
      <c r="Y489" s="12" t="s">
        <v>3165</v>
      </c>
      <c r="Z489" s="12" t="s">
        <v>3142</v>
      </c>
      <c r="AA489" s="12" t="s">
        <v>35</v>
      </c>
      <c r="AB489" s="12" t="s">
        <v>2901</v>
      </c>
      <c r="AE489" s="12" t="s">
        <v>119</v>
      </c>
      <c r="AF489" s="12">
        <v>1</v>
      </c>
    </row>
    <row r="490" spans="1:32" s="12" customFormat="1" x14ac:dyDescent="0.25">
      <c r="A490" s="12" t="s">
        <v>3139</v>
      </c>
      <c r="B490" s="12">
        <v>2002</v>
      </c>
      <c r="C490" t="str">
        <f t="shared" si="7"/>
        <v>Waldenstrom et al. 2002</v>
      </c>
      <c r="D490" s="12" t="s">
        <v>35</v>
      </c>
      <c r="E490" s="12" t="s">
        <v>25</v>
      </c>
      <c r="F490" s="12" t="s">
        <v>629</v>
      </c>
      <c r="G490" s="12" t="s">
        <v>2901</v>
      </c>
      <c r="H490" s="12" t="s">
        <v>3504</v>
      </c>
      <c r="I490" s="12" t="s">
        <v>3140</v>
      </c>
      <c r="J490" s="12" t="s">
        <v>3625</v>
      </c>
      <c r="K490" s="12" t="s">
        <v>28</v>
      </c>
      <c r="L490" s="12" t="s">
        <v>28</v>
      </c>
      <c r="N490" s="12" t="s">
        <v>28</v>
      </c>
      <c r="O490" t="s">
        <v>744</v>
      </c>
      <c r="P490" s="12" t="s">
        <v>3901</v>
      </c>
      <c r="Q490" t="s">
        <v>2614</v>
      </c>
      <c r="R490" t="s">
        <v>3903</v>
      </c>
      <c r="S490" t="s">
        <v>4126</v>
      </c>
      <c r="T490" s="12" t="s">
        <v>4420</v>
      </c>
      <c r="U490" s="12" t="s">
        <v>3192</v>
      </c>
      <c r="W490" s="12" t="s">
        <v>40</v>
      </c>
      <c r="X490" s="12" t="s">
        <v>3303</v>
      </c>
      <c r="Y490" s="12" t="s">
        <v>3303</v>
      </c>
      <c r="Z490" s="12" t="s">
        <v>3142</v>
      </c>
      <c r="AA490" s="12" t="s">
        <v>35</v>
      </c>
      <c r="AB490" s="12" t="s">
        <v>2901</v>
      </c>
      <c r="AE490" s="12" t="s">
        <v>119</v>
      </c>
      <c r="AF490" s="12">
        <v>1</v>
      </c>
    </row>
    <row r="491" spans="1:32" s="12" customFormat="1" x14ac:dyDescent="0.25">
      <c r="A491" s="12" t="s">
        <v>3139</v>
      </c>
      <c r="B491" s="12">
        <v>2002</v>
      </c>
      <c r="C491" t="str">
        <f t="shared" si="7"/>
        <v>Waldenstrom et al. 2002</v>
      </c>
      <c r="D491" s="12" t="s">
        <v>35</v>
      </c>
      <c r="E491" s="12" t="s">
        <v>25</v>
      </c>
      <c r="F491" s="12" t="s">
        <v>629</v>
      </c>
      <c r="G491" s="12" t="s">
        <v>2901</v>
      </c>
      <c r="H491" s="12" t="s">
        <v>3504</v>
      </c>
      <c r="I491" s="12" t="s">
        <v>3140</v>
      </c>
      <c r="J491" s="12" t="s">
        <v>3625</v>
      </c>
      <c r="K491" s="12" t="s">
        <v>28</v>
      </c>
      <c r="L491" s="12" t="s">
        <v>28</v>
      </c>
      <c r="N491" s="12" t="s">
        <v>28</v>
      </c>
      <c r="O491" t="s">
        <v>744</v>
      </c>
      <c r="P491" s="12" t="s">
        <v>3901</v>
      </c>
      <c r="Q491" t="s">
        <v>2614</v>
      </c>
      <c r="R491" t="s">
        <v>3903</v>
      </c>
      <c r="S491" t="s">
        <v>4126</v>
      </c>
      <c r="T491" s="12" t="s">
        <v>4420</v>
      </c>
      <c r="U491" s="12" t="s">
        <v>3192</v>
      </c>
      <c r="W491" s="12" t="s">
        <v>40</v>
      </c>
      <c r="X491" s="12" t="s">
        <v>3360</v>
      </c>
      <c r="Y491" s="12" t="s">
        <v>3360</v>
      </c>
      <c r="Z491" s="12" t="s">
        <v>3142</v>
      </c>
      <c r="AA491" s="12" t="s">
        <v>35</v>
      </c>
      <c r="AB491" s="12" t="s">
        <v>2901</v>
      </c>
      <c r="AE491" s="12" t="s">
        <v>119</v>
      </c>
      <c r="AF491" s="12">
        <v>1</v>
      </c>
    </row>
    <row r="492" spans="1:32" s="12" customFormat="1" x14ac:dyDescent="0.25">
      <c r="A492" s="12" t="s">
        <v>3139</v>
      </c>
      <c r="B492" s="12">
        <v>2002</v>
      </c>
      <c r="C492" t="str">
        <f t="shared" si="7"/>
        <v>Waldenstrom et al. 2002</v>
      </c>
      <c r="D492" s="12" t="s">
        <v>35</v>
      </c>
      <c r="E492" s="12" t="s">
        <v>25</v>
      </c>
      <c r="F492" s="12" t="s">
        <v>629</v>
      </c>
      <c r="G492" s="12" t="s">
        <v>2901</v>
      </c>
      <c r="H492" s="12" t="s">
        <v>3504</v>
      </c>
      <c r="I492" s="12" t="s">
        <v>3140</v>
      </c>
      <c r="J492" s="12" t="s">
        <v>3625</v>
      </c>
      <c r="K492" s="12" t="s">
        <v>28</v>
      </c>
      <c r="L492" s="12" t="s">
        <v>28</v>
      </c>
      <c r="N492" s="12" t="s">
        <v>28</v>
      </c>
      <c r="O492" t="s">
        <v>744</v>
      </c>
      <c r="P492" s="12" t="s">
        <v>3901</v>
      </c>
      <c r="Q492" t="s">
        <v>4059</v>
      </c>
      <c r="R492" t="s">
        <v>4167</v>
      </c>
      <c r="S492" t="s">
        <v>4333</v>
      </c>
      <c r="T492" s="12" t="s">
        <v>2845</v>
      </c>
      <c r="U492" s="12" t="s">
        <v>1884</v>
      </c>
      <c r="W492" s="12" t="s">
        <v>40</v>
      </c>
      <c r="X492" s="12" t="s">
        <v>3365</v>
      </c>
      <c r="Y492" s="12" t="s">
        <v>3069</v>
      </c>
      <c r="Z492" s="12" t="s">
        <v>3142</v>
      </c>
      <c r="AA492" s="12" t="s">
        <v>35</v>
      </c>
      <c r="AB492" s="12" t="s">
        <v>2901</v>
      </c>
      <c r="AE492" s="12" t="s">
        <v>119</v>
      </c>
      <c r="AF492" s="12">
        <v>3</v>
      </c>
    </row>
    <row r="493" spans="1:32" s="12" customFormat="1" x14ac:dyDescent="0.25">
      <c r="A493" s="12" t="s">
        <v>3139</v>
      </c>
      <c r="B493" s="12">
        <v>2002</v>
      </c>
      <c r="C493" t="str">
        <f t="shared" si="7"/>
        <v>Waldenstrom et al. 2002</v>
      </c>
      <c r="D493" s="12" t="s">
        <v>35</v>
      </c>
      <c r="E493" s="12" t="s">
        <v>25</v>
      </c>
      <c r="F493" s="12" t="s">
        <v>629</v>
      </c>
      <c r="G493" s="12" t="s">
        <v>2901</v>
      </c>
      <c r="H493" s="12" t="s">
        <v>3504</v>
      </c>
      <c r="I493" s="12" t="s">
        <v>3140</v>
      </c>
      <c r="J493" s="12" t="s">
        <v>3625</v>
      </c>
      <c r="K493" s="12" t="s">
        <v>28</v>
      </c>
      <c r="L493" s="12" t="s">
        <v>28</v>
      </c>
      <c r="N493" s="12" t="s">
        <v>28</v>
      </c>
      <c r="O493" t="s">
        <v>744</v>
      </c>
      <c r="P493" s="12" t="s">
        <v>3901</v>
      </c>
      <c r="Q493" t="s">
        <v>4059</v>
      </c>
      <c r="R493" t="s">
        <v>4167</v>
      </c>
      <c r="S493" t="s">
        <v>4333</v>
      </c>
      <c r="T493" s="12" t="s">
        <v>2845</v>
      </c>
      <c r="U493" s="12" t="s">
        <v>1884</v>
      </c>
      <c r="W493" s="12" t="s">
        <v>40</v>
      </c>
      <c r="X493" s="12" t="s">
        <v>3165</v>
      </c>
      <c r="Y493" s="12" t="s">
        <v>3165</v>
      </c>
      <c r="Z493" s="12" t="s">
        <v>3142</v>
      </c>
      <c r="AA493" s="12" t="s">
        <v>35</v>
      </c>
      <c r="AB493" s="12" t="s">
        <v>2901</v>
      </c>
      <c r="AE493" s="12" t="s">
        <v>119</v>
      </c>
      <c r="AF493" s="12">
        <v>3</v>
      </c>
    </row>
    <row r="494" spans="1:32" s="12" customFormat="1" x14ac:dyDescent="0.25">
      <c r="A494" s="12" t="s">
        <v>3139</v>
      </c>
      <c r="B494" s="12">
        <v>2002</v>
      </c>
      <c r="C494" t="str">
        <f t="shared" si="7"/>
        <v>Waldenstrom et al. 2002</v>
      </c>
      <c r="D494" s="12" t="s">
        <v>35</v>
      </c>
      <c r="E494" s="12" t="s">
        <v>25</v>
      </c>
      <c r="F494" s="12" t="s">
        <v>629</v>
      </c>
      <c r="G494" s="12" t="s">
        <v>2901</v>
      </c>
      <c r="H494" s="12" t="s">
        <v>3504</v>
      </c>
      <c r="I494" s="12" t="s">
        <v>3140</v>
      </c>
      <c r="J494" s="12" t="s">
        <v>3625</v>
      </c>
      <c r="K494" s="12" t="s">
        <v>28</v>
      </c>
      <c r="L494" s="12" t="s">
        <v>28</v>
      </c>
      <c r="N494" s="12" t="s">
        <v>28</v>
      </c>
      <c r="O494" t="s">
        <v>744</v>
      </c>
      <c r="P494" s="12" t="s">
        <v>3901</v>
      </c>
      <c r="Q494" t="s">
        <v>4059</v>
      </c>
      <c r="R494" t="s">
        <v>4167</v>
      </c>
      <c r="S494" t="s">
        <v>4333</v>
      </c>
      <c r="T494" s="12" t="s">
        <v>2845</v>
      </c>
      <c r="U494" s="12" t="s">
        <v>1884</v>
      </c>
      <c r="W494" s="12" t="s">
        <v>40</v>
      </c>
      <c r="X494" s="12" t="s">
        <v>3303</v>
      </c>
      <c r="Y494" s="12" t="s">
        <v>3303</v>
      </c>
      <c r="Z494" s="12" t="s">
        <v>3142</v>
      </c>
      <c r="AA494" s="12" t="s">
        <v>35</v>
      </c>
      <c r="AB494" s="12" t="s">
        <v>2901</v>
      </c>
      <c r="AE494" s="12" t="s">
        <v>119</v>
      </c>
      <c r="AF494" s="12">
        <v>3</v>
      </c>
    </row>
    <row r="495" spans="1:32" s="12" customFormat="1" x14ac:dyDescent="0.25">
      <c r="A495" s="12" t="s">
        <v>3139</v>
      </c>
      <c r="B495" s="12">
        <v>2002</v>
      </c>
      <c r="C495" t="str">
        <f t="shared" si="7"/>
        <v>Waldenstrom et al. 2002</v>
      </c>
      <c r="D495" s="12" t="s">
        <v>35</v>
      </c>
      <c r="E495" s="12" t="s">
        <v>25</v>
      </c>
      <c r="F495" s="12" t="s">
        <v>629</v>
      </c>
      <c r="G495" s="12" t="s">
        <v>2901</v>
      </c>
      <c r="H495" s="12" t="s">
        <v>3504</v>
      </c>
      <c r="I495" s="12" t="s">
        <v>3140</v>
      </c>
      <c r="J495" s="12" t="s">
        <v>3625</v>
      </c>
      <c r="K495" s="12" t="s">
        <v>28</v>
      </c>
      <c r="L495" s="12" t="s">
        <v>28</v>
      </c>
      <c r="N495" s="12" t="s">
        <v>28</v>
      </c>
      <c r="O495" t="s">
        <v>744</v>
      </c>
      <c r="P495" s="12" t="s">
        <v>3901</v>
      </c>
      <c r="Q495" t="s">
        <v>4059</v>
      </c>
      <c r="R495" t="s">
        <v>4167</v>
      </c>
      <c r="S495" t="s">
        <v>4333</v>
      </c>
      <c r="T495" s="12" t="s">
        <v>2845</v>
      </c>
      <c r="U495" s="12" t="s">
        <v>1884</v>
      </c>
      <c r="W495" s="12" t="s">
        <v>40</v>
      </c>
      <c r="X495" s="12" t="s">
        <v>3360</v>
      </c>
      <c r="Y495" s="12" t="s">
        <v>3360</v>
      </c>
      <c r="Z495" s="12" t="s">
        <v>3142</v>
      </c>
      <c r="AA495" s="12" t="s">
        <v>35</v>
      </c>
      <c r="AB495" s="12" t="s">
        <v>2901</v>
      </c>
      <c r="AE495" s="12" t="s">
        <v>119</v>
      </c>
      <c r="AF495" s="12">
        <v>3</v>
      </c>
    </row>
    <row r="496" spans="1:32" s="12" customFormat="1" x14ac:dyDescent="0.25">
      <c r="A496" s="12" t="s">
        <v>3139</v>
      </c>
      <c r="B496" s="12">
        <v>2002</v>
      </c>
      <c r="C496" t="str">
        <f t="shared" si="7"/>
        <v>Waldenstrom et al. 2002</v>
      </c>
      <c r="D496" s="12" t="s">
        <v>35</v>
      </c>
      <c r="E496" s="12" t="s">
        <v>25</v>
      </c>
      <c r="F496" s="12" t="s">
        <v>629</v>
      </c>
      <c r="G496" s="12" t="s">
        <v>2901</v>
      </c>
      <c r="H496" s="12" t="s">
        <v>3504</v>
      </c>
      <c r="I496" s="12" t="s">
        <v>3140</v>
      </c>
      <c r="J496" s="12" t="s">
        <v>3625</v>
      </c>
      <c r="K496" s="12" t="s">
        <v>28</v>
      </c>
      <c r="L496" s="12" t="s">
        <v>28</v>
      </c>
      <c r="N496" s="12" t="s">
        <v>28</v>
      </c>
      <c r="O496" t="s">
        <v>744</v>
      </c>
      <c r="P496" s="12" t="s">
        <v>3901</v>
      </c>
      <c r="Q496" t="s">
        <v>2614</v>
      </c>
      <c r="R496" t="s">
        <v>3990</v>
      </c>
      <c r="S496" t="s">
        <v>4508</v>
      </c>
      <c r="T496" s="12" t="s">
        <v>4421</v>
      </c>
      <c r="U496" s="12" t="s">
        <v>3177</v>
      </c>
      <c r="W496" s="12" t="s">
        <v>40</v>
      </c>
      <c r="X496" s="12" t="s">
        <v>3360</v>
      </c>
      <c r="Y496" s="12" t="s">
        <v>3360</v>
      </c>
      <c r="Z496" s="12" t="s">
        <v>3142</v>
      </c>
      <c r="AA496" s="12" t="s">
        <v>35</v>
      </c>
      <c r="AB496" s="12" t="s">
        <v>2901</v>
      </c>
      <c r="AE496" s="12" t="s">
        <v>119</v>
      </c>
      <c r="AF496" s="12">
        <v>1</v>
      </c>
    </row>
    <row r="497" spans="1:32" s="12" customFormat="1" x14ac:dyDescent="0.25">
      <c r="A497" s="12" t="s">
        <v>3139</v>
      </c>
      <c r="B497" s="12">
        <v>2002</v>
      </c>
      <c r="C497" t="str">
        <f t="shared" si="7"/>
        <v>Waldenstrom et al. 2002</v>
      </c>
      <c r="D497" s="12" t="s">
        <v>35</v>
      </c>
      <c r="E497" s="12" t="s">
        <v>25</v>
      </c>
      <c r="F497" s="12" t="s">
        <v>629</v>
      </c>
      <c r="G497" s="12" t="s">
        <v>2901</v>
      </c>
      <c r="H497" s="12" t="s">
        <v>3504</v>
      </c>
      <c r="I497" s="12" t="s">
        <v>3140</v>
      </c>
      <c r="J497" s="12" t="s">
        <v>3625</v>
      </c>
      <c r="K497" s="12" t="s">
        <v>28</v>
      </c>
      <c r="L497" s="12" t="s">
        <v>28</v>
      </c>
      <c r="N497" s="12" t="s">
        <v>28</v>
      </c>
      <c r="O497" t="s">
        <v>744</v>
      </c>
      <c r="P497" s="12" t="s">
        <v>3901</v>
      </c>
      <c r="Q497" t="s">
        <v>2614</v>
      </c>
      <c r="R497" t="s">
        <v>3990</v>
      </c>
      <c r="S497" t="s">
        <v>4508</v>
      </c>
      <c r="T497" s="12" t="s">
        <v>4421</v>
      </c>
      <c r="U497" s="12" t="s">
        <v>3177</v>
      </c>
      <c r="W497" s="12" t="s">
        <v>40</v>
      </c>
      <c r="X497" s="12" t="s">
        <v>3365</v>
      </c>
      <c r="Y497" s="12" t="s">
        <v>3069</v>
      </c>
      <c r="Z497" s="12" t="s">
        <v>3142</v>
      </c>
      <c r="AA497" s="12" t="s">
        <v>35</v>
      </c>
      <c r="AB497" s="12" t="s">
        <v>2901</v>
      </c>
      <c r="AE497" s="12">
        <v>1</v>
      </c>
      <c r="AF497" s="12">
        <v>1</v>
      </c>
    </row>
    <row r="498" spans="1:32" s="12" customFormat="1" x14ac:dyDescent="0.25">
      <c r="A498" s="12" t="s">
        <v>3139</v>
      </c>
      <c r="B498" s="12">
        <v>2002</v>
      </c>
      <c r="C498" t="str">
        <f t="shared" si="7"/>
        <v>Waldenstrom et al. 2002</v>
      </c>
      <c r="D498" s="12" t="s">
        <v>35</v>
      </c>
      <c r="E498" s="12" t="s">
        <v>25</v>
      </c>
      <c r="F498" s="12" t="s">
        <v>629</v>
      </c>
      <c r="G498" s="12" t="s">
        <v>2901</v>
      </c>
      <c r="H498" s="12" t="s">
        <v>3504</v>
      </c>
      <c r="I498" s="12" t="s">
        <v>3140</v>
      </c>
      <c r="J498" s="12" t="s">
        <v>3625</v>
      </c>
      <c r="K498" s="12" t="s">
        <v>28</v>
      </c>
      <c r="L498" s="12" t="s">
        <v>28</v>
      </c>
      <c r="N498" s="12" t="s">
        <v>28</v>
      </c>
      <c r="O498" t="s">
        <v>744</v>
      </c>
      <c r="P498" s="12" t="s">
        <v>3901</v>
      </c>
      <c r="Q498" t="s">
        <v>2614</v>
      </c>
      <c r="R498" t="s">
        <v>3990</v>
      </c>
      <c r="S498" t="s">
        <v>4508</v>
      </c>
      <c r="T498" s="12" t="s">
        <v>4421</v>
      </c>
      <c r="U498" s="12" t="s">
        <v>3177</v>
      </c>
      <c r="W498" s="12" t="s">
        <v>40</v>
      </c>
      <c r="X498" s="12" t="s">
        <v>3165</v>
      </c>
      <c r="Y498" s="12" t="s">
        <v>3165</v>
      </c>
      <c r="Z498" s="12" t="s">
        <v>3142</v>
      </c>
      <c r="AA498" s="12" t="s">
        <v>35</v>
      </c>
      <c r="AB498" s="12" t="s">
        <v>2901</v>
      </c>
      <c r="AE498" s="12" t="s">
        <v>119</v>
      </c>
      <c r="AF498" s="12">
        <v>1</v>
      </c>
    </row>
    <row r="499" spans="1:32" s="12" customFormat="1" x14ac:dyDescent="0.25">
      <c r="A499" s="12" t="s">
        <v>3139</v>
      </c>
      <c r="B499" s="12">
        <v>2002</v>
      </c>
      <c r="C499" t="str">
        <f t="shared" si="7"/>
        <v>Waldenstrom et al. 2002</v>
      </c>
      <c r="D499" s="12" t="s">
        <v>35</v>
      </c>
      <c r="E499" s="12" t="s">
        <v>25</v>
      </c>
      <c r="F499" s="12" t="s">
        <v>629</v>
      </c>
      <c r="G499" s="12" t="s">
        <v>2901</v>
      </c>
      <c r="H499" s="12" t="s">
        <v>3504</v>
      </c>
      <c r="I499" s="12" t="s">
        <v>3140</v>
      </c>
      <c r="J499" s="12" t="s">
        <v>3625</v>
      </c>
      <c r="K499" s="12" t="s">
        <v>28</v>
      </c>
      <c r="L499" s="12" t="s">
        <v>28</v>
      </c>
      <c r="N499" s="12" t="s">
        <v>28</v>
      </c>
      <c r="O499" t="s">
        <v>744</v>
      </c>
      <c r="P499" s="12" t="s">
        <v>3901</v>
      </c>
      <c r="Q499" t="s">
        <v>2614</v>
      </c>
      <c r="R499" t="s">
        <v>3990</v>
      </c>
      <c r="S499" t="s">
        <v>4508</v>
      </c>
      <c r="T499" s="12" t="s">
        <v>4421</v>
      </c>
      <c r="U499" s="12" t="s">
        <v>3177</v>
      </c>
      <c r="W499" s="12" t="s">
        <v>40</v>
      </c>
      <c r="X499" s="12" t="s">
        <v>3303</v>
      </c>
      <c r="Y499" s="12" t="s">
        <v>3303</v>
      </c>
      <c r="Z499" s="12" t="s">
        <v>3142</v>
      </c>
      <c r="AA499" s="12" t="s">
        <v>35</v>
      </c>
      <c r="AB499" s="12" t="s">
        <v>2901</v>
      </c>
      <c r="AE499" s="12" t="s">
        <v>119</v>
      </c>
      <c r="AF499" s="12">
        <v>1</v>
      </c>
    </row>
    <row r="500" spans="1:32" s="12" customFormat="1" x14ac:dyDescent="0.25">
      <c r="A500" s="12" t="s">
        <v>3139</v>
      </c>
      <c r="B500" s="12">
        <v>2002</v>
      </c>
      <c r="C500" t="str">
        <f t="shared" si="7"/>
        <v>Waldenstrom et al. 2002</v>
      </c>
      <c r="D500" s="12" t="s">
        <v>35</v>
      </c>
      <c r="E500" s="12" t="s">
        <v>25</v>
      </c>
      <c r="F500" s="12" t="s">
        <v>629</v>
      </c>
      <c r="G500" s="12" t="s">
        <v>2901</v>
      </c>
      <c r="H500" s="12" t="s">
        <v>3504</v>
      </c>
      <c r="I500" s="12" t="s">
        <v>3140</v>
      </c>
      <c r="J500" s="12" t="s">
        <v>3625</v>
      </c>
      <c r="K500" s="12" t="s">
        <v>28</v>
      </c>
      <c r="L500" s="12" t="s">
        <v>28</v>
      </c>
      <c r="N500" s="12" t="s">
        <v>28</v>
      </c>
      <c r="O500" t="s">
        <v>744</v>
      </c>
      <c r="P500" s="12" t="s">
        <v>3901</v>
      </c>
      <c r="Q500" t="s">
        <v>4009</v>
      </c>
      <c r="R500" t="s">
        <v>4011</v>
      </c>
      <c r="S500" t="s">
        <v>4338</v>
      </c>
      <c r="T500" s="12" t="s">
        <v>1790</v>
      </c>
      <c r="U500" s="12" t="s">
        <v>1791</v>
      </c>
      <c r="W500" s="12" t="s">
        <v>40</v>
      </c>
      <c r="X500" s="12" t="s">
        <v>3365</v>
      </c>
      <c r="Y500" s="12" t="s">
        <v>3069</v>
      </c>
      <c r="Z500" s="12" t="s">
        <v>3142</v>
      </c>
      <c r="AA500" s="12" t="s">
        <v>35</v>
      </c>
      <c r="AB500" s="12" t="s">
        <v>2901</v>
      </c>
      <c r="AE500" s="12" t="s">
        <v>119</v>
      </c>
      <c r="AF500" s="12">
        <v>3</v>
      </c>
    </row>
    <row r="501" spans="1:32" s="12" customFormat="1" x14ac:dyDescent="0.25">
      <c r="A501" s="12" t="s">
        <v>3139</v>
      </c>
      <c r="B501" s="12">
        <v>2002</v>
      </c>
      <c r="C501" t="str">
        <f t="shared" si="7"/>
        <v>Waldenstrom et al. 2002</v>
      </c>
      <c r="D501" s="12" t="s">
        <v>35</v>
      </c>
      <c r="E501" s="12" t="s">
        <v>25</v>
      </c>
      <c r="F501" s="12" t="s">
        <v>629</v>
      </c>
      <c r="G501" s="12" t="s">
        <v>2901</v>
      </c>
      <c r="H501" s="12" t="s">
        <v>3504</v>
      </c>
      <c r="I501" s="12" t="s">
        <v>3140</v>
      </c>
      <c r="J501" s="12" t="s">
        <v>3625</v>
      </c>
      <c r="K501" s="12" t="s">
        <v>28</v>
      </c>
      <c r="L501" s="12" t="s">
        <v>28</v>
      </c>
      <c r="N501" s="12" t="s">
        <v>28</v>
      </c>
      <c r="O501" t="s">
        <v>744</v>
      </c>
      <c r="P501" s="12" t="s">
        <v>3901</v>
      </c>
      <c r="Q501" t="s">
        <v>4009</v>
      </c>
      <c r="R501" t="s">
        <v>4011</v>
      </c>
      <c r="S501" t="s">
        <v>4338</v>
      </c>
      <c r="T501" s="12" t="s">
        <v>1790</v>
      </c>
      <c r="U501" s="12" t="s">
        <v>1791</v>
      </c>
      <c r="W501" s="12" t="s">
        <v>40</v>
      </c>
      <c r="X501" s="12" t="s">
        <v>3165</v>
      </c>
      <c r="Y501" s="12" t="s">
        <v>3165</v>
      </c>
      <c r="Z501" s="12" t="s">
        <v>3142</v>
      </c>
      <c r="AA501" s="12" t="s">
        <v>35</v>
      </c>
      <c r="AB501" s="12" t="s">
        <v>2901</v>
      </c>
      <c r="AE501" s="12" t="s">
        <v>119</v>
      </c>
      <c r="AF501" s="12">
        <v>3</v>
      </c>
    </row>
    <row r="502" spans="1:32" s="12" customFormat="1" x14ac:dyDescent="0.25">
      <c r="A502" s="12" t="s">
        <v>3139</v>
      </c>
      <c r="B502" s="12">
        <v>2002</v>
      </c>
      <c r="C502" t="str">
        <f t="shared" si="7"/>
        <v>Waldenstrom et al. 2002</v>
      </c>
      <c r="D502" s="12" t="s">
        <v>35</v>
      </c>
      <c r="E502" s="12" t="s">
        <v>25</v>
      </c>
      <c r="F502" s="12" t="s">
        <v>629</v>
      </c>
      <c r="G502" s="12" t="s">
        <v>2901</v>
      </c>
      <c r="H502" s="12" t="s">
        <v>3504</v>
      </c>
      <c r="I502" s="12" t="s">
        <v>3140</v>
      </c>
      <c r="J502" s="12" t="s">
        <v>3625</v>
      </c>
      <c r="K502" s="12" t="s">
        <v>28</v>
      </c>
      <c r="L502" s="12" t="s">
        <v>28</v>
      </c>
      <c r="N502" s="12" t="s">
        <v>28</v>
      </c>
      <c r="O502" t="s">
        <v>744</v>
      </c>
      <c r="P502" s="12" t="s">
        <v>3901</v>
      </c>
      <c r="Q502" t="s">
        <v>4009</v>
      </c>
      <c r="R502" t="s">
        <v>4011</v>
      </c>
      <c r="S502" t="s">
        <v>4338</v>
      </c>
      <c r="T502" s="12" t="s">
        <v>1790</v>
      </c>
      <c r="U502" s="12" t="s">
        <v>1791</v>
      </c>
      <c r="W502" s="12" t="s">
        <v>40</v>
      </c>
      <c r="X502" s="12" t="s">
        <v>3303</v>
      </c>
      <c r="Y502" s="12" t="s">
        <v>3303</v>
      </c>
      <c r="Z502" s="12" t="s">
        <v>3142</v>
      </c>
      <c r="AA502" s="12" t="s">
        <v>35</v>
      </c>
      <c r="AB502" s="12" t="s">
        <v>2901</v>
      </c>
      <c r="AE502" s="12" t="s">
        <v>119</v>
      </c>
      <c r="AF502" s="12">
        <v>3</v>
      </c>
    </row>
    <row r="503" spans="1:32" s="12" customFormat="1" x14ac:dyDescent="0.25">
      <c r="A503" s="12" t="s">
        <v>3139</v>
      </c>
      <c r="B503" s="12">
        <v>2002</v>
      </c>
      <c r="C503" t="str">
        <f t="shared" si="7"/>
        <v>Waldenstrom et al. 2002</v>
      </c>
      <c r="D503" s="12" t="s">
        <v>35</v>
      </c>
      <c r="E503" s="12" t="s">
        <v>25</v>
      </c>
      <c r="F503" s="12" t="s">
        <v>629</v>
      </c>
      <c r="G503" s="12" t="s">
        <v>2901</v>
      </c>
      <c r="H503" s="12" t="s">
        <v>3504</v>
      </c>
      <c r="I503" s="12" t="s">
        <v>3140</v>
      </c>
      <c r="J503" s="12" t="s">
        <v>3625</v>
      </c>
      <c r="K503" s="12" t="s">
        <v>28</v>
      </c>
      <c r="L503" s="12" t="s">
        <v>28</v>
      </c>
      <c r="N503" s="12" t="s">
        <v>28</v>
      </c>
      <c r="O503" t="s">
        <v>744</v>
      </c>
      <c r="P503" s="12" t="s">
        <v>3901</v>
      </c>
      <c r="Q503" t="s">
        <v>4009</v>
      </c>
      <c r="R503" t="s">
        <v>4011</v>
      </c>
      <c r="S503" t="s">
        <v>4338</v>
      </c>
      <c r="T503" s="12" t="s">
        <v>1790</v>
      </c>
      <c r="U503" s="12" t="s">
        <v>1791</v>
      </c>
      <c r="W503" s="12" t="s">
        <v>40</v>
      </c>
      <c r="X503" s="12" t="s">
        <v>3360</v>
      </c>
      <c r="Y503" s="12" t="s">
        <v>3360</v>
      </c>
      <c r="Z503" s="12" t="s">
        <v>3142</v>
      </c>
      <c r="AA503" s="12" t="s">
        <v>35</v>
      </c>
      <c r="AB503" s="12" t="s">
        <v>2901</v>
      </c>
      <c r="AE503" s="12" t="s">
        <v>119</v>
      </c>
      <c r="AF503" s="12">
        <v>3</v>
      </c>
    </row>
    <row r="504" spans="1:32" s="12" customFormat="1" x14ac:dyDescent="0.25">
      <c r="A504" s="12" t="s">
        <v>3139</v>
      </c>
      <c r="B504" s="12">
        <v>2002</v>
      </c>
      <c r="C504" t="str">
        <f t="shared" si="7"/>
        <v>Waldenstrom et al. 2002</v>
      </c>
      <c r="D504" s="12" t="s">
        <v>35</v>
      </c>
      <c r="E504" s="12" t="s">
        <v>25</v>
      </c>
      <c r="F504" s="12" t="s">
        <v>629</v>
      </c>
      <c r="G504" s="12" t="s">
        <v>2901</v>
      </c>
      <c r="H504" s="12" t="s">
        <v>3504</v>
      </c>
      <c r="I504" s="12" t="s">
        <v>3140</v>
      </c>
      <c r="J504" s="12" t="s">
        <v>3625</v>
      </c>
      <c r="K504" s="12" t="s">
        <v>28</v>
      </c>
      <c r="L504" s="12" t="s">
        <v>28</v>
      </c>
      <c r="N504" s="12" t="s">
        <v>28</v>
      </c>
      <c r="O504" t="s">
        <v>744</v>
      </c>
      <c r="P504" s="12" t="s">
        <v>3901</v>
      </c>
      <c r="Q504" t="s">
        <v>4009</v>
      </c>
      <c r="R504" t="s">
        <v>4120</v>
      </c>
      <c r="S504" t="s">
        <v>4119</v>
      </c>
      <c r="T504" s="12" t="s">
        <v>346</v>
      </c>
      <c r="U504" s="12" t="s">
        <v>347</v>
      </c>
      <c r="W504" s="12" t="s">
        <v>40</v>
      </c>
      <c r="X504" s="12" t="s">
        <v>3365</v>
      </c>
      <c r="Y504" s="12" t="s">
        <v>3069</v>
      </c>
      <c r="Z504" s="12" t="s">
        <v>3142</v>
      </c>
      <c r="AA504" s="12" t="s">
        <v>35</v>
      </c>
      <c r="AB504" s="12" t="s">
        <v>2901</v>
      </c>
      <c r="AE504" s="12" t="s">
        <v>119</v>
      </c>
      <c r="AF504" s="12">
        <v>4</v>
      </c>
    </row>
    <row r="505" spans="1:32" s="12" customFormat="1" x14ac:dyDescent="0.25">
      <c r="A505" s="12" t="s">
        <v>3139</v>
      </c>
      <c r="B505" s="12">
        <v>2002</v>
      </c>
      <c r="C505" t="str">
        <f t="shared" si="7"/>
        <v>Waldenstrom et al. 2002</v>
      </c>
      <c r="D505" s="12" t="s">
        <v>35</v>
      </c>
      <c r="E505" s="12" t="s">
        <v>25</v>
      </c>
      <c r="F505" s="12" t="s">
        <v>629</v>
      </c>
      <c r="G505" s="12" t="s">
        <v>2901</v>
      </c>
      <c r="H505" s="12" t="s">
        <v>3504</v>
      </c>
      <c r="I505" s="12" t="s">
        <v>3140</v>
      </c>
      <c r="J505" s="12" t="s">
        <v>3625</v>
      </c>
      <c r="K505" s="12" t="s">
        <v>28</v>
      </c>
      <c r="L505" s="12" t="s">
        <v>28</v>
      </c>
      <c r="N505" s="12" t="s">
        <v>28</v>
      </c>
      <c r="O505" t="s">
        <v>744</v>
      </c>
      <c r="P505" s="12" t="s">
        <v>3901</v>
      </c>
      <c r="Q505" t="s">
        <v>4009</v>
      </c>
      <c r="R505" t="s">
        <v>4120</v>
      </c>
      <c r="S505" t="s">
        <v>4119</v>
      </c>
      <c r="T505" s="12" t="s">
        <v>346</v>
      </c>
      <c r="U505" s="12" t="s">
        <v>347</v>
      </c>
      <c r="W505" s="12" t="s">
        <v>40</v>
      </c>
      <c r="X505" s="12" t="s">
        <v>3165</v>
      </c>
      <c r="Y505" s="12" t="s">
        <v>3165</v>
      </c>
      <c r="Z505" s="12" t="s">
        <v>3142</v>
      </c>
      <c r="AA505" s="12" t="s">
        <v>35</v>
      </c>
      <c r="AB505" s="12" t="s">
        <v>2901</v>
      </c>
      <c r="AE505" s="12" t="s">
        <v>119</v>
      </c>
      <c r="AF505" s="12">
        <v>4</v>
      </c>
    </row>
    <row r="506" spans="1:32" s="12" customFormat="1" x14ac:dyDescent="0.25">
      <c r="A506" s="12" t="s">
        <v>3139</v>
      </c>
      <c r="B506" s="12">
        <v>2002</v>
      </c>
      <c r="C506" t="str">
        <f t="shared" si="7"/>
        <v>Waldenstrom et al. 2002</v>
      </c>
      <c r="D506" s="12" t="s">
        <v>35</v>
      </c>
      <c r="E506" s="12" t="s">
        <v>25</v>
      </c>
      <c r="F506" s="12" t="s">
        <v>629</v>
      </c>
      <c r="G506" s="12" t="s">
        <v>2901</v>
      </c>
      <c r="H506" s="12" t="s">
        <v>3504</v>
      </c>
      <c r="I506" s="12" t="s">
        <v>3140</v>
      </c>
      <c r="J506" s="12" t="s">
        <v>3625</v>
      </c>
      <c r="K506" s="12" t="s">
        <v>28</v>
      </c>
      <c r="L506" s="12" t="s">
        <v>28</v>
      </c>
      <c r="N506" s="12" t="s">
        <v>28</v>
      </c>
      <c r="O506" t="s">
        <v>744</v>
      </c>
      <c r="P506" s="12" t="s">
        <v>3901</v>
      </c>
      <c r="Q506" t="s">
        <v>4009</v>
      </c>
      <c r="R506" t="s">
        <v>4120</v>
      </c>
      <c r="S506" t="s">
        <v>4119</v>
      </c>
      <c r="T506" s="12" t="s">
        <v>346</v>
      </c>
      <c r="U506" s="12" t="s">
        <v>347</v>
      </c>
      <c r="W506" s="12" t="s">
        <v>40</v>
      </c>
      <c r="X506" s="12" t="s">
        <v>3303</v>
      </c>
      <c r="Y506" s="12" t="s">
        <v>3303</v>
      </c>
      <c r="Z506" s="12" t="s">
        <v>3142</v>
      </c>
      <c r="AA506" s="12" t="s">
        <v>35</v>
      </c>
      <c r="AB506" s="12" t="s">
        <v>2901</v>
      </c>
      <c r="AE506" s="12" t="s">
        <v>119</v>
      </c>
      <c r="AF506" s="12">
        <v>4</v>
      </c>
    </row>
    <row r="507" spans="1:32" s="12" customFormat="1" x14ac:dyDescent="0.25">
      <c r="A507" s="12" t="s">
        <v>3139</v>
      </c>
      <c r="B507" s="12">
        <v>2002</v>
      </c>
      <c r="C507" t="str">
        <f t="shared" si="7"/>
        <v>Waldenstrom et al. 2002</v>
      </c>
      <c r="D507" s="12" t="s">
        <v>35</v>
      </c>
      <c r="E507" s="12" t="s">
        <v>25</v>
      </c>
      <c r="F507" s="12" t="s">
        <v>629</v>
      </c>
      <c r="G507" s="12" t="s">
        <v>2901</v>
      </c>
      <c r="H507" s="12" t="s">
        <v>3504</v>
      </c>
      <c r="I507" s="12" t="s">
        <v>3140</v>
      </c>
      <c r="J507" s="12" t="s">
        <v>3625</v>
      </c>
      <c r="K507" s="12" t="s">
        <v>28</v>
      </c>
      <c r="L507" s="12" t="s">
        <v>28</v>
      </c>
      <c r="N507" s="12" t="s">
        <v>28</v>
      </c>
      <c r="O507" t="s">
        <v>744</v>
      </c>
      <c r="P507" s="12" t="s">
        <v>3901</v>
      </c>
      <c r="Q507" t="s">
        <v>4009</v>
      </c>
      <c r="R507" t="s">
        <v>4120</v>
      </c>
      <c r="S507" t="s">
        <v>4119</v>
      </c>
      <c r="T507" s="12" t="s">
        <v>346</v>
      </c>
      <c r="U507" s="12" t="s">
        <v>347</v>
      </c>
      <c r="W507" s="12" t="s">
        <v>40</v>
      </c>
      <c r="X507" s="12" t="s">
        <v>3360</v>
      </c>
      <c r="Y507" s="12" t="s">
        <v>3360</v>
      </c>
      <c r="Z507" s="12" t="s">
        <v>3142</v>
      </c>
      <c r="AA507" s="12" t="s">
        <v>35</v>
      </c>
      <c r="AB507" s="12" t="s">
        <v>2901</v>
      </c>
      <c r="AE507" s="12" t="s">
        <v>119</v>
      </c>
      <c r="AF507" s="12">
        <v>4</v>
      </c>
    </row>
    <row r="508" spans="1:32" s="12" customFormat="1" x14ac:dyDescent="0.25">
      <c r="A508" s="12" t="s">
        <v>3139</v>
      </c>
      <c r="B508" s="12">
        <v>2002</v>
      </c>
      <c r="C508" t="str">
        <f t="shared" si="7"/>
        <v>Waldenstrom et al. 2002</v>
      </c>
      <c r="D508" s="12" t="s">
        <v>35</v>
      </c>
      <c r="E508" s="12" t="s">
        <v>25</v>
      </c>
      <c r="F508" s="12" t="s">
        <v>629</v>
      </c>
      <c r="G508" s="12" t="s">
        <v>2901</v>
      </c>
      <c r="H508" s="12" t="s">
        <v>3504</v>
      </c>
      <c r="I508" s="12" t="s">
        <v>3140</v>
      </c>
      <c r="J508" s="12" t="s">
        <v>3625</v>
      </c>
      <c r="K508" s="12" t="s">
        <v>28</v>
      </c>
      <c r="L508" s="12" t="s">
        <v>28</v>
      </c>
      <c r="N508" s="12" t="s">
        <v>28</v>
      </c>
      <c r="O508" t="s">
        <v>744</v>
      </c>
      <c r="P508" s="12" t="s">
        <v>3901</v>
      </c>
      <c r="Q508" t="s">
        <v>4009</v>
      </c>
      <c r="R508" t="s">
        <v>4090</v>
      </c>
      <c r="S508" t="s">
        <v>4340</v>
      </c>
      <c r="T508" s="12" t="s">
        <v>2779</v>
      </c>
      <c r="U508" s="12" t="s">
        <v>1921</v>
      </c>
      <c r="W508" s="12" t="s">
        <v>40</v>
      </c>
      <c r="X508" s="12" t="s">
        <v>3365</v>
      </c>
      <c r="Y508" s="12" t="s">
        <v>3069</v>
      </c>
      <c r="Z508" s="12" t="s">
        <v>3142</v>
      </c>
      <c r="AA508" s="12" t="s">
        <v>35</v>
      </c>
      <c r="AB508" s="12" t="s">
        <v>2901</v>
      </c>
      <c r="AE508" s="12" t="s">
        <v>119</v>
      </c>
      <c r="AF508" s="12">
        <v>4</v>
      </c>
    </row>
    <row r="509" spans="1:32" s="12" customFormat="1" x14ac:dyDescent="0.25">
      <c r="A509" s="12" t="s">
        <v>3139</v>
      </c>
      <c r="B509" s="12">
        <v>2002</v>
      </c>
      <c r="C509" t="str">
        <f t="shared" si="7"/>
        <v>Waldenstrom et al. 2002</v>
      </c>
      <c r="D509" s="12" t="s">
        <v>35</v>
      </c>
      <c r="E509" s="12" t="s">
        <v>25</v>
      </c>
      <c r="F509" s="12" t="s">
        <v>629</v>
      </c>
      <c r="G509" s="12" t="s">
        <v>2901</v>
      </c>
      <c r="H509" s="12" t="s">
        <v>3504</v>
      </c>
      <c r="I509" s="12" t="s">
        <v>3140</v>
      </c>
      <c r="J509" s="12" t="s">
        <v>3625</v>
      </c>
      <c r="K509" s="12" t="s">
        <v>28</v>
      </c>
      <c r="L509" s="12" t="s">
        <v>28</v>
      </c>
      <c r="N509" s="12" t="s">
        <v>28</v>
      </c>
      <c r="O509" t="s">
        <v>744</v>
      </c>
      <c r="P509" s="12" t="s">
        <v>3901</v>
      </c>
      <c r="Q509" t="s">
        <v>4009</v>
      </c>
      <c r="R509" t="s">
        <v>4090</v>
      </c>
      <c r="S509" t="s">
        <v>4340</v>
      </c>
      <c r="T509" s="12" t="s">
        <v>2779</v>
      </c>
      <c r="U509" s="12" t="s">
        <v>1921</v>
      </c>
      <c r="W509" s="12" t="s">
        <v>40</v>
      </c>
      <c r="X509" s="12" t="s">
        <v>3165</v>
      </c>
      <c r="Y509" s="12" t="s">
        <v>3165</v>
      </c>
      <c r="Z509" s="12" t="s">
        <v>3142</v>
      </c>
      <c r="AA509" s="12" t="s">
        <v>35</v>
      </c>
      <c r="AB509" s="12" t="s">
        <v>2901</v>
      </c>
      <c r="AE509" s="12" t="s">
        <v>119</v>
      </c>
      <c r="AF509" s="12">
        <v>4</v>
      </c>
    </row>
    <row r="510" spans="1:32" s="12" customFormat="1" x14ac:dyDescent="0.25">
      <c r="A510" s="12" t="s">
        <v>3139</v>
      </c>
      <c r="B510" s="12">
        <v>2002</v>
      </c>
      <c r="C510" t="str">
        <f t="shared" si="7"/>
        <v>Waldenstrom et al. 2002</v>
      </c>
      <c r="D510" s="12" t="s">
        <v>35</v>
      </c>
      <c r="E510" s="12" t="s">
        <v>25</v>
      </c>
      <c r="F510" s="12" t="s">
        <v>629</v>
      </c>
      <c r="G510" s="12" t="s">
        <v>2901</v>
      </c>
      <c r="H510" s="12" t="s">
        <v>3504</v>
      </c>
      <c r="I510" s="12" t="s">
        <v>3140</v>
      </c>
      <c r="J510" s="12" t="s">
        <v>3625</v>
      </c>
      <c r="K510" s="12" t="s">
        <v>28</v>
      </c>
      <c r="L510" s="12" t="s">
        <v>28</v>
      </c>
      <c r="N510" s="12" t="s">
        <v>28</v>
      </c>
      <c r="O510" t="s">
        <v>744</v>
      </c>
      <c r="P510" s="12" t="s">
        <v>3901</v>
      </c>
      <c r="Q510" t="s">
        <v>4009</v>
      </c>
      <c r="R510" t="s">
        <v>4090</v>
      </c>
      <c r="S510" t="s">
        <v>4340</v>
      </c>
      <c r="T510" s="12" t="s">
        <v>2779</v>
      </c>
      <c r="U510" s="12" t="s">
        <v>1921</v>
      </c>
      <c r="W510" s="12" t="s">
        <v>40</v>
      </c>
      <c r="X510" s="12" t="s">
        <v>3303</v>
      </c>
      <c r="Y510" s="12" t="s">
        <v>3303</v>
      </c>
      <c r="Z510" s="12" t="s">
        <v>3142</v>
      </c>
      <c r="AA510" s="12" t="s">
        <v>35</v>
      </c>
      <c r="AB510" s="12" t="s">
        <v>2901</v>
      </c>
      <c r="AE510" s="12" t="s">
        <v>119</v>
      </c>
      <c r="AF510" s="12">
        <v>4</v>
      </c>
    </row>
    <row r="511" spans="1:32" s="12" customFormat="1" x14ac:dyDescent="0.25">
      <c r="A511" s="12" t="s">
        <v>3139</v>
      </c>
      <c r="B511" s="12">
        <v>2002</v>
      </c>
      <c r="C511" t="str">
        <f t="shared" si="7"/>
        <v>Waldenstrom et al. 2002</v>
      </c>
      <c r="D511" s="12" t="s">
        <v>35</v>
      </c>
      <c r="E511" s="12" t="s">
        <v>25</v>
      </c>
      <c r="F511" s="12" t="s">
        <v>629</v>
      </c>
      <c r="G511" s="12" t="s">
        <v>2901</v>
      </c>
      <c r="H511" s="12" t="s">
        <v>3504</v>
      </c>
      <c r="I511" s="12" t="s">
        <v>3140</v>
      </c>
      <c r="J511" s="12" t="s">
        <v>3625</v>
      </c>
      <c r="K511" s="12" t="s">
        <v>28</v>
      </c>
      <c r="L511" s="12" t="s">
        <v>28</v>
      </c>
      <c r="N511" s="12" t="s">
        <v>28</v>
      </c>
      <c r="O511" t="s">
        <v>744</v>
      </c>
      <c r="P511" s="12" t="s">
        <v>3901</v>
      </c>
      <c r="Q511" t="s">
        <v>4009</v>
      </c>
      <c r="R511" t="s">
        <v>4090</v>
      </c>
      <c r="S511" t="s">
        <v>4340</v>
      </c>
      <c r="T511" s="12" t="s">
        <v>2779</v>
      </c>
      <c r="U511" s="12" t="s">
        <v>1921</v>
      </c>
      <c r="W511" s="12" t="s">
        <v>40</v>
      </c>
      <c r="X511" s="12" t="s">
        <v>3360</v>
      </c>
      <c r="Y511" s="12" t="s">
        <v>3360</v>
      </c>
      <c r="Z511" s="12" t="s">
        <v>3142</v>
      </c>
      <c r="AA511" s="12" t="s">
        <v>35</v>
      </c>
      <c r="AB511" s="12" t="s">
        <v>2901</v>
      </c>
      <c r="AE511" s="12" t="s">
        <v>119</v>
      </c>
      <c r="AF511" s="12">
        <v>4</v>
      </c>
    </row>
    <row r="512" spans="1:32" s="12" customFormat="1" x14ac:dyDescent="0.25">
      <c r="A512" s="12" t="s">
        <v>3139</v>
      </c>
      <c r="B512" s="12">
        <v>2002</v>
      </c>
      <c r="C512" t="str">
        <f t="shared" si="7"/>
        <v>Waldenstrom et al. 2002</v>
      </c>
      <c r="D512" s="12" t="s">
        <v>35</v>
      </c>
      <c r="E512" s="12" t="s">
        <v>25</v>
      </c>
      <c r="F512" s="12" t="s">
        <v>629</v>
      </c>
      <c r="G512" s="12" t="s">
        <v>2901</v>
      </c>
      <c r="H512" s="12" t="s">
        <v>3504</v>
      </c>
      <c r="I512" s="12" t="s">
        <v>3140</v>
      </c>
      <c r="J512" s="12" t="s">
        <v>3625</v>
      </c>
      <c r="K512" s="12" t="s">
        <v>28</v>
      </c>
      <c r="L512" s="12" t="s">
        <v>28</v>
      </c>
      <c r="N512" s="12" t="s">
        <v>28</v>
      </c>
      <c r="O512" t="s">
        <v>744</v>
      </c>
      <c r="P512" s="12" t="s">
        <v>3901</v>
      </c>
      <c r="Q512" t="s">
        <v>2614</v>
      </c>
      <c r="R512" t="s">
        <v>3903</v>
      </c>
      <c r="S512" t="s">
        <v>4512</v>
      </c>
      <c r="T512" s="12" t="s">
        <v>3483</v>
      </c>
      <c r="U512" s="12" t="s">
        <v>3187</v>
      </c>
      <c r="W512" s="12" t="s">
        <v>40</v>
      </c>
      <c r="X512" s="12" t="s">
        <v>3365</v>
      </c>
      <c r="Y512" s="12" t="s">
        <v>3069</v>
      </c>
      <c r="Z512" s="12" t="s">
        <v>3142</v>
      </c>
      <c r="AA512" s="12" t="s">
        <v>35</v>
      </c>
      <c r="AB512" s="12" t="s">
        <v>2901</v>
      </c>
      <c r="AE512" s="12">
        <v>1</v>
      </c>
      <c r="AF512" s="12">
        <v>1</v>
      </c>
    </row>
    <row r="513" spans="1:59" s="12" customFormat="1" x14ac:dyDescent="0.25">
      <c r="A513" s="12" t="s">
        <v>3139</v>
      </c>
      <c r="B513" s="12">
        <v>2002</v>
      </c>
      <c r="C513" t="str">
        <f t="shared" si="7"/>
        <v>Waldenstrom et al. 2002</v>
      </c>
      <c r="D513" s="12" t="s">
        <v>35</v>
      </c>
      <c r="E513" s="12" t="s">
        <v>25</v>
      </c>
      <c r="F513" s="12" t="s">
        <v>629</v>
      </c>
      <c r="G513" s="12" t="s">
        <v>2901</v>
      </c>
      <c r="H513" s="12" t="s">
        <v>3504</v>
      </c>
      <c r="I513" s="12" t="s">
        <v>3140</v>
      </c>
      <c r="J513" s="12" t="s">
        <v>3625</v>
      </c>
      <c r="K513" s="12" t="s">
        <v>28</v>
      </c>
      <c r="L513" s="12" t="s">
        <v>28</v>
      </c>
      <c r="N513" s="12" t="s">
        <v>28</v>
      </c>
      <c r="O513" t="s">
        <v>744</v>
      </c>
      <c r="P513" s="12" t="s">
        <v>3901</v>
      </c>
      <c r="Q513" t="s">
        <v>2614</v>
      </c>
      <c r="R513" t="s">
        <v>3903</v>
      </c>
      <c r="S513" t="s">
        <v>4512</v>
      </c>
      <c r="T513" s="12" t="s">
        <v>3483</v>
      </c>
      <c r="U513" s="12" t="s">
        <v>3187</v>
      </c>
      <c r="W513" s="12" t="s">
        <v>40</v>
      </c>
      <c r="X513" s="12" t="s">
        <v>3165</v>
      </c>
      <c r="Y513" s="12" t="s">
        <v>3165</v>
      </c>
      <c r="Z513" s="12" t="s">
        <v>3142</v>
      </c>
      <c r="AA513" s="12" t="s">
        <v>35</v>
      </c>
      <c r="AB513" s="12" t="s">
        <v>2901</v>
      </c>
      <c r="AE513" s="12" t="s">
        <v>119</v>
      </c>
      <c r="AF513" s="12">
        <v>1</v>
      </c>
    </row>
    <row r="514" spans="1:59" s="12" customFormat="1" x14ac:dyDescent="0.25">
      <c r="A514" s="12" t="s">
        <v>3139</v>
      </c>
      <c r="B514" s="12">
        <v>2002</v>
      </c>
      <c r="C514" t="str">
        <f t="shared" ref="C514:C577" si="8">A514&amp;" "&amp;B514</f>
        <v>Waldenstrom et al. 2002</v>
      </c>
      <c r="D514" s="12" t="s">
        <v>35</v>
      </c>
      <c r="E514" s="12" t="s">
        <v>25</v>
      </c>
      <c r="F514" s="12" t="s">
        <v>629</v>
      </c>
      <c r="G514" s="12" t="s">
        <v>2901</v>
      </c>
      <c r="H514" s="12" t="s">
        <v>3504</v>
      </c>
      <c r="I514" s="12" t="s">
        <v>3140</v>
      </c>
      <c r="J514" s="12" t="s">
        <v>3625</v>
      </c>
      <c r="K514" s="12" t="s">
        <v>28</v>
      </c>
      <c r="L514" s="12" t="s">
        <v>28</v>
      </c>
      <c r="N514" s="12" t="s">
        <v>28</v>
      </c>
      <c r="O514" t="s">
        <v>744</v>
      </c>
      <c r="P514" s="12" t="s">
        <v>3901</v>
      </c>
      <c r="Q514" t="s">
        <v>2614</v>
      </c>
      <c r="R514" t="s">
        <v>3903</v>
      </c>
      <c r="S514" t="s">
        <v>4512</v>
      </c>
      <c r="T514" s="12" t="s">
        <v>3483</v>
      </c>
      <c r="U514" s="12" t="s">
        <v>3187</v>
      </c>
      <c r="W514" s="12" t="s">
        <v>40</v>
      </c>
      <c r="X514" s="12" t="s">
        <v>3303</v>
      </c>
      <c r="Y514" s="12" t="s">
        <v>3303</v>
      </c>
      <c r="Z514" s="12" t="s">
        <v>3142</v>
      </c>
      <c r="AA514" s="12" t="s">
        <v>35</v>
      </c>
      <c r="AB514" s="12" t="s">
        <v>2901</v>
      </c>
      <c r="AE514" s="12" t="s">
        <v>119</v>
      </c>
      <c r="AF514" s="12">
        <v>1</v>
      </c>
    </row>
    <row r="515" spans="1:59" s="12" customFormat="1" x14ac:dyDescent="0.25">
      <c r="A515" s="12" t="s">
        <v>3139</v>
      </c>
      <c r="B515" s="12">
        <v>2002</v>
      </c>
      <c r="C515" t="str">
        <f t="shared" si="8"/>
        <v>Waldenstrom et al. 2002</v>
      </c>
      <c r="D515" s="12" t="s">
        <v>35</v>
      </c>
      <c r="E515" s="12" t="s">
        <v>25</v>
      </c>
      <c r="F515" s="12" t="s">
        <v>629</v>
      </c>
      <c r="G515" s="12" t="s">
        <v>2901</v>
      </c>
      <c r="H515" s="12" t="s">
        <v>3504</v>
      </c>
      <c r="I515" s="12" t="s">
        <v>3140</v>
      </c>
      <c r="J515" s="12" t="s">
        <v>3625</v>
      </c>
      <c r="K515" s="12" t="s">
        <v>28</v>
      </c>
      <c r="L515" s="12" t="s">
        <v>28</v>
      </c>
      <c r="N515" s="12" t="s">
        <v>28</v>
      </c>
      <c r="O515" t="s">
        <v>744</v>
      </c>
      <c r="P515" s="12" t="s">
        <v>3901</v>
      </c>
      <c r="Q515" t="s">
        <v>2614</v>
      </c>
      <c r="R515" t="s">
        <v>3903</v>
      </c>
      <c r="S515" t="s">
        <v>4512</v>
      </c>
      <c r="T515" s="12" t="s">
        <v>3483</v>
      </c>
      <c r="U515" s="12" t="s">
        <v>3187</v>
      </c>
      <c r="W515" s="12" t="s">
        <v>40</v>
      </c>
      <c r="X515" s="12" t="s">
        <v>3360</v>
      </c>
      <c r="Y515" s="12" t="s">
        <v>3360</v>
      </c>
      <c r="Z515" s="12" t="s">
        <v>3142</v>
      </c>
      <c r="AA515" s="12" t="s">
        <v>35</v>
      </c>
      <c r="AB515" s="12" t="s">
        <v>2901</v>
      </c>
      <c r="AE515" s="12" t="s">
        <v>119</v>
      </c>
      <c r="AF515" s="12">
        <v>1</v>
      </c>
    </row>
    <row r="516" spans="1:59" s="12" customFormat="1" x14ac:dyDescent="0.25">
      <c r="A516" s="12" t="s">
        <v>3139</v>
      </c>
      <c r="B516" s="12">
        <v>2002</v>
      </c>
      <c r="C516" t="str">
        <f t="shared" si="8"/>
        <v>Waldenstrom et al. 2002</v>
      </c>
      <c r="D516" s="12" t="s">
        <v>35</v>
      </c>
      <c r="E516" s="12" t="s">
        <v>25</v>
      </c>
      <c r="F516" s="12" t="s">
        <v>629</v>
      </c>
      <c r="G516" s="12" t="s">
        <v>2901</v>
      </c>
      <c r="H516" s="12" t="s">
        <v>3504</v>
      </c>
      <c r="I516" s="12" t="s">
        <v>3140</v>
      </c>
      <c r="J516" s="12" t="s">
        <v>3625</v>
      </c>
      <c r="K516" s="12" t="s">
        <v>28</v>
      </c>
      <c r="L516" s="12" t="s">
        <v>28</v>
      </c>
      <c r="N516" s="12" t="s">
        <v>28</v>
      </c>
      <c r="O516" t="s">
        <v>744</v>
      </c>
      <c r="P516" s="12" t="s">
        <v>3901</v>
      </c>
      <c r="Q516" t="s">
        <v>4009</v>
      </c>
      <c r="R516" t="s">
        <v>4211</v>
      </c>
      <c r="S516" t="s">
        <v>4298</v>
      </c>
      <c r="T516" s="12" t="s">
        <v>2788</v>
      </c>
      <c r="U516" s="12" t="s">
        <v>1351</v>
      </c>
      <c r="W516" s="12" t="s">
        <v>40</v>
      </c>
      <c r="X516" s="12" t="s">
        <v>3365</v>
      </c>
      <c r="Y516" s="12" t="s">
        <v>3069</v>
      </c>
      <c r="Z516" s="12" t="s">
        <v>3142</v>
      </c>
      <c r="AA516" s="12" t="s">
        <v>35</v>
      </c>
      <c r="AB516" s="12" t="s">
        <v>2901</v>
      </c>
      <c r="AE516" s="12" t="s">
        <v>119</v>
      </c>
      <c r="AF516" s="12">
        <v>35</v>
      </c>
    </row>
    <row r="517" spans="1:59" s="12" customFormat="1" x14ac:dyDescent="0.25">
      <c r="A517" s="12" t="s">
        <v>3139</v>
      </c>
      <c r="B517" s="12">
        <v>2002</v>
      </c>
      <c r="C517" t="str">
        <f t="shared" si="8"/>
        <v>Waldenstrom et al. 2002</v>
      </c>
      <c r="D517" s="12" t="s">
        <v>35</v>
      </c>
      <c r="E517" s="12" t="s">
        <v>25</v>
      </c>
      <c r="F517" s="12" t="s">
        <v>629</v>
      </c>
      <c r="G517" s="12" t="s">
        <v>2901</v>
      </c>
      <c r="H517" s="12" t="s">
        <v>3504</v>
      </c>
      <c r="I517" s="12" t="s">
        <v>3140</v>
      </c>
      <c r="J517" s="12" t="s">
        <v>3625</v>
      </c>
      <c r="K517" s="12" t="s">
        <v>28</v>
      </c>
      <c r="L517" s="12" t="s">
        <v>28</v>
      </c>
      <c r="N517" s="12" t="s">
        <v>28</v>
      </c>
      <c r="O517" t="s">
        <v>744</v>
      </c>
      <c r="P517" s="12" t="s">
        <v>3901</v>
      </c>
      <c r="Q517" t="s">
        <v>4009</v>
      </c>
      <c r="R517" t="s">
        <v>4211</v>
      </c>
      <c r="S517" t="s">
        <v>4298</v>
      </c>
      <c r="T517" s="12" t="s">
        <v>2788</v>
      </c>
      <c r="U517" s="12" t="s">
        <v>1351</v>
      </c>
      <c r="W517" s="12" t="s">
        <v>40</v>
      </c>
      <c r="X517" s="12" t="s">
        <v>3165</v>
      </c>
      <c r="Y517" s="12" t="s">
        <v>3165</v>
      </c>
      <c r="Z517" s="12" t="s">
        <v>3142</v>
      </c>
      <c r="AA517" s="12" t="s">
        <v>35</v>
      </c>
      <c r="AB517" s="12" t="s">
        <v>2901</v>
      </c>
      <c r="AE517" s="12" t="s">
        <v>119</v>
      </c>
      <c r="AF517" s="12">
        <v>35</v>
      </c>
    </row>
    <row r="518" spans="1:59" s="12" customFormat="1" x14ac:dyDescent="0.25">
      <c r="A518" s="12" t="s">
        <v>3139</v>
      </c>
      <c r="B518" s="12">
        <v>2002</v>
      </c>
      <c r="C518" t="str">
        <f t="shared" si="8"/>
        <v>Waldenstrom et al. 2002</v>
      </c>
      <c r="D518" s="12" t="s">
        <v>35</v>
      </c>
      <c r="E518" s="12" t="s">
        <v>25</v>
      </c>
      <c r="F518" s="12" t="s">
        <v>629</v>
      </c>
      <c r="G518" s="12" t="s">
        <v>2901</v>
      </c>
      <c r="H518" s="12" t="s">
        <v>3504</v>
      </c>
      <c r="I518" s="12" t="s">
        <v>3140</v>
      </c>
      <c r="J518" s="12" t="s">
        <v>3625</v>
      </c>
      <c r="K518" s="12" t="s">
        <v>28</v>
      </c>
      <c r="L518" s="12" t="s">
        <v>28</v>
      </c>
      <c r="N518" s="12" t="s">
        <v>28</v>
      </c>
      <c r="O518" t="s">
        <v>744</v>
      </c>
      <c r="P518" s="12" t="s">
        <v>3901</v>
      </c>
      <c r="Q518" t="s">
        <v>4009</v>
      </c>
      <c r="R518" t="s">
        <v>4211</v>
      </c>
      <c r="S518" t="s">
        <v>4298</v>
      </c>
      <c r="T518" s="12" t="s">
        <v>2788</v>
      </c>
      <c r="U518" s="12" t="s">
        <v>1351</v>
      </c>
      <c r="W518" s="12" t="s">
        <v>40</v>
      </c>
      <c r="X518" s="12" t="s">
        <v>3303</v>
      </c>
      <c r="Y518" s="12" t="s">
        <v>3303</v>
      </c>
      <c r="Z518" s="12" t="s">
        <v>3142</v>
      </c>
      <c r="AA518" s="12" t="s">
        <v>35</v>
      </c>
      <c r="AB518" s="12" t="s">
        <v>2901</v>
      </c>
      <c r="AE518" s="12" t="s">
        <v>119</v>
      </c>
      <c r="AF518" s="12">
        <v>35</v>
      </c>
    </row>
    <row r="519" spans="1:59" s="12" customFormat="1" x14ac:dyDescent="0.25">
      <c r="A519" s="12" t="s">
        <v>3139</v>
      </c>
      <c r="B519" s="12">
        <v>2002</v>
      </c>
      <c r="C519" t="str">
        <f t="shared" si="8"/>
        <v>Waldenstrom et al. 2002</v>
      </c>
      <c r="D519" s="12" t="s">
        <v>35</v>
      </c>
      <c r="E519" s="12" t="s">
        <v>25</v>
      </c>
      <c r="F519" s="12" t="s">
        <v>629</v>
      </c>
      <c r="G519" s="12" t="s">
        <v>2901</v>
      </c>
      <c r="H519" s="12" t="s">
        <v>3504</v>
      </c>
      <c r="I519" s="12" t="s">
        <v>3140</v>
      </c>
      <c r="J519" s="12" t="s">
        <v>3625</v>
      </c>
      <c r="K519" s="12" t="s">
        <v>28</v>
      </c>
      <c r="L519" s="12" t="s">
        <v>28</v>
      </c>
      <c r="N519" s="12" t="s">
        <v>28</v>
      </c>
      <c r="O519" t="s">
        <v>744</v>
      </c>
      <c r="P519" s="12" t="s">
        <v>3901</v>
      </c>
      <c r="Q519" t="s">
        <v>4009</v>
      </c>
      <c r="R519" t="s">
        <v>4211</v>
      </c>
      <c r="S519" t="s">
        <v>4298</v>
      </c>
      <c r="T519" s="12" t="s">
        <v>2788</v>
      </c>
      <c r="U519" s="12" t="s">
        <v>1351</v>
      </c>
      <c r="W519" s="12" t="s">
        <v>40</v>
      </c>
      <c r="X519" s="12" t="s">
        <v>3360</v>
      </c>
      <c r="Y519" s="12" t="s">
        <v>3360</v>
      </c>
      <c r="Z519" s="12" t="s">
        <v>3142</v>
      </c>
      <c r="AA519" s="12" t="s">
        <v>35</v>
      </c>
      <c r="AB519" s="12" t="s">
        <v>2901</v>
      </c>
      <c r="AE519" s="12" t="s">
        <v>119</v>
      </c>
      <c r="AF519" s="12">
        <v>35</v>
      </c>
    </row>
    <row r="520" spans="1:59" s="12" customFormat="1" x14ac:dyDescent="0.25">
      <c r="A520" s="12" t="s">
        <v>3139</v>
      </c>
      <c r="B520" s="12">
        <v>2002</v>
      </c>
      <c r="C520" t="str">
        <f t="shared" si="8"/>
        <v>Waldenstrom et al. 2002</v>
      </c>
      <c r="D520" s="12" t="s">
        <v>35</v>
      </c>
      <c r="E520" s="12" t="s">
        <v>25</v>
      </c>
      <c r="F520" s="12" t="s">
        <v>629</v>
      </c>
      <c r="G520" s="12" t="s">
        <v>2901</v>
      </c>
      <c r="H520" s="12" t="s">
        <v>3504</v>
      </c>
      <c r="I520" s="12" t="s">
        <v>3140</v>
      </c>
      <c r="J520" s="12" t="s">
        <v>3625</v>
      </c>
      <c r="K520" s="12" t="s">
        <v>28</v>
      </c>
      <c r="L520" s="12" t="s">
        <v>28</v>
      </c>
      <c r="N520" s="12" t="s">
        <v>28</v>
      </c>
      <c r="O520" t="s">
        <v>744</v>
      </c>
      <c r="P520" s="12" t="s">
        <v>3901</v>
      </c>
      <c r="Q520" t="s">
        <v>2614</v>
      </c>
      <c r="R520" t="s">
        <v>3990</v>
      </c>
      <c r="S520" t="s">
        <v>4489</v>
      </c>
      <c r="T520" s="12" t="s">
        <v>3475</v>
      </c>
      <c r="U520" s="12" t="s">
        <v>3175</v>
      </c>
      <c r="W520" s="12" t="s">
        <v>40</v>
      </c>
      <c r="X520" s="12" t="s">
        <v>3365</v>
      </c>
      <c r="Y520" s="12" t="s">
        <v>3069</v>
      </c>
      <c r="Z520" s="12" t="s">
        <v>3142</v>
      </c>
      <c r="AA520" s="12" t="s">
        <v>35</v>
      </c>
      <c r="AB520" s="12" t="s">
        <v>2901</v>
      </c>
      <c r="AE520" s="12" t="s">
        <v>119</v>
      </c>
      <c r="AF520" s="12">
        <v>2</v>
      </c>
    </row>
    <row r="521" spans="1:59" s="12" customFormat="1" x14ac:dyDescent="0.25">
      <c r="A521" s="12" t="s">
        <v>3139</v>
      </c>
      <c r="B521" s="12">
        <v>2002</v>
      </c>
      <c r="C521" t="str">
        <f t="shared" si="8"/>
        <v>Waldenstrom et al. 2002</v>
      </c>
      <c r="D521" s="12" t="s">
        <v>35</v>
      </c>
      <c r="E521" s="12" t="s">
        <v>25</v>
      </c>
      <c r="F521" s="12" t="s">
        <v>629</v>
      </c>
      <c r="G521" s="12" t="s">
        <v>2901</v>
      </c>
      <c r="H521" s="12" t="s">
        <v>3504</v>
      </c>
      <c r="I521" s="12" t="s">
        <v>3140</v>
      </c>
      <c r="J521" s="12" t="s">
        <v>3625</v>
      </c>
      <c r="K521" s="12" t="s">
        <v>28</v>
      </c>
      <c r="L521" s="12" t="s">
        <v>28</v>
      </c>
      <c r="N521" s="12" t="s">
        <v>28</v>
      </c>
      <c r="O521" t="s">
        <v>744</v>
      </c>
      <c r="P521" s="12" t="s">
        <v>3901</v>
      </c>
      <c r="Q521" t="s">
        <v>2614</v>
      </c>
      <c r="R521" t="s">
        <v>3990</v>
      </c>
      <c r="S521" t="s">
        <v>4489</v>
      </c>
      <c r="T521" s="12" t="s">
        <v>3475</v>
      </c>
      <c r="U521" s="12" t="s">
        <v>3175</v>
      </c>
      <c r="W521" s="12" t="s">
        <v>40</v>
      </c>
      <c r="X521" s="12" t="s">
        <v>3165</v>
      </c>
      <c r="Y521" s="12" t="s">
        <v>3165</v>
      </c>
      <c r="Z521" s="12" t="s">
        <v>3142</v>
      </c>
      <c r="AA521" s="12" t="s">
        <v>35</v>
      </c>
      <c r="AB521" s="12" t="s">
        <v>2901</v>
      </c>
      <c r="AE521" s="12" t="s">
        <v>119</v>
      </c>
      <c r="AF521" s="12">
        <v>2</v>
      </c>
    </row>
    <row r="522" spans="1:59" s="12" customFormat="1" x14ac:dyDescent="0.25">
      <c r="A522" s="12" t="s">
        <v>3139</v>
      </c>
      <c r="B522" s="12">
        <v>2002</v>
      </c>
      <c r="C522" t="str">
        <f t="shared" si="8"/>
        <v>Waldenstrom et al. 2002</v>
      </c>
      <c r="D522" s="12" t="s">
        <v>35</v>
      </c>
      <c r="E522" s="12" t="s">
        <v>25</v>
      </c>
      <c r="F522" s="12" t="s">
        <v>629</v>
      </c>
      <c r="G522" s="12" t="s">
        <v>2901</v>
      </c>
      <c r="H522" s="12" t="s">
        <v>3504</v>
      </c>
      <c r="I522" s="12" t="s">
        <v>3140</v>
      </c>
      <c r="J522" s="12" t="s">
        <v>3625</v>
      </c>
      <c r="K522" s="12" t="s">
        <v>28</v>
      </c>
      <c r="L522" s="12" t="s">
        <v>28</v>
      </c>
      <c r="N522" s="12" t="s">
        <v>28</v>
      </c>
      <c r="O522" t="s">
        <v>744</v>
      </c>
      <c r="P522" s="12" t="s">
        <v>3901</v>
      </c>
      <c r="Q522" t="s">
        <v>2614</v>
      </c>
      <c r="R522" t="s">
        <v>3990</v>
      </c>
      <c r="S522" t="s">
        <v>4489</v>
      </c>
      <c r="T522" s="12" t="s">
        <v>3475</v>
      </c>
      <c r="U522" s="12" t="s">
        <v>3175</v>
      </c>
      <c r="W522" s="12" t="s">
        <v>40</v>
      </c>
      <c r="X522" s="12" t="s">
        <v>3303</v>
      </c>
      <c r="Y522" s="12" t="s">
        <v>3303</v>
      </c>
      <c r="Z522" s="12" t="s">
        <v>3142</v>
      </c>
      <c r="AA522" s="12" t="s">
        <v>35</v>
      </c>
      <c r="AB522" s="12" t="s">
        <v>2901</v>
      </c>
      <c r="AE522" s="12" t="s">
        <v>119</v>
      </c>
      <c r="AF522" s="12">
        <v>2</v>
      </c>
    </row>
    <row r="523" spans="1:59" x14ac:dyDescent="0.25">
      <c r="A523" s="12" t="s">
        <v>3139</v>
      </c>
      <c r="B523" s="12">
        <v>2002</v>
      </c>
      <c r="C523" t="str">
        <f t="shared" si="8"/>
        <v>Waldenstrom et al. 2002</v>
      </c>
      <c r="D523" s="12" t="s">
        <v>35</v>
      </c>
      <c r="E523" s="12" t="s">
        <v>25</v>
      </c>
      <c r="F523" s="12" t="s">
        <v>629</v>
      </c>
      <c r="G523" s="12" t="s">
        <v>2901</v>
      </c>
      <c r="H523" s="12" t="s">
        <v>3504</v>
      </c>
      <c r="I523" s="12" t="s">
        <v>3140</v>
      </c>
      <c r="J523" s="12" t="s">
        <v>3625</v>
      </c>
      <c r="K523" s="12" t="s">
        <v>28</v>
      </c>
      <c r="L523" s="12" t="s">
        <v>28</v>
      </c>
      <c r="M523" s="12"/>
      <c r="N523" s="12" t="s">
        <v>28</v>
      </c>
      <c r="O523" t="s">
        <v>744</v>
      </c>
      <c r="P523" s="12" t="s">
        <v>3901</v>
      </c>
      <c r="Q523" t="s">
        <v>2614</v>
      </c>
      <c r="R523" t="s">
        <v>3990</v>
      </c>
      <c r="S523" t="s">
        <v>4489</v>
      </c>
      <c r="T523" s="12" t="s">
        <v>3475</v>
      </c>
      <c r="U523" s="12" t="s">
        <v>3175</v>
      </c>
      <c r="V523" s="12"/>
      <c r="W523" s="12" t="s">
        <v>40</v>
      </c>
      <c r="X523" s="12" t="s">
        <v>3360</v>
      </c>
      <c r="Y523" s="12" t="s">
        <v>3360</v>
      </c>
      <c r="Z523" s="12" t="s">
        <v>3142</v>
      </c>
      <c r="AA523" s="12" t="s">
        <v>35</v>
      </c>
      <c r="AB523" s="12" t="s">
        <v>2901</v>
      </c>
      <c r="AC523" s="12"/>
      <c r="AD523" s="12"/>
      <c r="AE523" s="12" t="s">
        <v>119</v>
      </c>
      <c r="AF523" s="12">
        <v>2</v>
      </c>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row>
    <row r="524" spans="1:59" s="12" customFormat="1" x14ac:dyDescent="0.25">
      <c r="A524" s="12" t="s">
        <v>3139</v>
      </c>
      <c r="B524" s="12">
        <v>2002</v>
      </c>
      <c r="C524" t="str">
        <f t="shared" si="8"/>
        <v>Waldenstrom et al. 2002</v>
      </c>
      <c r="D524" s="12" t="s">
        <v>35</v>
      </c>
      <c r="E524" s="12" t="s">
        <v>25</v>
      </c>
      <c r="F524" s="12" t="s">
        <v>629</v>
      </c>
      <c r="G524" s="12" t="s">
        <v>2901</v>
      </c>
      <c r="H524" s="12" t="s">
        <v>3504</v>
      </c>
      <c r="I524" s="12" t="s">
        <v>3140</v>
      </c>
      <c r="J524" s="12" t="s">
        <v>3625</v>
      </c>
      <c r="K524" s="12" t="s">
        <v>28</v>
      </c>
      <c r="L524" s="12" t="s">
        <v>28</v>
      </c>
      <c r="N524" s="12" t="s">
        <v>28</v>
      </c>
      <c r="O524" t="s">
        <v>744</v>
      </c>
      <c r="P524" s="12" t="s">
        <v>3901</v>
      </c>
      <c r="Q524" t="s">
        <v>2614</v>
      </c>
      <c r="R524" t="s">
        <v>3903</v>
      </c>
      <c r="S524" t="s">
        <v>3989</v>
      </c>
      <c r="T524" s="12" t="s">
        <v>3787</v>
      </c>
      <c r="U524" s="12" t="s">
        <v>3183</v>
      </c>
      <c r="W524" s="12" t="s">
        <v>40</v>
      </c>
      <c r="X524" s="12" t="s">
        <v>3365</v>
      </c>
      <c r="Y524" s="12" t="s">
        <v>3069</v>
      </c>
      <c r="Z524" s="12" t="s">
        <v>3142</v>
      </c>
      <c r="AA524" s="12" t="s">
        <v>35</v>
      </c>
      <c r="AB524" s="12" t="s">
        <v>2901</v>
      </c>
      <c r="AE524" s="12">
        <v>5</v>
      </c>
      <c r="AF524" s="12">
        <v>8</v>
      </c>
    </row>
    <row r="525" spans="1:59" s="12" customFormat="1" x14ac:dyDescent="0.25">
      <c r="A525" s="12" t="s">
        <v>3139</v>
      </c>
      <c r="B525" s="12">
        <v>2002</v>
      </c>
      <c r="C525" t="str">
        <f t="shared" si="8"/>
        <v>Waldenstrom et al. 2002</v>
      </c>
      <c r="D525" s="12" t="s">
        <v>35</v>
      </c>
      <c r="E525" s="12" t="s">
        <v>25</v>
      </c>
      <c r="F525" s="12" t="s">
        <v>629</v>
      </c>
      <c r="G525" s="12" t="s">
        <v>2901</v>
      </c>
      <c r="H525" s="12" t="s">
        <v>3504</v>
      </c>
      <c r="I525" s="12" t="s">
        <v>3140</v>
      </c>
      <c r="J525" s="12" t="s">
        <v>3625</v>
      </c>
      <c r="K525" s="12" t="s">
        <v>28</v>
      </c>
      <c r="L525" s="12" t="s">
        <v>28</v>
      </c>
      <c r="N525" s="12" t="s">
        <v>28</v>
      </c>
      <c r="O525" t="s">
        <v>744</v>
      </c>
      <c r="P525" s="12" t="s">
        <v>3901</v>
      </c>
      <c r="Q525" t="s">
        <v>2614</v>
      </c>
      <c r="R525" t="s">
        <v>3903</v>
      </c>
      <c r="S525" t="s">
        <v>3989</v>
      </c>
      <c r="T525" s="12" t="s">
        <v>3787</v>
      </c>
      <c r="U525" s="12" t="s">
        <v>3183</v>
      </c>
      <c r="W525" s="12" t="s">
        <v>40</v>
      </c>
      <c r="X525" s="12" t="s">
        <v>3165</v>
      </c>
      <c r="Y525" s="12" t="s">
        <v>3165</v>
      </c>
      <c r="Z525" s="12" t="s">
        <v>3142</v>
      </c>
      <c r="AA525" s="12" t="s">
        <v>35</v>
      </c>
      <c r="AB525" s="12" t="s">
        <v>2901</v>
      </c>
      <c r="AE525" s="12" t="s">
        <v>119</v>
      </c>
      <c r="AF525" s="12">
        <v>8</v>
      </c>
    </row>
    <row r="526" spans="1:59" s="12" customFormat="1" x14ac:dyDescent="0.25">
      <c r="A526" s="12" t="s">
        <v>3139</v>
      </c>
      <c r="B526" s="12">
        <v>2002</v>
      </c>
      <c r="C526" t="str">
        <f t="shared" si="8"/>
        <v>Waldenstrom et al. 2002</v>
      </c>
      <c r="D526" s="12" t="s">
        <v>35</v>
      </c>
      <c r="E526" s="12" t="s">
        <v>25</v>
      </c>
      <c r="F526" s="12" t="s">
        <v>629</v>
      </c>
      <c r="G526" s="12" t="s">
        <v>2901</v>
      </c>
      <c r="H526" s="12" t="s">
        <v>3504</v>
      </c>
      <c r="I526" s="12" t="s">
        <v>3140</v>
      </c>
      <c r="J526" s="12" t="s">
        <v>3625</v>
      </c>
      <c r="K526" s="12" t="s">
        <v>28</v>
      </c>
      <c r="L526" s="12" t="s">
        <v>28</v>
      </c>
      <c r="N526" s="12" t="s">
        <v>28</v>
      </c>
      <c r="O526" t="s">
        <v>744</v>
      </c>
      <c r="P526" s="12" t="s">
        <v>3901</v>
      </c>
      <c r="Q526" t="s">
        <v>2614</v>
      </c>
      <c r="R526" t="s">
        <v>3903</v>
      </c>
      <c r="S526" t="s">
        <v>3989</v>
      </c>
      <c r="T526" s="12" t="s">
        <v>3787</v>
      </c>
      <c r="U526" s="12" t="s">
        <v>3183</v>
      </c>
      <c r="W526" s="12" t="s">
        <v>40</v>
      </c>
      <c r="X526" s="12" t="s">
        <v>3303</v>
      </c>
      <c r="Y526" s="12" t="s">
        <v>3303</v>
      </c>
      <c r="Z526" s="12" t="s">
        <v>3142</v>
      </c>
      <c r="AA526" s="12" t="s">
        <v>35</v>
      </c>
      <c r="AB526" s="12" t="s">
        <v>2901</v>
      </c>
      <c r="AE526" s="12">
        <v>2</v>
      </c>
      <c r="AF526" s="12">
        <v>8</v>
      </c>
    </row>
    <row r="527" spans="1:59" s="12" customFormat="1" x14ac:dyDescent="0.25">
      <c r="A527" s="12" t="s">
        <v>3139</v>
      </c>
      <c r="B527" s="12">
        <v>2002</v>
      </c>
      <c r="C527" t="str">
        <f t="shared" si="8"/>
        <v>Waldenstrom et al. 2002</v>
      </c>
      <c r="D527" s="12" t="s">
        <v>35</v>
      </c>
      <c r="E527" s="12" t="s">
        <v>25</v>
      </c>
      <c r="F527" s="12" t="s">
        <v>629</v>
      </c>
      <c r="G527" s="12" t="s">
        <v>2901</v>
      </c>
      <c r="H527" s="12" t="s">
        <v>3504</v>
      </c>
      <c r="I527" s="12" t="s">
        <v>3140</v>
      </c>
      <c r="J527" s="12" t="s">
        <v>3625</v>
      </c>
      <c r="K527" s="12" t="s">
        <v>28</v>
      </c>
      <c r="L527" s="12" t="s">
        <v>28</v>
      </c>
      <c r="N527" s="12" t="s">
        <v>28</v>
      </c>
      <c r="O527" t="s">
        <v>744</v>
      </c>
      <c r="P527" s="12" t="s">
        <v>3901</v>
      </c>
      <c r="Q527" t="s">
        <v>2614</v>
      </c>
      <c r="R527" t="s">
        <v>3903</v>
      </c>
      <c r="S527" t="s">
        <v>3989</v>
      </c>
      <c r="T527" s="12" t="s">
        <v>3787</v>
      </c>
      <c r="U527" s="12" t="s">
        <v>3183</v>
      </c>
      <c r="W527" s="12" t="s">
        <v>40</v>
      </c>
      <c r="X527" s="12" t="s">
        <v>3360</v>
      </c>
      <c r="Y527" s="12" t="s">
        <v>3360</v>
      </c>
      <c r="Z527" s="12" t="s">
        <v>3142</v>
      </c>
      <c r="AA527" s="12" t="s">
        <v>35</v>
      </c>
      <c r="AB527" s="12" t="s">
        <v>2901</v>
      </c>
      <c r="AE527" s="12" t="s">
        <v>119</v>
      </c>
      <c r="AF527" s="12">
        <v>8</v>
      </c>
    </row>
    <row r="528" spans="1:59" s="12" customFormat="1" x14ac:dyDescent="0.25">
      <c r="A528" s="12" t="s">
        <v>3139</v>
      </c>
      <c r="B528" s="12">
        <v>2002</v>
      </c>
      <c r="C528" t="str">
        <f t="shared" si="8"/>
        <v>Waldenstrom et al. 2002</v>
      </c>
      <c r="D528" s="12" t="s">
        <v>35</v>
      </c>
      <c r="E528" s="12" t="s">
        <v>25</v>
      </c>
      <c r="F528" s="12" t="s">
        <v>629</v>
      </c>
      <c r="G528" s="12" t="s">
        <v>2901</v>
      </c>
      <c r="H528" s="12" t="s">
        <v>3504</v>
      </c>
      <c r="I528" s="12" t="s">
        <v>3140</v>
      </c>
      <c r="J528" s="12" t="s">
        <v>3625</v>
      </c>
      <c r="K528" s="12" t="s">
        <v>28</v>
      </c>
      <c r="L528" s="12" t="s">
        <v>28</v>
      </c>
      <c r="N528" s="12" t="s">
        <v>28</v>
      </c>
      <c r="O528" t="s">
        <v>744</v>
      </c>
      <c r="P528" s="12" t="s">
        <v>3901</v>
      </c>
      <c r="Q528" t="s">
        <v>4026</v>
      </c>
      <c r="R528" t="s">
        <v>4052</v>
      </c>
      <c r="S528" t="s">
        <v>4348</v>
      </c>
      <c r="T528" s="12" t="s">
        <v>3467</v>
      </c>
      <c r="U528" s="12" t="s">
        <v>1406</v>
      </c>
      <c r="W528" s="12" t="s">
        <v>40</v>
      </c>
      <c r="X528" s="12" t="s">
        <v>3365</v>
      </c>
      <c r="Y528" s="12" t="s">
        <v>3069</v>
      </c>
      <c r="Z528" s="12" t="s">
        <v>3142</v>
      </c>
      <c r="AA528" s="12" t="s">
        <v>35</v>
      </c>
      <c r="AB528" s="12" t="s">
        <v>2901</v>
      </c>
      <c r="AE528" s="12" t="s">
        <v>119</v>
      </c>
      <c r="AF528" s="12">
        <v>49</v>
      </c>
    </row>
    <row r="529" spans="1:59" x14ac:dyDescent="0.25">
      <c r="A529" s="12" t="s">
        <v>3139</v>
      </c>
      <c r="B529" s="12">
        <v>2002</v>
      </c>
      <c r="C529" t="str">
        <f t="shared" si="8"/>
        <v>Waldenstrom et al. 2002</v>
      </c>
      <c r="D529" s="12" t="s">
        <v>35</v>
      </c>
      <c r="E529" s="12" t="s">
        <v>25</v>
      </c>
      <c r="F529" s="12" t="s">
        <v>629</v>
      </c>
      <c r="G529" s="12" t="s">
        <v>2901</v>
      </c>
      <c r="H529" s="12" t="s">
        <v>3504</v>
      </c>
      <c r="I529" s="12" t="s">
        <v>3140</v>
      </c>
      <c r="J529" s="12" t="s">
        <v>3625</v>
      </c>
      <c r="K529" s="12" t="s">
        <v>28</v>
      </c>
      <c r="L529" s="12" t="s">
        <v>28</v>
      </c>
      <c r="M529" s="12"/>
      <c r="N529" s="12" t="s">
        <v>28</v>
      </c>
      <c r="O529" t="s">
        <v>744</v>
      </c>
      <c r="P529" s="12" t="s">
        <v>3901</v>
      </c>
      <c r="Q529" t="s">
        <v>4026</v>
      </c>
      <c r="R529" t="s">
        <v>4052</v>
      </c>
      <c r="S529" t="s">
        <v>4348</v>
      </c>
      <c r="T529" s="12" t="s">
        <v>3467</v>
      </c>
      <c r="U529" s="12" t="s">
        <v>1406</v>
      </c>
      <c r="V529" s="12"/>
      <c r="W529" s="12" t="s">
        <v>40</v>
      </c>
      <c r="X529" s="12" t="s">
        <v>3165</v>
      </c>
      <c r="Y529" s="12" t="s">
        <v>3165</v>
      </c>
      <c r="Z529" s="12" t="s">
        <v>3142</v>
      </c>
      <c r="AA529" s="12" t="s">
        <v>35</v>
      </c>
      <c r="AB529" s="12" t="s">
        <v>2901</v>
      </c>
      <c r="AC529" s="12"/>
      <c r="AD529" s="12"/>
      <c r="AE529" s="12" t="s">
        <v>119</v>
      </c>
      <c r="AF529" s="12">
        <v>49</v>
      </c>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row>
    <row r="530" spans="1:59" s="12" customFormat="1" x14ac:dyDescent="0.25">
      <c r="A530" s="12" t="s">
        <v>3139</v>
      </c>
      <c r="B530" s="12">
        <v>2002</v>
      </c>
      <c r="C530" t="str">
        <f t="shared" si="8"/>
        <v>Waldenstrom et al. 2002</v>
      </c>
      <c r="D530" s="12" t="s">
        <v>35</v>
      </c>
      <c r="E530" s="12" t="s">
        <v>25</v>
      </c>
      <c r="F530" s="12" t="s">
        <v>629</v>
      </c>
      <c r="G530" s="12" t="s">
        <v>2901</v>
      </c>
      <c r="H530" s="12" t="s">
        <v>3504</v>
      </c>
      <c r="I530" s="12" t="s">
        <v>3140</v>
      </c>
      <c r="J530" s="12" t="s">
        <v>3625</v>
      </c>
      <c r="K530" s="12" t="s">
        <v>28</v>
      </c>
      <c r="L530" s="12" t="s">
        <v>28</v>
      </c>
      <c r="N530" s="12" t="s">
        <v>28</v>
      </c>
      <c r="O530" t="s">
        <v>744</v>
      </c>
      <c r="P530" s="12" t="s">
        <v>3901</v>
      </c>
      <c r="Q530" t="s">
        <v>4026</v>
      </c>
      <c r="R530" t="s">
        <v>4052</v>
      </c>
      <c r="S530" t="s">
        <v>4348</v>
      </c>
      <c r="T530" s="12" t="s">
        <v>3467</v>
      </c>
      <c r="U530" s="12" t="s">
        <v>1406</v>
      </c>
      <c r="W530" s="12" t="s">
        <v>40</v>
      </c>
      <c r="X530" s="12" t="s">
        <v>3303</v>
      </c>
      <c r="Y530" s="12" t="s">
        <v>3303</v>
      </c>
      <c r="Z530" s="12" t="s">
        <v>3142</v>
      </c>
      <c r="AA530" s="12" t="s">
        <v>35</v>
      </c>
      <c r="AB530" s="12" t="s">
        <v>2901</v>
      </c>
      <c r="AE530" s="12">
        <v>10</v>
      </c>
      <c r="AF530" s="12">
        <v>49</v>
      </c>
    </row>
    <row r="531" spans="1:59" s="12" customFormat="1" x14ac:dyDescent="0.25">
      <c r="A531" s="12" t="s">
        <v>3139</v>
      </c>
      <c r="B531" s="12">
        <v>2002</v>
      </c>
      <c r="C531" t="str">
        <f t="shared" si="8"/>
        <v>Waldenstrom et al. 2002</v>
      </c>
      <c r="D531" s="12" t="s">
        <v>35</v>
      </c>
      <c r="E531" s="12" t="s">
        <v>25</v>
      </c>
      <c r="F531" s="12" t="s">
        <v>629</v>
      </c>
      <c r="G531" s="12" t="s">
        <v>2901</v>
      </c>
      <c r="H531" s="12" t="s">
        <v>3504</v>
      </c>
      <c r="I531" s="12" t="s">
        <v>3140</v>
      </c>
      <c r="J531" s="12" t="s">
        <v>3625</v>
      </c>
      <c r="K531" s="12" t="s">
        <v>28</v>
      </c>
      <c r="L531" s="12" t="s">
        <v>28</v>
      </c>
      <c r="N531" s="12" t="s">
        <v>28</v>
      </c>
      <c r="O531" t="s">
        <v>744</v>
      </c>
      <c r="P531" s="12" t="s">
        <v>3901</v>
      </c>
      <c r="Q531" t="s">
        <v>4026</v>
      </c>
      <c r="R531" t="s">
        <v>4052</v>
      </c>
      <c r="S531" t="s">
        <v>4348</v>
      </c>
      <c r="T531" s="12" t="s">
        <v>3467</v>
      </c>
      <c r="U531" s="12" t="s">
        <v>1406</v>
      </c>
      <c r="W531" s="12" t="s">
        <v>40</v>
      </c>
      <c r="X531" s="12" t="s">
        <v>3360</v>
      </c>
      <c r="Y531" s="12" t="s">
        <v>3360</v>
      </c>
      <c r="Z531" s="12" t="s">
        <v>3142</v>
      </c>
      <c r="AA531" s="12" t="s">
        <v>35</v>
      </c>
      <c r="AB531" s="12" t="s">
        <v>2901</v>
      </c>
      <c r="AE531" s="12" t="s">
        <v>119</v>
      </c>
      <c r="AF531" s="12">
        <v>49</v>
      </c>
    </row>
    <row r="532" spans="1:59" s="12" customFormat="1" x14ac:dyDescent="0.25">
      <c r="A532" s="12" t="s">
        <v>3139</v>
      </c>
      <c r="B532" s="12">
        <v>2002</v>
      </c>
      <c r="C532" t="str">
        <f t="shared" si="8"/>
        <v>Waldenstrom et al. 2002</v>
      </c>
      <c r="D532" s="12" t="s">
        <v>35</v>
      </c>
      <c r="E532" s="12" t="s">
        <v>25</v>
      </c>
      <c r="F532" s="12" t="s">
        <v>629</v>
      </c>
      <c r="G532" s="12" t="s">
        <v>2901</v>
      </c>
      <c r="H532" s="12" t="s">
        <v>3504</v>
      </c>
      <c r="I532" s="12" t="s">
        <v>3140</v>
      </c>
      <c r="J532" s="12" t="s">
        <v>3625</v>
      </c>
      <c r="K532" s="12" t="s">
        <v>28</v>
      </c>
      <c r="L532" s="12" t="s">
        <v>28</v>
      </c>
      <c r="N532" s="12" t="s">
        <v>28</v>
      </c>
      <c r="O532" t="s">
        <v>744</v>
      </c>
      <c r="P532" s="12" t="s">
        <v>3901</v>
      </c>
      <c r="Q532" t="s">
        <v>4009</v>
      </c>
      <c r="R532" t="s">
        <v>4054</v>
      </c>
      <c r="S532" t="s">
        <v>4349</v>
      </c>
      <c r="T532" s="12" t="s">
        <v>1949</v>
      </c>
      <c r="U532" s="12" t="s">
        <v>1950</v>
      </c>
      <c r="W532" s="12" t="s">
        <v>40</v>
      </c>
      <c r="X532" s="12" t="s">
        <v>3365</v>
      </c>
      <c r="Y532" s="12" t="s">
        <v>3069</v>
      </c>
      <c r="Z532" s="12" t="s">
        <v>3142</v>
      </c>
      <c r="AA532" s="12" t="s">
        <v>35</v>
      </c>
      <c r="AB532" s="12" t="s">
        <v>2901</v>
      </c>
      <c r="AE532" s="12" t="s">
        <v>119</v>
      </c>
      <c r="AF532" s="12">
        <v>8</v>
      </c>
    </row>
    <row r="533" spans="1:59" s="12" customFormat="1" x14ac:dyDescent="0.25">
      <c r="A533" s="12" t="s">
        <v>3139</v>
      </c>
      <c r="B533" s="12">
        <v>2002</v>
      </c>
      <c r="C533" t="str">
        <f t="shared" si="8"/>
        <v>Waldenstrom et al. 2002</v>
      </c>
      <c r="D533" s="12" t="s">
        <v>35</v>
      </c>
      <c r="E533" s="12" t="s">
        <v>25</v>
      </c>
      <c r="F533" s="12" t="s">
        <v>629</v>
      </c>
      <c r="G533" s="12" t="s">
        <v>2901</v>
      </c>
      <c r="H533" s="12" t="s">
        <v>3504</v>
      </c>
      <c r="I533" s="12" t="s">
        <v>3140</v>
      </c>
      <c r="J533" s="12" t="s">
        <v>3625</v>
      </c>
      <c r="K533" s="12" t="s">
        <v>28</v>
      </c>
      <c r="L533" s="12" t="s">
        <v>28</v>
      </c>
      <c r="N533" s="12" t="s">
        <v>28</v>
      </c>
      <c r="O533" t="s">
        <v>744</v>
      </c>
      <c r="P533" s="12" t="s">
        <v>3901</v>
      </c>
      <c r="Q533" t="s">
        <v>4009</v>
      </c>
      <c r="R533" t="s">
        <v>4054</v>
      </c>
      <c r="S533" t="s">
        <v>4349</v>
      </c>
      <c r="T533" s="12" t="s">
        <v>1949</v>
      </c>
      <c r="U533" s="12" t="s">
        <v>1950</v>
      </c>
      <c r="W533" s="12" t="s">
        <v>40</v>
      </c>
      <c r="X533" s="12" t="s">
        <v>3165</v>
      </c>
      <c r="Y533" s="12" t="s">
        <v>3165</v>
      </c>
      <c r="Z533" s="12" t="s">
        <v>3142</v>
      </c>
      <c r="AA533" s="12" t="s">
        <v>35</v>
      </c>
      <c r="AB533" s="12" t="s">
        <v>2901</v>
      </c>
      <c r="AE533" s="12" t="s">
        <v>119</v>
      </c>
      <c r="AF533" s="12">
        <v>8</v>
      </c>
    </row>
    <row r="534" spans="1:59" s="12" customFormat="1" x14ac:dyDescent="0.25">
      <c r="A534" s="12" t="s">
        <v>3139</v>
      </c>
      <c r="B534" s="12">
        <v>2002</v>
      </c>
      <c r="C534" t="str">
        <f t="shared" si="8"/>
        <v>Waldenstrom et al. 2002</v>
      </c>
      <c r="D534" s="12" t="s">
        <v>35</v>
      </c>
      <c r="E534" s="12" t="s">
        <v>25</v>
      </c>
      <c r="F534" s="12" t="s">
        <v>629</v>
      </c>
      <c r="G534" s="12" t="s">
        <v>2901</v>
      </c>
      <c r="H534" s="12" t="s">
        <v>3504</v>
      </c>
      <c r="I534" s="12" t="s">
        <v>3140</v>
      </c>
      <c r="J534" s="12" t="s">
        <v>3625</v>
      </c>
      <c r="K534" s="12" t="s">
        <v>28</v>
      </c>
      <c r="L534" s="12" t="s">
        <v>28</v>
      </c>
      <c r="N534" s="12" t="s">
        <v>28</v>
      </c>
      <c r="O534" t="s">
        <v>744</v>
      </c>
      <c r="P534" s="12" t="s">
        <v>3901</v>
      </c>
      <c r="Q534" t="s">
        <v>4009</v>
      </c>
      <c r="R534" t="s">
        <v>4054</v>
      </c>
      <c r="S534" t="s">
        <v>4349</v>
      </c>
      <c r="T534" s="12" t="s">
        <v>1949</v>
      </c>
      <c r="U534" s="12" t="s">
        <v>1950</v>
      </c>
      <c r="W534" s="12" t="s">
        <v>40</v>
      </c>
      <c r="X534" s="12" t="s">
        <v>3303</v>
      </c>
      <c r="Y534" s="12" t="s">
        <v>3303</v>
      </c>
      <c r="Z534" s="12" t="s">
        <v>3142</v>
      </c>
      <c r="AA534" s="12" t="s">
        <v>35</v>
      </c>
      <c r="AB534" s="12" t="s">
        <v>2901</v>
      </c>
      <c r="AE534" s="12" t="s">
        <v>119</v>
      </c>
      <c r="AF534" s="12">
        <v>8</v>
      </c>
    </row>
    <row r="535" spans="1:59" s="12" customFormat="1" x14ac:dyDescent="0.25">
      <c r="A535" s="12" t="s">
        <v>3139</v>
      </c>
      <c r="B535" s="12">
        <v>2002</v>
      </c>
      <c r="C535" t="str">
        <f t="shared" si="8"/>
        <v>Waldenstrom et al. 2002</v>
      </c>
      <c r="D535" s="12" t="s">
        <v>35</v>
      </c>
      <c r="E535" s="12" t="s">
        <v>25</v>
      </c>
      <c r="F535" s="12" t="s">
        <v>629</v>
      </c>
      <c r="G535" s="12" t="s">
        <v>2901</v>
      </c>
      <c r="H535" s="12" t="s">
        <v>3504</v>
      </c>
      <c r="I535" s="12" t="s">
        <v>3140</v>
      </c>
      <c r="J535" s="12" t="s">
        <v>3625</v>
      </c>
      <c r="K535" s="12" t="s">
        <v>28</v>
      </c>
      <c r="L535" s="12" t="s">
        <v>28</v>
      </c>
      <c r="N535" s="12" t="s">
        <v>28</v>
      </c>
      <c r="O535" t="s">
        <v>744</v>
      </c>
      <c r="P535" s="12" t="s">
        <v>3901</v>
      </c>
      <c r="Q535" t="s">
        <v>4009</v>
      </c>
      <c r="R535" t="s">
        <v>4054</v>
      </c>
      <c r="S535" t="s">
        <v>4349</v>
      </c>
      <c r="T535" s="12" t="s">
        <v>1949</v>
      </c>
      <c r="U535" s="12" t="s">
        <v>1950</v>
      </c>
      <c r="W535" s="12" t="s">
        <v>40</v>
      </c>
      <c r="X535" s="12" t="s">
        <v>3360</v>
      </c>
      <c r="Y535" s="12" t="s">
        <v>3360</v>
      </c>
      <c r="Z535" s="12" t="s">
        <v>3142</v>
      </c>
      <c r="AA535" s="12" t="s">
        <v>35</v>
      </c>
      <c r="AB535" s="12" t="s">
        <v>2901</v>
      </c>
      <c r="AE535" s="12" t="s">
        <v>119</v>
      </c>
      <c r="AF535" s="12">
        <v>8</v>
      </c>
    </row>
    <row r="536" spans="1:59" s="12" customFormat="1" x14ac:dyDescent="0.25">
      <c r="A536" s="12" t="s">
        <v>3139</v>
      </c>
      <c r="B536" s="12">
        <v>2002</v>
      </c>
      <c r="C536" t="str">
        <f t="shared" si="8"/>
        <v>Waldenstrom et al. 2002</v>
      </c>
      <c r="D536" s="12" t="s">
        <v>35</v>
      </c>
      <c r="E536" s="12" t="s">
        <v>25</v>
      </c>
      <c r="F536" s="12" t="s">
        <v>629</v>
      </c>
      <c r="G536" s="12" t="s">
        <v>2901</v>
      </c>
      <c r="H536" s="12" t="s">
        <v>3504</v>
      </c>
      <c r="I536" s="12" t="s">
        <v>3140</v>
      </c>
      <c r="J536" s="12" t="s">
        <v>3625</v>
      </c>
      <c r="K536" s="12" t="s">
        <v>28</v>
      </c>
      <c r="L536" s="12" t="s">
        <v>28</v>
      </c>
      <c r="N536" s="12" t="s">
        <v>28</v>
      </c>
      <c r="O536" t="s">
        <v>744</v>
      </c>
      <c r="P536" s="12" t="s">
        <v>3901</v>
      </c>
      <c r="Q536" t="s">
        <v>4009</v>
      </c>
      <c r="R536" t="s">
        <v>4090</v>
      </c>
      <c r="S536" t="s">
        <v>4089</v>
      </c>
      <c r="T536" s="12" t="s">
        <v>2833</v>
      </c>
      <c r="U536" s="12" t="s">
        <v>1865</v>
      </c>
      <c r="W536" s="12" t="s">
        <v>40</v>
      </c>
      <c r="X536" s="12" t="s">
        <v>3365</v>
      </c>
      <c r="Y536" s="12" t="s">
        <v>3069</v>
      </c>
      <c r="Z536" s="12" t="s">
        <v>3142</v>
      </c>
      <c r="AA536" s="12" t="s">
        <v>35</v>
      </c>
      <c r="AB536" s="12" t="s">
        <v>2901</v>
      </c>
      <c r="AE536" s="12" t="s">
        <v>119</v>
      </c>
      <c r="AF536" s="12">
        <v>4</v>
      </c>
    </row>
    <row r="537" spans="1:59" s="12" customFormat="1" x14ac:dyDescent="0.25">
      <c r="A537" s="12" t="s">
        <v>3139</v>
      </c>
      <c r="B537" s="12">
        <v>2002</v>
      </c>
      <c r="C537" t="str">
        <f t="shared" si="8"/>
        <v>Waldenstrom et al. 2002</v>
      </c>
      <c r="D537" s="12" t="s">
        <v>35</v>
      </c>
      <c r="E537" s="12" t="s">
        <v>25</v>
      </c>
      <c r="F537" s="12" t="s">
        <v>629</v>
      </c>
      <c r="G537" s="12" t="s">
        <v>2901</v>
      </c>
      <c r="H537" s="12" t="s">
        <v>3504</v>
      </c>
      <c r="I537" s="12" t="s">
        <v>3140</v>
      </c>
      <c r="J537" s="12" t="s">
        <v>3625</v>
      </c>
      <c r="K537" s="12" t="s">
        <v>28</v>
      </c>
      <c r="L537" s="12" t="s">
        <v>28</v>
      </c>
      <c r="N537" s="12" t="s">
        <v>28</v>
      </c>
      <c r="O537" t="s">
        <v>744</v>
      </c>
      <c r="P537" s="12" t="s">
        <v>3901</v>
      </c>
      <c r="Q537" t="s">
        <v>4009</v>
      </c>
      <c r="R537" t="s">
        <v>4090</v>
      </c>
      <c r="S537" t="s">
        <v>4089</v>
      </c>
      <c r="T537" s="12" t="s">
        <v>2833</v>
      </c>
      <c r="U537" s="12" t="s">
        <v>1865</v>
      </c>
      <c r="W537" s="12" t="s">
        <v>40</v>
      </c>
      <c r="X537" s="12" t="s">
        <v>3165</v>
      </c>
      <c r="Y537" s="12" t="s">
        <v>3165</v>
      </c>
      <c r="Z537" s="12" t="s">
        <v>3142</v>
      </c>
      <c r="AA537" s="12" t="s">
        <v>35</v>
      </c>
      <c r="AB537" s="12" t="s">
        <v>2901</v>
      </c>
      <c r="AE537" s="12" t="s">
        <v>119</v>
      </c>
      <c r="AF537" s="12">
        <v>4</v>
      </c>
    </row>
    <row r="538" spans="1:59" s="12" customFormat="1" x14ac:dyDescent="0.25">
      <c r="A538" s="12" t="s">
        <v>3139</v>
      </c>
      <c r="B538" s="12">
        <v>2002</v>
      </c>
      <c r="C538" t="str">
        <f t="shared" si="8"/>
        <v>Waldenstrom et al. 2002</v>
      </c>
      <c r="D538" s="12" t="s">
        <v>35</v>
      </c>
      <c r="E538" s="12" t="s">
        <v>25</v>
      </c>
      <c r="F538" s="12" t="s">
        <v>629</v>
      </c>
      <c r="G538" s="12" t="s">
        <v>2901</v>
      </c>
      <c r="H538" s="12" t="s">
        <v>3504</v>
      </c>
      <c r="I538" s="12" t="s">
        <v>3140</v>
      </c>
      <c r="J538" s="12" t="s">
        <v>3625</v>
      </c>
      <c r="K538" s="12" t="s">
        <v>28</v>
      </c>
      <c r="L538" s="12" t="s">
        <v>28</v>
      </c>
      <c r="N538" s="12" t="s">
        <v>28</v>
      </c>
      <c r="O538" t="s">
        <v>744</v>
      </c>
      <c r="P538" s="12" t="s">
        <v>3901</v>
      </c>
      <c r="Q538" t="s">
        <v>4009</v>
      </c>
      <c r="R538" t="s">
        <v>4090</v>
      </c>
      <c r="S538" t="s">
        <v>4089</v>
      </c>
      <c r="T538" s="12" t="s">
        <v>2833</v>
      </c>
      <c r="U538" s="12" t="s">
        <v>1865</v>
      </c>
      <c r="W538" s="12" t="s">
        <v>40</v>
      </c>
      <c r="X538" s="12" t="s">
        <v>3303</v>
      </c>
      <c r="Y538" s="12" t="s">
        <v>3303</v>
      </c>
      <c r="Z538" s="12" t="s">
        <v>3142</v>
      </c>
      <c r="AA538" s="12" t="s">
        <v>35</v>
      </c>
      <c r="AB538" s="12" t="s">
        <v>2901</v>
      </c>
      <c r="AE538" s="12" t="s">
        <v>119</v>
      </c>
      <c r="AF538" s="12">
        <v>4</v>
      </c>
    </row>
    <row r="539" spans="1:59" s="12" customFormat="1" x14ac:dyDescent="0.25">
      <c r="A539" s="12" t="s">
        <v>3139</v>
      </c>
      <c r="B539" s="12">
        <v>2002</v>
      </c>
      <c r="C539" t="str">
        <f t="shared" si="8"/>
        <v>Waldenstrom et al. 2002</v>
      </c>
      <c r="D539" s="12" t="s">
        <v>35</v>
      </c>
      <c r="E539" s="12" t="s">
        <v>25</v>
      </c>
      <c r="F539" s="12" t="s">
        <v>629</v>
      </c>
      <c r="G539" s="12" t="s">
        <v>2901</v>
      </c>
      <c r="H539" s="12" t="s">
        <v>3504</v>
      </c>
      <c r="I539" s="12" t="s">
        <v>3140</v>
      </c>
      <c r="J539" s="12" t="s">
        <v>3625</v>
      </c>
      <c r="K539" s="12" t="s">
        <v>28</v>
      </c>
      <c r="L539" s="12" t="s">
        <v>28</v>
      </c>
      <c r="N539" s="12" t="s">
        <v>28</v>
      </c>
      <c r="O539" t="s">
        <v>744</v>
      </c>
      <c r="P539" s="12" t="s">
        <v>3901</v>
      </c>
      <c r="Q539" t="s">
        <v>4009</v>
      </c>
      <c r="R539" t="s">
        <v>4090</v>
      </c>
      <c r="S539" t="s">
        <v>4089</v>
      </c>
      <c r="T539" s="12" t="s">
        <v>2833</v>
      </c>
      <c r="U539" s="12" t="s">
        <v>1865</v>
      </c>
      <c r="W539" s="12" t="s">
        <v>40</v>
      </c>
      <c r="X539" s="12" t="s">
        <v>3360</v>
      </c>
      <c r="Y539" s="12" t="s">
        <v>3360</v>
      </c>
      <c r="Z539" s="12" t="s">
        <v>3142</v>
      </c>
      <c r="AA539" s="12" t="s">
        <v>35</v>
      </c>
      <c r="AB539" s="12" t="s">
        <v>2901</v>
      </c>
      <c r="AE539" s="12" t="s">
        <v>119</v>
      </c>
      <c r="AF539" s="12">
        <v>4</v>
      </c>
    </row>
    <row r="540" spans="1:59" s="12" customFormat="1" x14ac:dyDescent="0.25">
      <c r="A540" s="12" t="s">
        <v>3139</v>
      </c>
      <c r="B540" s="12">
        <v>2002</v>
      </c>
      <c r="C540" t="str">
        <f t="shared" si="8"/>
        <v>Waldenstrom et al. 2002</v>
      </c>
      <c r="D540" s="12" t="s">
        <v>35</v>
      </c>
      <c r="E540" s="12" t="s">
        <v>25</v>
      </c>
      <c r="F540" s="12" t="s">
        <v>629</v>
      </c>
      <c r="G540" s="12" t="s">
        <v>2901</v>
      </c>
      <c r="H540" s="12" t="s">
        <v>3504</v>
      </c>
      <c r="I540" s="12" t="s">
        <v>3140</v>
      </c>
      <c r="J540" s="12" t="s">
        <v>3625</v>
      </c>
      <c r="K540" s="12" t="s">
        <v>28</v>
      </c>
      <c r="L540" s="12" t="s">
        <v>28</v>
      </c>
      <c r="N540" s="12" t="s">
        <v>28</v>
      </c>
      <c r="O540" t="s">
        <v>744</v>
      </c>
      <c r="P540" s="12" t="s">
        <v>3901</v>
      </c>
      <c r="Q540" t="s">
        <v>4009</v>
      </c>
      <c r="R540" t="s">
        <v>4015</v>
      </c>
      <c r="S540" t="s">
        <v>4014</v>
      </c>
      <c r="T540" s="12" t="s">
        <v>2797</v>
      </c>
      <c r="U540" s="12" t="s">
        <v>1354</v>
      </c>
      <c r="W540" s="12" t="s">
        <v>40</v>
      </c>
      <c r="X540" s="12" t="s">
        <v>3365</v>
      </c>
      <c r="Y540" s="12" t="s">
        <v>3069</v>
      </c>
      <c r="Z540" s="12" t="s">
        <v>3142</v>
      </c>
      <c r="AA540" s="12" t="s">
        <v>35</v>
      </c>
      <c r="AB540" s="12" t="s">
        <v>2901</v>
      </c>
      <c r="AE540" s="12">
        <v>2</v>
      </c>
      <c r="AF540" s="12">
        <v>9</v>
      </c>
    </row>
    <row r="541" spans="1:59" s="12" customFormat="1" x14ac:dyDescent="0.25">
      <c r="A541" s="12" t="s">
        <v>3139</v>
      </c>
      <c r="B541" s="12">
        <v>2002</v>
      </c>
      <c r="C541" t="str">
        <f t="shared" si="8"/>
        <v>Waldenstrom et al. 2002</v>
      </c>
      <c r="D541" s="12" t="s">
        <v>35</v>
      </c>
      <c r="E541" s="12" t="s">
        <v>25</v>
      </c>
      <c r="F541" s="12" t="s">
        <v>629</v>
      </c>
      <c r="G541" s="12" t="s">
        <v>2901</v>
      </c>
      <c r="H541" s="12" t="s">
        <v>3504</v>
      </c>
      <c r="I541" s="12" t="s">
        <v>3140</v>
      </c>
      <c r="J541" s="12" t="s">
        <v>3625</v>
      </c>
      <c r="K541" s="12" t="s">
        <v>28</v>
      </c>
      <c r="L541" s="12" t="s">
        <v>28</v>
      </c>
      <c r="N541" s="12" t="s">
        <v>28</v>
      </c>
      <c r="O541" t="s">
        <v>744</v>
      </c>
      <c r="P541" s="12" t="s">
        <v>3901</v>
      </c>
      <c r="Q541" t="s">
        <v>4009</v>
      </c>
      <c r="R541" t="s">
        <v>4015</v>
      </c>
      <c r="S541" t="s">
        <v>4014</v>
      </c>
      <c r="T541" s="12" t="s">
        <v>2797</v>
      </c>
      <c r="U541" s="12" t="s">
        <v>1354</v>
      </c>
      <c r="W541" s="12" t="s">
        <v>40</v>
      </c>
      <c r="X541" s="12" t="s">
        <v>3165</v>
      </c>
      <c r="Y541" s="12" t="s">
        <v>3165</v>
      </c>
      <c r="Z541" s="12" t="s">
        <v>3142</v>
      </c>
      <c r="AA541" s="12" t="s">
        <v>35</v>
      </c>
      <c r="AB541" s="12" t="s">
        <v>2901</v>
      </c>
      <c r="AE541" s="12" t="s">
        <v>119</v>
      </c>
      <c r="AF541" s="12">
        <v>9</v>
      </c>
    </row>
    <row r="542" spans="1:59" s="12" customFormat="1" x14ac:dyDescent="0.25">
      <c r="A542" s="12" t="s">
        <v>3139</v>
      </c>
      <c r="B542" s="12">
        <v>2002</v>
      </c>
      <c r="C542" t="str">
        <f t="shared" si="8"/>
        <v>Waldenstrom et al. 2002</v>
      </c>
      <c r="D542" s="12" t="s">
        <v>35</v>
      </c>
      <c r="E542" s="12" t="s">
        <v>25</v>
      </c>
      <c r="F542" s="12" t="s">
        <v>629</v>
      </c>
      <c r="G542" s="12" t="s">
        <v>2901</v>
      </c>
      <c r="H542" s="12" t="s">
        <v>3504</v>
      </c>
      <c r="I542" s="12" t="s">
        <v>3140</v>
      </c>
      <c r="J542" s="12" t="s">
        <v>3625</v>
      </c>
      <c r="K542" s="12" t="s">
        <v>28</v>
      </c>
      <c r="L542" s="12" t="s">
        <v>28</v>
      </c>
      <c r="N542" s="12" t="s">
        <v>28</v>
      </c>
      <c r="O542" t="s">
        <v>744</v>
      </c>
      <c r="P542" s="12" t="s">
        <v>3901</v>
      </c>
      <c r="Q542" t="s">
        <v>4009</v>
      </c>
      <c r="R542" t="s">
        <v>4015</v>
      </c>
      <c r="S542" t="s">
        <v>4014</v>
      </c>
      <c r="T542" s="12" t="s">
        <v>2797</v>
      </c>
      <c r="U542" s="12" t="s">
        <v>1354</v>
      </c>
      <c r="W542" s="12" t="s">
        <v>40</v>
      </c>
      <c r="X542" s="12" t="s">
        <v>3303</v>
      </c>
      <c r="Y542" s="12" t="s">
        <v>3303</v>
      </c>
      <c r="Z542" s="12" t="s">
        <v>3142</v>
      </c>
      <c r="AA542" s="12" t="s">
        <v>35</v>
      </c>
      <c r="AB542" s="12" t="s">
        <v>2901</v>
      </c>
      <c r="AE542" s="12" t="s">
        <v>119</v>
      </c>
      <c r="AF542" s="12">
        <v>9</v>
      </c>
    </row>
    <row r="543" spans="1:59" s="12" customFormat="1" x14ac:dyDescent="0.25">
      <c r="A543" s="12" t="s">
        <v>3139</v>
      </c>
      <c r="B543" s="12">
        <v>2002</v>
      </c>
      <c r="C543" t="str">
        <f t="shared" si="8"/>
        <v>Waldenstrom et al. 2002</v>
      </c>
      <c r="D543" s="12" t="s">
        <v>35</v>
      </c>
      <c r="E543" s="12" t="s">
        <v>25</v>
      </c>
      <c r="F543" s="12" t="s">
        <v>629</v>
      </c>
      <c r="G543" s="12" t="s">
        <v>2901</v>
      </c>
      <c r="H543" s="12" t="s">
        <v>3504</v>
      </c>
      <c r="I543" s="12" t="s">
        <v>3140</v>
      </c>
      <c r="J543" s="12" t="s">
        <v>3625</v>
      </c>
      <c r="K543" s="12" t="s">
        <v>28</v>
      </c>
      <c r="L543" s="12" t="s">
        <v>28</v>
      </c>
      <c r="N543" s="12" t="s">
        <v>28</v>
      </c>
      <c r="O543" t="s">
        <v>744</v>
      </c>
      <c r="P543" s="12" t="s">
        <v>3901</v>
      </c>
      <c r="Q543" t="s">
        <v>4009</v>
      </c>
      <c r="R543" t="s">
        <v>4015</v>
      </c>
      <c r="S543" t="s">
        <v>4014</v>
      </c>
      <c r="T543" s="12" t="s">
        <v>2797</v>
      </c>
      <c r="U543" s="12" t="s">
        <v>1354</v>
      </c>
      <c r="W543" s="12" t="s">
        <v>40</v>
      </c>
      <c r="X543" s="12" t="s">
        <v>3360</v>
      </c>
      <c r="Y543" s="12" t="s">
        <v>3360</v>
      </c>
      <c r="Z543" s="12" t="s">
        <v>3142</v>
      </c>
      <c r="AA543" s="12" t="s">
        <v>35</v>
      </c>
      <c r="AB543" s="12" t="s">
        <v>2901</v>
      </c>
      <c r="AE543" s="12" t="s">
        <v>119</v>
      </c>
      <c r="AF543" s="12">
        <v>9</v>
      </c>
    </row>
    <row r="544" spans="1:59" s="12" customFormat="1" x14ac:dyDescent="0.25">
      <c r="A544" s="12" t="s">
        <v>3139</v>
      </c>
      <c r="B544" s="12">
        <v>2002</v>
      </c>
      <c r="C544" t="str">
        <f t="shared" si="8"/>
        <v>Waldenstrom et al. 2002</v>
      </c>
      <c r="D544" s="12" t="s">
        <v>35</v>
      </c>
      <c r="E544" s="12" t="s">
        <v>25</v>
      </c>
      <c r="F544" s="12" t="s">
        <v>629</v>
      </c>
      <c r="G544" s="12" t="s">
        <v>2901</v>
      </c>
      <c r="H544" s="12" t="s">
        <v>3504</v>
      </c>
      <c r="I544" s="12" t="s">
        <v>3140</v>
      </c>
      <c r="J544" s="12" t="s">
        <v>3625</v>
      </c>
      <c r="K544" s="12" t="s">
        <v>28</v>
      </c>
      <c r="L544" s="12" t="s">
        <v>28</v>
      </c>
      <c r="N544" s="12" t="s">
        <v>28</v>
      </c>
      <c r="O544" t="s">
        <v>744</v>
      </c>
      <c r="P544" s="12" t="s">
        <v>3901</v>
      </c>
      <c r="Q544" t="s">
        <v>4009</v>
      </c>
      <c r="R544" t="s">
        <v>4017</v>
      </c>
      <c r="S544" t="s">
        <v>4016</v>
      </c>
      <c r="T544" s="12" t="s">
        <v>3495</v>
      </c>
      <c r="U544" s="12" t="s">
        <v>3200</v>
      </c>
      <c r="W544" s="12" t="s">
        <v>40</v>
      </c>
      <c r="X544" s="12" t="s">
        <v>3365</v>
      </c>
      <c r="Y544" s="12" t="s">
        <v>3069</v>
      </c>
      <c r="Z544" s="12" t="s">
        <v>3142</v>
      </c>
      <c r="AA544" s="12" t="s">
        <v>35</v>
      </c>
      <c r="AB544" s="12" t="s">
        <v>2901</v>
      </c>
      <c r="AE544" s="12" t="s">
        <v>119</v>
      </c>
      <c r="AF544" s="12">
        <v>1</v>
      </c>
    </row>
    <row r="545" spans="1:32" s="12" customFormat="1" x14ac:dyDescent="0.25">
      <c r="A545" s="12" t="s">
        <v>3139</v>
      </c>
      <c r="B545" s="12">
        <v>2002</v>
      </c>
      <c r="C545" t="str">
        <f t="shared" si="8"/>
        <v>Waldenstrom et al. 2002</v>
      </c>
      <c r="D545" s="12" t="s">
        <v>35</v>
      </c>
      <c r="E545" s="12" t="s">
        <v>25</v>
      </c>
      <c r="F545" s="12" t="s">
        <v>629</v>
      </c>
      <c r="G545" s="12" t="s">
        <v>2901</v>
      </c>
      <c r="H545" s="12" t="s">
        <v>3504</v>
      </c>
      <c r="I545" s="12" t="s">
        <v>3140</v>
      </c>
      <c r="J545" s="12" t="s">
        <v>3625</v>
      </c>
      <c r="K545" s="12" t="s">
        <v>28</v>
      </c>
      <c r="L545" s="12" t="s">
        <v>28</v>
      </c>
      <c r="N545" s="12" t="s">
        <v>28</v>
      </c>
      <c r="O545" t="s">
        <v>744</v>
      </c>
      <c r="P545" s="12" t="s">
        <v>3901</v>
      </c>
      <c r="Q545" t="s">
        <v>4009</v>
      </c>
      <c r="R545" t="s">
        <v>4017</v>
      </c>
      <c r="S545" t="s">
        <v>4016</v>
      </c>
      <c r="T545" s="12" t="s">
        <v>3495</v>
      </c>
      <c r="U545" s="12" t="s">
        <v>3200</v>
      </c>
      <c r="W545" s="12" t="s">
        <v>40</v>
      </c>
      <c r="X545" s="12" t="s">
        <v>3165</v>
      </c>
      <c r="Y545" s="12" t="s">
        <v>3165</v>
      </c>
      <c r="Z545" s="12" t="s">
        <v>3142</v>
      </c>
      <c r="AA545" s="12" t="s">
        <v>35</v>
      </c>
      <c r="AB545" s="12" t="s">
        <v>2901</v>
      </c>
      <c r="AE545" s="12" t="s">
        <v>119</v>
      </c>
      <c r="AF545" s="12">
        <v>1</v>
      </c>
    </row>
    <row r="546" spans="1:32" s="12" customFormat="1" x14ac:dyDescent="0.25">
      <c r="A546" s="12" t="s">
        <v>3139</v>
      </c>
      <c r="B546" s="12">
        <v>2002</v>
      </c>
      <c r="C546" t="str">
        <f t="shared" si="8"/>
        <v>Waldenstrom et al. 2002</v>
      </c>
      <c r="D546" s="12" t="s">
        <v>35</v>
      </c>
      <c r="E546" s="12" t="s">
        <v>25</v>
      </c>
      <c r="F546" s="12" t="s">
        <v>629</v>
      </c>
      <c r="G546" s="12" t="s">
        <v>2901</v>
      </c>
      <c r="H546" s="12" t="s">
        <v>3504</v>
      </c>
      <c r="I546" s="12" t="s">
        <v>3140</v>
      </c>
      <c r="J546" s="12" t="s">
        <v>3625</v>
      </c>
      <c r="K546" s="12" t="s">
        <v>28</v>
      </c>
      <c r="L546" s="12" t="s">
        <v>28</v>
      </c>
      <c r="N546" s="12" t="s">
        <v>28</v>
      </c>
      <c r="O546" t="s">
        <v>744</v>
      </c>
      <c r="P546" s="12" t="s">
        <v>3901</v>
      </c>
      <c r="Q546" t="s">
        <v>4009</v>
      </c>
      <c r="R546" t="s">
        <v>4017</v>
      </c>
      <c r="S546" t="s">
        <v>4016</v>
      </c>
      <c r="T546" s="12" t="s">
        <v>3495</v>
      </c>
      <c r="U546" s="12" t="s">
        <v>3200</v>
      </c>
      <c r="W546" s="12" t="s">
        <v>40</v>
      </c>
      <c r="X546" s="12" t="s">
        <v>3303</v>
      </c>
      <c r="Y546" s="12" t="s">
        <v>3303</v>
      </c>
      <c r="Z546" s="12" t="s">
        <v>3142</v>
      </c>
      <c r="AA546" s="12" t="s">
        <v>35</v>
      </c>
      <c r="AB546" s="12" t="s">
        <v>2901</v>
      </c>
      <c r="AE546" s="12">
        <v>1</v>
      </c>
      <c r="AF546" s="12">
        <v>1</v>
      </c>
    </row>
    <row r="547" spans="1:32" s="12" customFormat="1" x14ac:dyDescent="0.25">
      <c r="A547" s="12" t="s">
        <v>3139</v>
      </c>
      <c r="B547" s="12">
        <v>2002</v>
      </c>
      <c r="C547" t="str">
        <f t="shared" si="8"/>
        <v>Waldenstrom et al. 2002</v>
      </c>
      <c r="D547" s="12" t="s">
        <v>35</v>
      </c>
      <c r="E547" s="12" t="s">
        <v>25</v>
      </c>
      <c r="F547" s="12" t="s">
        <v>629</v>
      </c>
      <c r="G547" s="12" t="s">
        <v>2901</v>
      </c>
      <c r="H547" s="12" t="s">
        <v>3504</v>
      </c>
      <c r="I547" s="12" t="s">
        <v>3140</v>
      </c>
      <c r="J547" s="12" t="s">
        <v>3625</v>
      </c>
      <c r="K547" s="12" t="s">
        <v>28</v>
      </c>
      <c r="L547" s="12" t="s">
        <v>28</v>
      </c>
      <c r="N547" s="12" t="s">
        <v>28</v>
      </c>
      <c r="O547" t="s">
        <v>744</v>
      </c>
      <c r="P547" s="12" t="s">
        <v>3901</v>
      </c>
      <c r="Q547" t="s">
        <v>4009</v>
      </c>
      <c r="R547" t="s">
        <v>4017</v>
      </c>
      <c r="S547" t="s">
        <v>4016</v>
      </c>
      <c r="T547" s="12" t="s">
        <v>3495</v>
      </c>
      <c r="U547" s="12" t="s">
        <v>3200</v>
      </c>
      <c r="W547" s="12" t="s">
        <v>40</v>
      </c>
      <c r="X547" s="12" t="s">
        <v>3360</v>
      </c>
      <c r="Y547" s="12" t="s">
        <v>3360</v>
      </c>
      <c r="Z547" s="12" t="s">
        <v>3142</v>
      </c>
      <c r="AA547" s="12" t="s">
        <v>35</v>
      </c>
      <c r="AB547" s="12" t="s">
        <v>2901</v>
      </c>
      <c r="AE547" s="12" t="s">
        <v>119</v>
      </c>
      <c r="AF547" s="12">
        <v>1</v>
      </c>
    </row>
    <row r="548" spans="1:32" s="12" customFormat="1" x14ac:dyDescent="0.25">
      <c r="A548" s="12" t="s">
        <v>3139</v>
      </c>
      <c r="B548" s="12">
        <v>2002</v>
      </c>
      <c r="C548" t="str">
        <f t="shared" si="8"/>
        <v>Waldenstrom et al. 2002</v>
      </c>
      <c r="D548" s="12" t="s">
        <v>35</v>
      </c>
      <c r="E548" s="12" t="s">
        <v>25</v>
      </c>
      <c r="F548" s="12" t="s">
        <v>629</v>
      </c>
      <c r="G548" s="12" t="s">
        <v>2901</v>
      </c>
      <c r="H548" s="12" t="s">
        <v>3504</v>
      </c>
      <c r="I548" s="12" t="s">
        <v>3140</v>
      </c>
      <c r="J548" s="12" t="s">
        <v>3625</v>
      </c>
      <c r="K548" s="12" t="s">
        <v>28</v>
      </c>
      <c r="L548" s="12" t="s">
        <v>28</v>
      </c>
      <c r="N548" s="12" t="s">
        <v>28</v>
      </c>
      <c r="O548" t="s">
        <v>744</v>
      </c>
      <c r="P548" s="12" t="s">
        <v>3901</v>
      </c>
      <c r="Q548" t="s">
        <v>4159</v>
      </c>
      <c r="R548" t="s">
        <v>4158</v>
      </c>
      <c r="S548" t="s">
        <v>4173</v>
      </c>
      <c r="T548" s="12" t="s">
        <v>2765</v>
      </c>
      <c r="U548" s="12" t="s">
        <v>1396</v>
      </c>
      <c r="W548" s="12" t="s">
        <v>40</v>
      </c>
      <c r="X548" s="12" t="s">
        <v>3365</v>
      </c>
      <c r="Y548" s="12" t="s">
        <v>3069</v>
      </c>
      <c r="Z548" s="12" t="s">
        <v>3142</v>
      </c>
      <c r="AA548" s="12" t="s">
        <v>35</v>
      </c>
      <c r="AB548" s="12" t="s">
        <v>2901</v>
      </c>
      <c r="AE548" s="12" t="s">
        <v>119</v>
      </c>
      <c r="AF548" s="12">
        <v>1</v>
      </c>
    </row>
    <row r="549" spans="1:32" s="12" customFormat="1" x14ac:dyDescent="0.25">
      <c r="A549" s="12" t="s">
        <v>3139</v>
      </c>
      <c r="B549" s="12">
        <v>2002</v>
      </c>
      <c r="C549" t="str">
        <f t="shared" si="8"/>
        <v>Waldenstrom et al. 2002</v>
      </c>
      <c r="D549" s="12" t="s">
        <v>35</v>
      </c>
      <c r="E549" s="12" t="s">
        <v>25</v>
      </c>
      <c r="F549" s="12" t="s">
        <v>629</v>
      </c>
      <c r="G549" s="12" t="s">
        <v>2901</v>
      </c>
      <c r="H549" s="12" t="s">
        <v>3504</v>
      </c>
      <c r="I549" s="12" t="s">
        <v>3140</v>
      </c>
      <c r="J549" s="12" t="s">
        <v>3625</v>
      </c>
      <c r="K549" s="12" t="s">
        <v>28</v>
      </c>
      <c r="L549" s="12" t="s">
        <v>28</v>
      </c>
      <c r="N549" s="12" t="s">
        <v>28</v>
      </c>
      <c r="O549" t="s">
        <v>744</v>
      </c>
      <c r="P549" s="12" t="s">
        <v>3901</v>
      </c>
      <c r="Q549" t="s">
        <v>4159</v>
      </c>
      <c r="R549" t="s">
        <v>4158</v>
      </c>
      <c r="S549" t="s">
        <v>4173</v>
      </c>
      <c r="T549" s="12" t="s">
        <v>2765</v>
      </c>
      <c r="U549" s="12" t="s">
        <v>1396</v>
      </c>
      <c r="W549" s="12" t="s">
        <v>40</v>
      </c>
      <c r="X549" s="12" t="s">
        <v>3165</v>
      </c>
      <c r="Y549" s="12" t="s">
        <v>3165</v>
      </c>
      <c r="Z549" s="12" t="s">
        <v>3142</v>
      </c>
      <c r="AA549" s="12" t="s">
        <v>35</v>
      </c>
      <c r="AB549" s="12" t="s">
        <v>2901</v>
      </c>
      <c r="AE549" s="12" t="s">
        <v>119</v>
      </c>
      <c r="AF549" s="12">
        <v>1</v>
      </c>
    </row>
    <row r="550" spans="1:32" s="12" customFormat="1" x14ac:dyDescent="0.25">
      <c r="A550" s="12" t="s">
        <v>3139</v>
      </c>
      <c r="B550" s="12">
        <v>2002</v>
      </c>
      <c r="C550" t="str">
        <f t="shared" si="8"/>
        <v>Waldenstrom et al. 2002</v>
      </c>
      <c r="D550" s="12" t="s">
        <v>35</v>
      </c>
      <c r="E550" s="12" t="s">
        <v>25</v>
      </c>
      <c r="F550" s="12" t="s">
        <v>629</v>
      </c>
      <c r="G550" s="12" t="s">
        <v>2901</v>
      </c>
      <c r="H550" s="12" t="s">
        <v>3504</v>
      </c>
      <c r="I550" s="12" t="s">
        <v>3140</v>
      </c>
      <c r="J550" s="12" t="s">
        <v>3625</v>
      </c>
      <c r="K550" s="12" t="s">
        <v>28</v>
      </c>
      <c r="L550" s="12" t="s">
        <v>28</v>
      </c>
      <c r="N550" s="12" t="s">
        <v>28</v>
      </c>
      <c r="O550" t="s">
        <v>744</v>
      </c>
      <c r="P550" s="12" t="s">
        <v>3901</v>
      </c>
      <c r="Q550" t="s">
        <v>4159</v>
      </c>
      <c r="R550" t="s">
        <v>4158</v>
      </c>
      <c r="S550" t="s">
        <v>4173</v>
      </c>
      <c r="T550" s="12" t="s">
        <v>2765</v>
      </c>
      <c r="U550" s="12" t="s">
        <v>1396</v>
      </c>
      <c r="W550" s="12" t="s">
        <v>40</v>
      </c>
      <c r="X550" s="12" t="s">
        <v>3303</v>
      </c>
      <c r="Y550" s="12" t="s">
        <v>3303</v>
      </c>
      <c r="Z550" s="12" t="s">
        <v>3142</v>
      </c>
      <c r="AA550" s="12" t="s">
        <v>35</v>
      </c>
      <c r="AB550" s="12" t="s">
        <v>2901</v>
      </c>
      <c r="AE550" s="12">
        <v>1</v>
      </c>
      <c r="AF550" s="12">
        <v>1</v>
      </c>
    </row>
    <row r="551" spans="1:32" s="12" customFormat="1" x14ac:dyDescent="0.25">
      <c r="A551" s="12" t="s">
        <v>3139</v>
      </c>
      <c r="B551" s="12">
        <v>2002</v>
      </c>
      <c r="C551" t="str">
        <f t="shared" si="8"/>
        <v>Waldenstrom et al. 2002</v>
      </c>
      <c r="D551" s="12" t="s">
        <v>35</v>
      </c>
      <c r="E551" s="12" t="s">
        <v>25</v>
      </c>
      <c r="F551" s="12" t="s">
        <v>629</v>
      </c>
      <c r="G551" s="12" t="s">
        <v>2901</v>
      </c>
      <c r="H551" s="12" t="s">
        <v>3504</v>
      </c>
      <c r="I551" s="12" t="s">
        <v>3140</v>
      </c>
      <c r="J551" s="12" t="s">
        <v>3625</v>
      </c>
      <c r="K551" s="12" t="s">
        <v>28</v>
      </c>
      <c r="L551" s="12" t="s">
        <v>28</v>
      </c>
      <c r="N551" s="12" t="s">
        <v>28</v>
      </c>
      <c r="O551" t="s">
        <v>744</v>
      </c>
      <c r="P551" s="12" t="s">
        <v>3901</v>
      </c>
      <c r="Q551" t="s">
        <v>4159</v>
      </c>
      <c r="R551" t="s">
        <v>4158</v>
      </c>
      <c r="S551" t="s">
        <v>4173</v>
      </c>
      <c r="T551" s="12" t="s">
        <v>2765</v>
      </c>
      <c r="U551" s="12" t="s">
        <v>1396</v>
      </c>
      <c r="W551" s="12" t="s">
        <v>40</v>
      </c>
      <c r="X551" s="12" t="s">
        <v>3360</v>
      </c>
      <c r="Y551" s="12" t="s">
        <v>3360</v>
      </c>
      <c r="Z551" s="12" t="s">
        <v>3142</v>
      </c>
      <c r="AA551" s="12" t="s">
        <v>35</v>
      </c>
      <c r="AB551" s="12" t="s">
        <v>2901</v>
      </c>
      <c r="AE551" s="12" t="s">
        <v>119</v>
      </c>
      <c r="AF551" s="12">
        <v>1</v>
      </c>
    </row>
    <row r="552" spans="1:32" s="12" customFormat="1" x14ac:dyDescent="0.25">
      <c r="A552" s="12" t="s">
        <v>3139</v>
      </c>
      <c r="B552" s="12">
        <v>2002</v>
      </c>
      <c r="C552" t="str">
        <f t="shared" si="8"/>
        <v>Waldenstrom et al. 2002</v>
      </c>
      <c r="D552" s="12" t="s">
        <v>35</v>
      </c>
      <c r="E552" s="12" t="s">
        <v>25</v>
      </c>
      <c r="F552" s="12" t="s">
        <v>629</v>
      </c>
      <c r="G552" s="12" t="s">
        <v>2901</v>
      </c>
      <c r="H552" s="12" t="s">
        <v>3504</v>
      </c>
      <c r="I552" s="12" t="s">
        <v>3140</v>
      </c>
      <c r="J552" s="12" t="s">
        <v>3625</v>
      </c>
      <c r="K552" s="12" t="s">
        <v>28</v>
      </c>
      <c r="L552" s="12" t="s">
        <v>28</v>
      </c>
      <c r="N552" s="12" t="s">
        <v>28</v>
      </c>
      <c r="O552" t="s">
        <v>744</v>
      </c>
      <c r="P552" s="12" t="s">
        <v>3901</v>
      </c>
      <c r="Q552" t="s">
        <v>3919</v>
      </c>
      <c r="R552" t="s">
        <v>2600</v>
      </c>
      <c r="S552" t="s">
        <v>3982</v>
      </c>
      <c r="T552" s="12" t="s">
        <v>2873</v>
      </c>
      <c r="U552" s="12" t="s">
        <v>1161</v>
      </c>
      <c r="W552" s="12" t="s">
        <v>40</v>
      </c>
      <c r="X552" s="12" t="s">
        <v>3365</v>
      </c>
      <c r="Y552" s="12" t="s">
        <v>3069</v>
      </c>
      <c r="Z552" s="12" t="s">
        <v>3142</v>
      </c>
      <c r="AA552" s="12" t="s">
        <v>35</v>
      </c>
      <c r="AB552" s="12" t="s">
        <v>2901</v>
      </c>
      <c r="AE552" s="12">
        <v>1</v>
      </c>
      <c r="AF552" s="12">
        <v>1</v>
      </c>
    </row>
    <row r="553" spans="1:32" s="12" customFormat="1" x14ac:dyDescent="0.25">
      <c r="A553" s="12" t="s">
        <v>3139</v>
      </c>
      <c r="B553" s="12">
        <v>2002</v>
      </c>
      <c r="C553" t="str">
        <f t="shared" si="8"/>
        <v>Waldenstrom et al. 2002</v>
      </c>
      <c r="D553" s="12" t="s">
        <v>35</v>
      </c>
      <c r="E553" s="12" t="s">
        <v>25</v>
      </c>
      <c r="F553" s="12" t="s">
        <v>629</v>
      </c>
      <c r="G553" s="12" t="s">
        <v>2901</v>
      </c>
      <c r="H553" s="12" t="s">
        <v>3504</v>
      </c>
      <c r="I553" s="12" t="s">
        <v>3140</v>
      </c>
      <c r="J553" s="12" t="s">
        <v>3625</v>
      </c>
      <c r="K553" s="12" t="s">
        <v>28</v>
      </c>
      <c r="L553" s="12" t="s">
        <v>28</v>
      </c>
      <c r="N553" s="12" t="s">
        <v>28</v>
      </c>
      <c r="O553" t="s">
        <v>744</v>
      </c>
      <c r="P553" s="12" t="s">
        <v>3901</v>
      </c>
      <c r="Q553" t="s">
        <v>3919</v>
      </c>
      <c r="R553" t="s">
        <v>2600</v>
      </c>
      <c r="S553" t="s">
        <v>3982</v>
      </c>
      <c r="T553" s="12" t="s">
        <v>2873</v>
      </c>
      <c r="U553" s="12" t="s">
        <v>1161</v>
      </c>
      <c r="W553" s="12" t="s">
        <v>40</v>
      </c>
      <c r="X553" s="12" t="s">
        <v>3165</v>
      </c>
      <c r="Y553" s="12" t="s">
        <v>3165</v>
      </c>
      <c r="Z553" s="12" t="s">
        <v>3142</v>
      </c>
      <c r="AA553" s="12" t="s">
        <v>35</v>
      </c>
      <c r="AB553" s="12" t="s">
        <v>2901</v>
      </c>
      <c r="AE553" s="12" t="s">
        <v>119</v>
      </c>
      <c r="AF553" s="12">
        <v>1</v>
      </c>
    </row>
    <row r="554" spans="1:32" s="12" customFormat="1" x14ac:dyDescent="0.25">
      <c r="A554" s="12" t="s">
        <v>3139</v>
      </c>
      <c r="B554" s="12">
        <v>2002</v>
      </c>
      <c r="C554" t="str">
        <f t="shared" si="8"/>
        <v>Waldenstrom et al. 2002</v>
      </c>
      <c r="D554" s="12" t="s">
        <v>35</v>
      </c>
      <c r="E554" s="12" t="s">
        <v>25</v>
      </c>
      <c r="F554" s="12" t="s">
        <v>629</v>
      </c>
      <c r="G554" s="12" t="s">
        <v>2901</v>
      </c>
      <c r="H554" s="12" t="s">
        <v>3504</v>
      </c>
      <c r="I554" s="12" t="s">
        <v>3140</v>
      </c>
      <c r="J554" s="12" t="s">
        <v>3625</v>
      </c>
      <c r="K554" s="12" t="s">
        <v>28</v>
      </c>
      <c r="L554" s="12" t="s">
        <v>28</v>
      </c>
      <c r="N554" s="12" t="s">
        <v>28</v>
      </c>
      <c r="O554" t="s">
        <v>744</v>
      </c>
      <c r="P554" s="12" t="s">
        <v>3901</v>
      </c>
      <c r="Q554" t="s">
        <v>3919</v>
      </c>
      <c r="R554" t="s">
        <v>2600</v>
      </c>
      <c r="S554" t="s">
        <v>3982</v>
      </c>
      <c r="T554" s="12" t="s">
        <v>2873</v>
      </c>
      <c r="U554" s="12" t="s">
        <v>1161</v>
      </c>
      <c r="W554" s="12" t="s">
        <v>40</v>
      </c>
      <c r="X554" s="12" t="s">
        <v>3303</v>
      </c>
      <c r="Y554" s="12" t="s">
        <v>3303</v>
      </c>
      <c r="Z554" s="12" t="s">
        <v>3142</v>
      </c>
      <c r="AA554" s="12" t="s">
        <v>35</v>
      </c>
      <c r="AB554" s="12" t="s">
        <v>2901</v>
      </c>
      <c r="AE554" s="12" t="s">
        <v>119</v>
      </c>
      <c r="AF554" s="12">
        <v>1</v>
      </c>
    </row>
    <row r="555" spans="1:32" s="12" customFormat="1" x14ac:dyDescent="0.25">
      <c r="A555" s="12" t="s">
        <v>3139</v>
      </c>
      <c r="B555" s="12">
        <v>2002</v>
      </c>
      <c r="C555" t="str">
        <f t="shared" si="8"/>
        <v>Waldenstrom et al. 2002</v>
      </c>
      <c r="D555" s="12" t="s">
        <v>35</v>
      </c>
      <c r="E555" s="12" t="s">
        <v>25</v>
      </c>
      <c r="F555" s="12" t="s">
        <v>629</v>
      </c>
      <c r="G555" s="12" t="s">
        <v>2901</v>
      </c>
      <c r="H555" s="12" t="s">
        <v>3504</v>
      </c>
      <c r="I555" s="12" t="s">
        <v>3140</v>
      </c>
      <c r="J555" s="12" t="s">
        <v>3625</v>
      </c>
      <c r="K555" s="12" t="s">
        <v>28</v>
      </c>
      <c r="L555" s="12" t="s">
        <v>28</v>
      </c>
      <c r="N555" s="12" t="s">
        <v>28</v>
      </c>
      <c r="O555" t="s">
        <v>744</v>
      </c>
      <c r="P555" s="12" t="s">
        <v>3901</v>
      </c>
      <c r="Q555" t="s">
        <v>3919</v>
      </c>
      <c r="R555" t="s">
        <v>2600</v>
      </c>
      <c r="S555" t="s">
        <v>3982</v>
      </c>
      <c r="T555" s="12" t="s">
        <v>2873</v>
      </c>
      <c r="U555" s="12" t="s">
        <v>1161</v>
      </c>
      <c r="W555" s="12" t="s">
        <v>40</v>
      </c>
      <c r="X555" s="12" t="s">
        <v>3360</v>
      </c>
      <c r="Y555" s="12" t="s">
        <v>3360</v>
      </c>
      <c r="Z555" s="12" t="s">
        <v>3142</v>
      </c>
      <c r="AA555" s="12" t="s">
        <v>35</v>
      </c>
      <c r="AB555" s="12" t="s">
        <v>2901</v>
      </c>
      <c r="AE555" s="12" t="s">
        <v>119</v>
      </c>
      <c r="AF555" s="12">
        <v>1</v>
      </c>
    </row>
    <row r="556" spans="1:32" s="12" customFormat="1" x14ac:dyDescent="0.25">
      <c r="A556" s="12" t="s">
        <v>3139</v>
      </c>
      <c r="B556" s="12">
        <v>2002</v>
      </c>
      <c r="C556" t="str">
        <f t="shared" si="8"/>
        <v>Waldenstrom et al. 2002</v>
      </c>
      <c r="D556" s="12" t="s">
        <v>35</v>
      </c>
      <c r="E556" s="12" t="s">
        <v>25</v>
      </c>
      <c r="F556" s="12" t="s">
        <v>629</v>
      </c>
      <c r="G556" s="12" t="s">
        <v>2901</v>
      </c>
      <c r="H556" s="12" t="s">
        <v>3504</v>
      </c>
      <c r="I556" s="12" t="s">
        <v>3140</v>
      </c>
      <c r="J556" s="12" t="s">
        <v>3625</v>
      </c>
      <c r="K556" s="12" t="s">
        <v>28</v>
      </c>
      <c r="L556" s="12" t="s">
        <v>28</v>
      </c>
      <c r="N556" s="12" t="s">
        <v>28</v>
      </c>
      <c r="O556" t="s">
        <v>744</v>
      </c>
      <c r="P556" s="12" t="s">
        <v>3901</v>
      </c>
      <c r="Q556" t="s">
        <v>4009</v>
      </c>
      <c r="R556" t="s">
        <v>4236</v>
      </c>
      <c r="S556" t="s">
        <v>4358</v>
      </c>
      <c r="T556" s="12" t="s">
        <v>2821</v>
      </c>
      <c r="U556" s="12" t="s">
        <v>1927</v>
      </c>
      <c r="W556" s="12" t="s">
        <v>40</v>
      </c>
      <c r="X556" s="12" t="s">
        <v>3365</v>
      </c>
      <c r="Y556" s="12" t="s">
        <v>3069</v>
      </c>
      <c r="Z556" s="12" t="s">
        <v>3142</v>
      </c>
      <c r="AA556" s="12" t="s">
        <v>35</v>
      </c>
      <c r="AB556" s="12" t="s">
        <v>2901</v>
      </c>
      <c r="AE556" s="12" t="s">
        <v>119</v>
      </c>
      <c r="AF556" s="12">
        <v>2</v>
      </c>
    </row>
    <row r="557" spans="1:32" s="12" customFormat="1" x14ac:dyDescent="0.25">
      <c r="A557" s="12" t="s">
        <v>3139</v>
      </c>
      <c r="B557" s="12">
        <v>2002</v>
      </c>
      <c r="C557" t="str">
        <f t="shared" si="8"/>
        <v>Waldenstrom et al. 2002</v>
      </c>
      <c r="D557" s="12" t="s">
        <v>35</v>
      </c>
      <c r="E557" s="12" t="s">
        <v>25</v>
      </c>
      <c r="F557" s="12" t="s">
        <v>629</v>
      </c>
      <c r="G557" s="12" t="s">
        <v>2901</v>
      </c>
      <c r="H557" s="12" t="s">
        <v>3504</v>
      </c>
      <c r="I557" s="12" t="s">
        <v>3140</v>
      </c>
      <c r="J557" s="12" t="s">
        <v>3625</v>
      </c>
      <c r="K557" s="12" t="s">
        <v>28</v>
      </c>
      <c r="L557" s="12" t="s">
        <v>28</v>
      </c>
      <c r="N557" s="12" t="s">
        <v>28</v>
      </c>
      <c r="O557" t="s">
        <v>744</v>
      </c>
      <c r="P557" s="12" t="s">
        <v>3901</v>
      </c>
      <c r="Q557" t="s">
        <v>4009</v>
      </c>
      <c r="R557" t="s">
        <v>4236</v>
      </c>
      <c r="S557" t="s">
        <v>4358</v>
      </c>
      <c r="T557" s="12" t="s">
        <v>2821</v>
      </c>
      <c r="U557" s="12" t="s">
        <v>1927</v>
      </c>
      <c r="W557" s="12" t="s">
        <v>40</v>
      </c>
      <c r="X557" s="12" t="s">
        <v>3165</v>
      </c>
      <c r="Y557" s="12" t="s">
        <v>3165</v>
      </c>
      <c r="Z557" s="12" t="s">
        <v>3142</v>
      </c>
      <c r="AA557" s="12" t="s">
        <v>35</v>
      </c>
      <c r="AB557" s="12" t="s">
        <v>2901</v>
      </c>
      <c r="AE557" s="12" t="s">
        <v>119</v>
      </c>
      <c r="AF557" s="12">
        <v>2</v>
      </c>
    </row>
    <row r="558" spans="1:32" s="12" customFormat="1" x14ac:dyDescent="0.25">
      <c r="A558" s="12" t="s">
        <v>3139</v>
      </c>
      <c r="B558" s="12">
        <v>2002</v>
      </c>
      <c r="C558" t="str">
        <f t="shared" si="8"/>
        <v>Waldenstrom et al. 2002</v>
      </c>
      <c r="D558" s="12" t="s">
        <v>35</v>
      </c>
      <c r="E558" s="12" t="s">
        <v>25</v>
      </c>
      <c r="F558" s="12" t="s">
        <v>629</v>
      </c>
      <c r="G558" s="12" t="s">
        <v>2901</v>
      </c>
      <c r="H558" s="12" t="s">
        <v>3504</v>
      </c>
      <c r="I558" s="12" t="s">
        <v>3140</v>
      </c>
      <c r="J558" s="12" t="s">
        <v>3625</v>
      </c>
      <c r="K558" s="12" t="s">
        <v>28</v>
      </c>
      <c r="L558" s="12" t="s">
        <v>28</v>
      </c>
      <c r="N558" s="12" t="s">
        <v>28</v>
      </c>
      <c r="O558" t="s">
        <v>744</v>
      </c>
      <c r="P558" s="12" t="s">
        <v>3901</v>
      </c>
      <c r="Q558" t="s">
        <v>4009</v>
      </c>
      <c r="R558" t="s">
        <v>4236</v>
      </c>
      <c r="S558" t="s">
        <v>4358</v>
      </c>
      <c r="T558" s="12" t="s">
        <v>2821</v>
      </c>
      <c r="U558" s="12" t="s">
        <v>1927</v>
      </c>
      <c r="W558" s="12" t="s">
        <v>40</v>
      </c>
      <c r="X558" s="12" t="s">
        <v>3303</v>
      </c>
      <c r="Y558" s="12" t="s">
        <v>3303</v>
      </c>
      <c r="Z558" s="12" t="s">
        <v>3142</v>
      </c>
      <c r="AA558" s="12" t="s">
        <v>35</v>
      </c>
      <c r="AB558" s="12" t="s">
        <v>2901</v>
      </c>
      <c r="AE558" s="12" t="s">
        <v>119</v>
      </c>
      <c r="AF558" s="12">
        <v>2</v>
      </c>
    </row>
    <row r="559" spans="1:32" s="12" customFormat="1" x14ac:dyDescent="0.25">
      <c r="A559" s="12" t="s">
        <v>3139</v>
      </c>
      <c r="B559" s="12">
        <v>2002</v>
      </c>
      <c r="C559" t="str">
        <f t="shared" si="8"/>
        <v>Waldenstrom et al. 2002</v>
      </c>
      <c r="D559" s="12" t="s">
        <v>35</v>
      </c>
      <c r="E559" s="12" t="s">
        <v>25</v>
      </c>
      <c r="F559" s="12" t="s">
        <v>629</v>
      </c>
      <c r="G559" s="12" t="s">
        <v>2901</v>
      </c>
      <c r="H559" s="12" t="s">
        <v>3504</v>
      </c>
      <c r="I559" s="12" t="s">
        <v>3140</v>
      </c>
      <c r="J559" s="12" t="s">
        <v>3625</v>
      </c>
      <c r="K559" s="12" t="s">
        <v>28</v>
      </c>
      <c r="L559" s="12" t="s">
        <v>28</v>
      </c>
      <c r="N559" s="12" t="s">
        <v>28</v>
      </c>
      <c r="O559" t="s">
        <v>744</v>
      </c>
      <c r="P559" s="12" t="s">
        <v>3901</v>
      </c>
      <c r="Q559" t="s">
        <v>4009</v>
      </c>
      <c r="R559" t="s">
        <v>4236</v>
      </c>
      <c r="S559" t="s">
        <v>4358</v>
      </c>
      <c r="T559" s="12" t="s">
        <v>2821</v>
      </c>
      <c r="U559" s="12" t="s">
        <v>1927</v>
      </c>
      <c r="W559" s="12" t="s">
        <v>40</v>
      </c>
      <c r="X559" s="12" t="s">
        <v>3360</v>
      </c>
      <c r="Y559" s="12" t="s">
        <v>3360</v>
      </c>
      <c r="Z559" s="12" t="s">
        <v>3142</v>
      </c>
      <c r="AA559" s="12" t="s">
        <v>35</v>
      </c>
      <c r="AB559" s="12" t="s">
        <v>2901</v>
      </c>
      <c r="AE559" s="12" t="s">
        <v>119</v>
      </c>
      <c r="AF559" s="12">
        <v>2</v>
      </c>
    </row>
    <row r="560" spans="1:32" s="12" customFormat="1" x14ac:dyDescent="0.25">
      <c r="A560" s="12" t="s">
        <v>3139</v>
      </c>
      <c r="B560" s="12">
        <v>2002</v>
      </c>
      <c r="C560" t="str">
        <f t="shared" si="8"/>
        <v>Waldenstrom et al. 2002</v>
      </c>
      <c r="D560" s="12" t="s">
        <v>35</v>
      </c>
      <c r="E560" s="12" t="s">
        <v>25</v>
      </c>
      <c r="F560" s="12" t="s">
        <v>629</v>
      </c>
      <c r="G560" s="12" t="s">
        <v>2901</v>
      </c>
      <c r="H560" s="12" t="s">
        <v>3504</v>
      </c>
      <c r="I560" s="12" t="s">
        <v>3140</v>
      </c>
      <c r="J560" s="12" t="s">
        <v>3625</v>
      </c>
      <c r="K560" s="12" t="s">
        <v>28</v>
      </c>
      <c r="L560" s="12" t="s">
        <v>28</v>
      </c>
      <c r="N560" s="12" t="s">
        <v>28</v>
      </c>
      <c r="O560" t="s">
        <v>744</v>
      </c>
      <c r="P560" s="12" t="s">
        <v>3901</v>
      </c>
      <c r="Q560" t="s">
        <v>4009</v>
      </c>
      <c r="R560" t="s">
        <v>4295</v>
      </c>
      <c r="S560" t="s">
        <v>4294</v>
      </c>
      <c r="T560" s="12" t="s">
        <v>3479</v>
      </c>
      <c r="U560" s="12" t="s">
        <v>3211</v>
      </c>
      <c r="W560" s="12" t="s">
        <v>40</v>
      </c>
      <c r="X560" s="12" t="s">
        <v>3365</v>
      </c>
      <c r="Y560" s="12" t="s">
        <v>3069</v>
      </c>
      <c r="Z560" s="12" t="s">
        <v>3142</v>
      </c>
      <c r="AA560" s="12" t="s">
        <v>35</v>
      </c>
      <c r="AB560" s="12" t="s">
        <v>2901</v>
      </c>
      <c r="AE560" s="12" t="s">
        <v>119</v>
      </c>
      <c r="AF560" s="12">
        <v>6</v>
      </c>
    </row>
    <row r="561" spans="1:59" s="12" customFormat="1" x14ac:dyDescent="0.25">
      <c r="A561" s="12" t="s">
        <v>3139</v>
      </c>
      <c r="B561" s="12">
        <v>2002</v>
      </c>
      <c r="C561" t="str">
        <f t="shared" si="8"/>
        <v>Waldenstrom et al. 2002</v>
      </c>
      <c r="D561" s="12" t="s">
        <v>35</v>
      </c>
      <c r="E561" s="12" t="s">
        <v>25</v>
      </c>
      <c r="F561" s="12" t="s">
        <v>629</v>
      </c>
      <c r="G561" s="12" t="s">
        <v>2901</v>
      </c>
      <c r="H561" s="12" t="s">
        <v>3504</v>
      </c>
      <c r="I561" s="12" t="s">
        <v>3140</v>
      </c>
      <c r="J561" s="12" t="s">
        <v>3625</v>
      </c>
      <c r="K561" s="12" t="s">
        <v>28</v>
      </c>
      <c r="L561" s="12" t="s">
        <v>28</v>
      </c>
      <c r="N561" s="12" t="s">
        <v>28</v>
      </c>
      <c r="O561" t="s">
        <v>744</v>
      </c>
      <c r="P561" s="12" t="s">
        <v>3901</v>
      </c>
      <c r="Q561" t="s">
        <v>4009</v>
      </c>
      <c r="R561" t="s">
        <v>4295</v>
      </c>
      <c r="S561" t="s">
        <v>4294</v>
      </c>
      <c r="T561" s="12" t="s">
        <v>3479</v>
      </c>
      <c r="U561" s="12" t="s">
        <v>3211</v>
      </c>
      <c r="W561" s="12" t="s">
        <v>40</v>
      </c>
      <c r="X561" s="12" t="s">
        <v>3165</v>
      </c>
      <c r="Y561" s="12" t="s">
        <v>3165</v>
      </c>
      <c r="Z561" s="12" t="s">
        <v>3142</v>
      </c>
      <c r="AA561" s="12" t="s">
        <v>35</v>
      </c>
      <c r="AB561" s="12" t="s">
        <v>2901</v>
      </c>
      <c r="AE561" s="12">
        <v>1</v>
      </c>
      <c r="AF561" s="12">
        <v>6</v>
      </c>
    </row>
    <row r="562" spans="1:59" s="12" customFormat="1" x14ac:dyDescent="0.25">
      <c r="A562" s="12" t="s">
        <v>3139</v>
      </c>
      <c r="B562" s="12">
        <v>2002</v>
      </c>
      <c r="C562" t="str">
        <f t="shared" si="8"/>
        <v>Waldenstrom et al. 2002</v>
      </c>
      <c r="D562" s="12" t="s">
        <v>35</v>
      </c>
      <c r="E562" s="12" t="s">
        <v>25</v>
      </c>
      <c r="F562" s="12" t="s">
        <v>629</v>
      </c>
      <c r="G562" s="12" t="s">
        <v>2901</v>
      </c>
      <c r="H562" s="12" t="s">
        <v>3504</v>
      </c>
      <c r="I562" s="12" t="s">
        <v>3140</v>
      </c>
      <c r="J562" s="12" t="s">
        <v>3625</v>
      </c>
      <c r="K562" s="12" t="s">
        <v>28</v>
      </c>
      <c r="L562" s="12" t="s">
        <v>28</v>
      </c>
      <c r="N562" s="12" t="s">
        <v>28</v>
      </c>
      <c r="O562" t="s">
        <v>744</v>
      </c>
      <c r="P562" s="12" t="s">
        <v>3901</v>
      </c>
      <c r="Q562" t="s">
        <v>4009</v>
      </c>
      <c r="R562" t="s">
        <v>4295</v>
      </c>
      <c r="S562" t="s">
        <v>4294</v>
      </c>
      <c r="T562" s="12" t="s">
        <v>3479</v>
      </c>
      <c r="U562" s="12" t="s">
        <v>3211</v>
      </c>
      <c r="W562" s="12" t="s">
        <v>40</v>
      </c>
      <c r="X562" s="12" t="s">
        <v>3303</v>
      </c>
      <c r="Y562" s="12" t="s">
        <v>3303</v>
      </c>
      <c r="Z562" s="12" t="s">
        <v>3142</v>
      </c>
      <c r="AA562" s="12" t="s">
        <v>35</v>
      </c>
      <c r="AB562" s="12" t="s">
        <v>2901</v>
      </c>
      <c r="AE562" s="12" t="s">
        <v>119</v>
      </c>
      <c r="AF562" s="12">
        <v>6</v>
      </c>
    </row>
    <row r="563" spans="1:59" x14ac:dyDescent="0.25">
      <c r="A563" s="12" t="s">
        <v>3139</v>
      </c>
      <c r="B563" s="12">
        <v>2002</v>
      </c>
      <c r="C563" t="str">
        <f t="shared" si="8"/>
        <v>Waldenstrom et al. 2002</v>
      </c>
      <c r="D563" s="12" t="s">
        <v>35</v>
      </c>
      <c r="E563" s="12" t="s">
        <v>25</v>
      </c>
      <c r="F563" s="12" t="s">
        <v>629</v>
      </c>
      <c r="G563" s="12" t="s">
        <v>2901</v>
      </c>
      <c r="H563" s="12" t="s">
        <v>3504</v>
      </c>
      <c r="I563" s="12" t="s">
        <v>3140</v>
      </c>
      <c r="J563" s="12" t="s">
        <v>3625</v>
      </c>
      <c r="K563" s="12" t="s">
        <v>28</v>
      </c>
      <c r="L563" s="12" t="s">
        <v>28</v>
      </c>
      <c r="M563" s="12"/>
      <c r="N563" s="12" t="s">
        <v>28</v>
      </c>
      <c r="O563" t="s">
        <v>744</v>
      </c>
      <c r="P563" s="12" t="s">
        <v>3901</v>
      </c>
      <c r="Q563" t="s">
        <v>4009</v>
      </c>
      <c r="R563" t="s">
        <v>4295</v>
      </c>
      <c r="S563" t="s">
        <v>4294</v>
      </c>
      <c r="T563" s="12" t="s">
        <v>3479</v>
      </c>
      <c r="U563" s="12" t="s">
        <v>3211</v>
      </c>
      <c r="V563" s="12"/>
      <c r="W563" s="12" t="s">
        <v>40</v>
      </c>
      <c r="X563" s="12" t="s">
        <v>3360</v>
      </c>
      <c r="Y563" s="12" t="s">
        <v>3360</v>
      </c>
      <c r="Z563" s="12" t="s">
        <v>3142</v>
      </c>
      <c r="AA563" s="12" t="s">
        <v>35</v>
      </c>
      <c r="AB563" s="12" t="s">
        <v>2901</v>
      </c>
      <c r="AC563" s="12"/>
      <c r="AD563" s="12"/>
      <c r="AE563" s="12" t="s">
        <v>119</v>
      </c>
      <c r="AF563" s="12">
        <v>6</v>
      </c>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row>
    <row r="564" spans="1:59" s="12" customFormat="1" x14ac:dyDescent="0.25">
      <c r="A564" s="12" t="s">
        <v>3139</v>
      </c>
      <c r="B564" s="12">
        <v>2002</v>
      </c>
      <c r="C564" t="str">
        <f t="shared" si="8"/>
        <v>Waldenstrom et al. 2002</v>
      </c>
      <c r="D564" s="12" t="s">
        <v>35</v>
      </c>
      <c r="E564" s="12" t="s">
        <v>25</v>
      </c>
      <c r="F564" s="12" t="s">
        <v>629</v>
      </c>
      <c r="G564" s="12" t="s">
        <v>2901</v>
      </c>
      <c r="H564" s="12" t="s">
        <v>3504</v>
      </c>
      <c r="I564" s="12" t="s">
        <v>3140</v>
      </c>
      <c r="J564" s="12" t="s">
        <v>3625</v>
      </c>
      <c r="K564" s="12" t="s">
        <v>28</v>
      </c>
      <c r="L564" s="12" t="s">
        <v>28</v>
      </c>
      <c r="N564" s="12" t="s">
        <v>28</v>
      </c>
      <c r="O564" t="s">
        <v>744</v>
      </c>
      <c r="P564" s="12" t="s">
        <v>3901</v>
      </c>
      <c r="Q564" t="s">
        <v>4009</v>
      </c>
      <c r="R564" t="s">
        <v>4282</v>
      </c>
      <c r="S564" t="s">
        <v>4281</v>
      </c>
      <c r="T564" s="12" t="s">
        <v>3798</v>
      </c>
      <c r="U564" s="12" t="s">
        <v>3203</v>
      </c>
      <c r="W564" s="12" t="s">
        <v>40</v>
      </c>
      <c r="X564" s="12" t="s">
        <v>3365</v>
      </c>
      <c r="Y564" s="12" t="s">
        <v>3069</v>
      </c>
      <c r="Z564" s="12" t="s">
        <v>3142</v>
      </c>
      <c r="AA564" s="12" t="s">
        <v>35</v>
      </c>
      <c r="AB564" s="12" t="s">
        <v>2901</v>
      </c>
      <c r="AE564" s="12" t="s">
        <v>119</v>
      </c>
      <c r="AF564" s="12">
        <v>2</v>
      </c>
    </row>
    <row r="565" spans="1:59" s="12" customFormat="1" x14ac:dyDescent="0.25">
      <c r="A565" s="12" t="s">
        <v>3139</v>
      </c>
      <c r="B565" s="12">
        <v>2002</v>
      </c>
      <c r="C565" t="str">
        <f t="shared" si="8"/>
        <v>Waldenstrom et al. 2002</v>
      </c>
      <c r="D565" s="12" t="s">
        <v>35</v>
      </c>
      <c r="E565" s="12" t="s">
        <v>25</v>
      </c>
      <c r="F565" s="12" t="s">
        <v>629</v>
      </c>
      <c r="G565" s="12" t="s">
        <v>2901</v>
      </c>
      <c r="H565" s="12" t="s">
        <v>3504</v>
      </c>
      <c r="I565" s="12" t="s">
        <v>3140</v>
      </c>
      <c r="J565" s="12" t="s">
        <v>3625</v>
      </c>
      <c r="K565" s="12" t="s">
        <v>28</v>
      </c>
      <c r="L565" s="12" t="s">
        <v>28</v>
      </c>
      <c r="N565" s="12" t="s">
        <v>28</v>
      </c>
      <c r="O565" t="s">
        <v>744</v>
      </c>
      <c r="P565" s="12" t="s">
        <v>3901</v>
      </c>
      <c r="Q565" t="s">
        <v>4009</v>
      </c>
      <c r="R565" t="s">
        <v>4282</v>
      </c>
      <c r="S565" t="s">
        <v>4281</v>
      </c>
      <c r="T565" s="12" t="s">
        <v>3798</v>
      </c>
      <c r="U565" s="12" t="s">
        <v>3203</v>
      </c>
      <c r="W565" s="12" t="s">
        <v>40</v>
      </c>
      <c r="X565" s="12" t="s">
        <v>3165</v>
      </c>
      <c r="Y565" s="12" t="s">
        <v>3165</v>
      </c>
      <c r="Z565" s="12" t="s">
        <v>3142</v>
      </c>
      <c r="AA565" s="12" t="s">
        <v>35</v>
      </c>
      <c r="AB565" s="12" t="s">
        <v>2901</v>
      </c>
      <c r="AE565" s="12" t="s">
        <v>119</v>
      </c>
      <c r="AF565" s="12">
        <v>2</v>
      </c>
    </row>
    <row r="566" spans="1:59" s="12" customFormat="1" x14ac:dyDescent="0.25">
      <c r="A566" s="12" t="s">
        <v>3139</v>
      </c>
      <c r="B566" s="12">
        <v>2002</v>
      </c>
      <c r="C566" t="str">
        <f t="shared" si="8"/>
        <v>Waldenstrom et al. 2002</v>
      </c>
      <c r="D566" s="12" t="s">
        <v>35</v>
      </c>
      <c r="E566" s="12" t="s">
        <v>25</v>
      </c>
      <c r="F566" s="12" t="s">
        <v>629</v>
      </c>
      <c r="G566" s="12" t="s">
        <v>2901</v>
      </c>
      <c r="H566" s="12" t="s">
        <v>3504</v>
      </c>
      <c r="I566" s="12" t="s">
        <v>3140</v>
      </c>
      <c r="J566" s="12" t="s">
        <v>3625</v>
      </c>
      <c r="K566" s="12" t="s">
        <v>28</v>
      </c>
      <c r="L566" s="12" t="s">
        <v>28</v>
      </c>
      <c r="N566" s="12" t="s">
        <v>28</v>
      </c>
      <c r="O566" t="s">
        <v>744</v>
      </c>
      <c r="P566" s="12" t="s">
        <v>3901</v>
      </c>
      <c r="Q566" t="s">
        <v>4009</v>
      </c>
      <c r="R566" t="s">
        <v>4282</v>
      </c>
      <c r="S566" t="s">
        <v>4281</v>
      </c>
      <c r="T566" s="12" t="s">
        <v>3798</v>
      </c>
      <c r="U566" s="12" t="s">
        <v>3203</v>
      </c>
      <c r="W566" s="12" t="s">
        <v>40</v>
      </c>
      <c r="X566" s="12" t="s">
        <v>3303</v>
      </c>
      <c r="Y566" s="12" t="s">
        <v>3303</v>
      </c>
      <c r="Z566" s="12" t="s">
        <v>3142</v>
      </c>
      <c r="AA566" s="12" t="s">
        <v>35</v>
      </c>
      <c r="AB566" s="12" t="s">
        <v>2901</v>
      </c>
      <c r="AE566" s="12" t="s">
        <v>119</v>
      </c>
      <c r="AF566" s="12">
        <v>2</v>
      </c>
    </row>
    <row r="567" spans="1:59" s="12" customFormat="1" x14ac:dyDescent="0.25">
      <c r="A567" s="12" t="s">
        <v>3139</v>
      </c>
      <c r="B567" s="12">
        <v>2002</v>
      </c>
      <c r="C567" t="str">
        <f t="shared" si="8"/>
        <v>Waldenstrom et al. 2002</v>
      </c>
      <c r="D567" s="12" t="s">
        <v>35</v>
      </c>
      <c r="E567" s="12" t="s">
        <v>25</v>
      </c>
      <c r="F567" s="12" t="s">
        <v>629</v>
      </c>
      <c r="G567" s="12" t="s">
        <v>2901</v>
      </c>
      <c r="H567" s="12" t="s">
        <v>3504</v>
      </c>
      <c r="I567" s="12" t="s">
        <v>3140</v>
      </c>
      <c r="J567" s="12" t="s">
        <v>3625</v>
      </c>
      <c r="K567" s="12" t="s">
        <v>28</v>
      </c>
      <c r="L567" s="12" t="s">
        <v>28</v>
      </c>
      <c r="N567" s="12" t="s">
        <v>28</v>
      </c>
      <c r="O567" t="s">
        <v>744</v>
      </c>
      <c r="P567" s="12" t="s">
        <v>3901</v>
      </c>
      <c r="Q567" t="s">
        <v>4009</v>
      </c>
      <c r="R567" t="s">
        <v>4282</v>
      </c>
      <c r="S567" t="s">
        <v>4281</v>
      </c>
      <c r="T567" s="12" t="s">
        <v>3798</v>
      </c>
      <c r="U567" s="12" t="s">
        <v>3203</v>
      </c>
      <c r="W567" s="12" t="s">
        <v>40</v>
      </c>
      <c r="X567" s="12" t="s">
        <v>3360</v>
      </c>
      <c r="Y567" s="12" t="s">
        <v>3360</v>
      </c>
      <c r="Z567" s="12" t="s">
        <v>3142</v>
      </c>
      <c r="AA567" s="12" t="s">
        <v>35</v>
      </c>
      <c r="AB567" s="12" t="s">
        <v>2901</v>
      </c>
      <c r="AE567" s="12" t="s">
        <v>119</v>
      </c>
      <c r="AF567" s="12">
        <v>2</v>
      </c>
    </row>
    <row r="568" spans="1:59" s="12" customFormat="1" x14ac:dyDescent="0.25">
      <c r="A568" s="12" t="s">
        <v>3139</v>
      </c>
      <c r="B568" s="12">
        <v>2002</v>
      </c>
      <c r="C568" t="str">
        <f t="shared" si="8"/>
        <v>Waldenstrom et al. 2002</v>
      </c>
      <c r="D568" s="12" t="s">
        <v>35</v>
      </c>
      <c r="E568" s="12" t="s">
        <v>25</v>
      </c>
      <c r="F568" s="12" t="s">
        <v>629</v>
      </c>
      <c r="G568" s="12" t="s">
        <v>2901</v>
      </c>
      <c r="H568" s="12" t="s">
        <v>3504</v>
      </c>
      <c r="I568" s="12" t="s">
        <v>3140</v>
      </c>
      <c r="J568" s="12" t="s">
        <v>3625</v>
      </c>
      <c r="K568" s="12" t="s">
        <v>28</v>
      </c>
      <c r="L568" s="12" t="s">
        <v>28</v>
      </c>
      <c r="N568" s="12" t="s">
        <v>28</v>
      </c>
      <c r="O568" t="s">
        <v>744</v>
      </c>
      <c r="P568" s="12" t="s">
        <v>3901</v>
      </c>
      <c r="Q568" t="s">
        <v>4009</v>
      </c>
      <c r="R568" t="s">
        <v>4011</v>
      </c>
      <c r="S568" t="s">
        <v>4283</v>
      </c>
      <c r="T568" s="12" t="s">
        <v>3789</v>
      </c>
      <c r="U568" s="12" t="s">
        <v>2053</v>
      </c>
      <c r="W568" s="12" t="s">
        <v>40</v>
      </c>
      <c r="X568" s="12" t="s">
        <v>3365</v>
      </c>
      <c r="Y568" s="12" t="s">
        <v>3069</v>
      </c>
      <c r="Z568" s="12" t="s">
        <v>3142</v>
      </c>
      <c r="AA568" s="12" t="s">
        <v>35</v>
      </c>
      <c r="AB568" s="12" t="s">
        <v>2901</v>
      </c>
      <c r="AE568" s="12" t="s">
        <v>119</v>
      </c>
      <c r="AF568" s="12">
        <v>1</v>
      </c>
    </row>
    <row r="569" spans="1:59" s="12" customFormat="1" x14ac:dyDescent="0.25">
      <c r="A569" s="12" t="s">
        <v>3139</v>
      </c>
      <c r="B569" s="12">
        <v>2002</v>
      </c>
      <c r="C569" t="str">
        <f t="shared" si="8"/>
        <v>Waldenstrom et al. 2002</v>
      </c>
      <c r="D569" s="12" t="s">
        <v>35</v>
      </c>
      <c r="E569" s="12" t="s">
        <v>25</v>
      </c>
      <c r="F569" s="12" t="s">
        <v>629</v>
      </c>
      <c r="G569" s="12" t="s">
        <v>2901</v>
      </c>
      <c r="H569" s="12" t="s">
        <v>3504</v>
      </c>
      <c r="I569" s="12" t="s">
        <v>3140</v>
      </c>
      <c r="J569" s="12" t="s">
        <v>3625</v>
      </c>
      <c r="K569" s="12" t="s">
        <v>28</v>
      </c>
      <c r="L569" s="12" t="s">
        <v>28</v>
      </c>
      <c r="N569" s="12" t="s">
        <v>28</v>
      </c>
      <c r="O569" t="s">
        <v>744</v>
      </c>
      <c r="P569" s="12" t="s">
        <v>3901</v>
      </c>
      <c r="Q569" t="s">
        <v>4009</v>
      </c>
      <c r="R569" t="s">
        <v>4011</v>
      </c>
      <c r="S569" t="s">
        <v>4283</v>
      </c>
      <c r="T569" s="12" t="s">
        <v>3789</v>
      </c>
      <c r="U569" s="12" t="s">
        <v>2053</v>
      </c>
      <c r="W569" s="12" t="s">
        <v>40</v>
      </c>
      <c r="X569" s="12" t="s">
        <v>3165</v>
      </c>
      <c r="Y569" s="12" t="s">
        <v>3165</v>
      </c>
      <c r="Z569" s="12" t="s">
        <v>3142</v>
      </c>
      <c r="AA569" s="12" t="s">
        <v>35</v>
      </c>
      <c r="AB569" s="12" t="s">
        <v>2901</v>
      </c>
      <c r="AE569" s="12" t="s">
        <v>119</v>
      </c>
      <c r="AF569" s="12">
        <v>1</v>
      </c>
    </row>
    <row r="570" spans="1:59" s="12" customFormat="1" x14ac:dyDescent="0.25">
      <c r="A570" s="12" t="s">
        <v>3139</v>
      </c>
      <c r="B570" s="12">
        <v>2002</v>
      </c>
      <c r="C570" t="str">
        <f t="shared" si="8"/>
        <v>Waldenstrom et al. 2002</v>
      </c>
      <c r="D570" s="12" t="s">
        <v>35</v>
      </c>
      <c r="E570" s="12" t="s">
        <v>25</v>
      </c>
      <c r="F570" s="12" t="s">
        <v>629</v>
      </c>
      <c r="G570" s="12" t="s">
        <v>2901</v>
      </c>
      <c r="H570" s="12" t="s">
        <v>3504</v>
      </c>
      <c r="I570" s="12" t="s">
        <v>3140</v>
      </c>
      <c r="J570" s="12" t="s">
        <v>3625</v>
      </c>
      <c r="K570" s="12" t="s">
        <v>28</v>
      </c>
      <c r="L570" s="12" t="s">
        <v>28</v>
      </c>
      <c r="N570" s="12" t="s">
        <v>28</v>
      </c>
      <c r="O570" t="s">
        <v>744</v>
      </c>
      <c r="P570" s="12" t="s">
        <v>3901</v>
      </c>
      <c r="Q570" t="s">
        <v>4009</v>
      </c>
      <c r="R570" t="s">
        <v>4011</v>
      </c>
      <c r="S570" t="s">
        <v>4283</v>
      </c>
      <c r="T570" s="12" t="s">
        <v>3789</v>
      </c>
      <c r="U570" s="12" t="s">
        <v>2053</v>
      </c>
      <c r="W570" s="12" t="s">
        <v>40</v>
      </c>
      <c r="X570" s="12" t="s">
        <v>3303</v>
      </c>
      <c r="Y570" s="12" t="s">
        <v>3303</v>
      </c>
      <c r="Z570" s="12" t="s">
        <v>3142</v>
      </c>
      <c r="AA570" s="12" t="s">
        <v>35</v>
      </c>
      <c r="AB570" s="12" t="s">
        <v>2901</v>
      </c>
      <c r="AE570" s="12" t="s">
        <v>119</v>
      </c>
      <c r="AF570" s="12">
        <v>1</v>
      </c>
    </row>
    <row r="571" spans="1:59" s="12" customFormat="1" x14ac:dyDescent="0.25">
      <c r="A571" s="12" t="s">
        <v>3139</v>
      </c>
      <c r="B571" s="12">
        <v>2002</v>
      </c>
      <c r="C571" t="str">
        <f t="shared" si="8"/>
        <v>Waldenstrom et al. 2002</v>
      </c>
      <c r="D571" s="12" t="s">
        <v>35</v>
      </c>
      <c r="E571" s="12" t="s">
        <v>25</v>
      </c>
      <c r="F571" s="12" t="s">
        <v>629</v>
      </c>
      <c r="G571" s="12" t="s">
        <v>2901</v>
      </c>
      <c r="H571" s="12" t="s">
        <v>3504</v>
      </c>
      <c r="I571" s="12" t="s">
        <v>3140</v>
      </c>
      <c r="J571" s="12" t="s">
        <v>3625</v>
      </c>
      <c r="K571" s="12" t="s">
        <v>28</v>
      </c>
      <c r="L571" s="12" t="s">
        <v>28</v>
      </c>
      <c r="N571" s="12" t="s">
        <v>28</v>
      </c>
      <c r="O571" t="s">
        <v>744</v>
      </c>
      <c r="P571" s="12" t="s">
        <v>3901</v>
      </c>
      <c r="Q571" t="s">
        <v>4009</v>
      </c>
      <c r="R571" t="s">
        <v>4011</v>
      </c>
      <c r="S571" t="s">
        <v>4283</v>
      </c>
      <c r="T571" s="12" t="s">
        <v>3789</v>
      </c>
      <c r="U571" s="12" t="s">
        <v>2053</v>
      </c>
      <c r="W571" s="12" t="s">
        <v>40</v>
      </c>
      <c r="X571" s="12" t="s">
        <v>3360</v>
      </c>
      <c r="Y571" s="12" t="s">
        <v>3360</v>
      </c>
      <c r="Z571" s="12" t="s">
        <v>3142</v>
      </c>
      <c r="AA571" s="12" t="s">
        <v>35</v>
      </c>
      <c r="AB571" s="12" t="s">
        <v>2901</v>
      </c>
      <c r="AE571" s="12" t="s">
        <v>119</v>
      </c>
      <c r="AF571" s="12">
        <v>1</v>
      </c>
    </row>
    <row r="572" spans="1:59" s="12" customFormat="1" x14ac:dyDescent="0.25">
      <c r="A572" s="12" t="s">
        <v>3139</v>
      </c>
      <c r="B572" s="12">
        <v>2002</v>
      </c>
      <c r="C572" t="str">
        <f t="shared" si="8"/>
        <v>Waldenstrom et al. 2002</v>
      </c>
      <c r="D572" s="12" t="s">
        <v>35</v>
      </c>
      <c r="E572" s="12" t="s">
        <v>25</v>
      </c>
      <c r="F572" s="12" t="s">
        <v>629</v>
      </c>
      <c r="G572" s="12" t="s">
        <v>2901</v>
      </c>
      <c r="H572" s="12" t="s">
        <v>3504</v>
      </c>
      <c r="I572" s="12" t="s">
        <v>3140</v>
      </c>
      <c r="J572" s="12" t="s">
        <v>3625</v>
      </c>
      <c r="K572" s="12" t="s">
        <v>28</v>
      </c>
      <c r="L572" s="12" t="s">
        <v>28</v>
      </c>
      <c r="N572" s="12" t="s">
        <v>28</v>
      </c>
      <c r="O572" t="s">
        <v>744</v>
      </c>
      <c r="P572" s="12" t="s">
        <v>3901</v>
      </c>
      <c r="Q572" t="s">
        <v>2614</v>
      </c>
      <c r="R572" t="s">
        <v>3903</v>
      </c>
      <c r="S572" t="s">
        <v>3989</v>
      </c>
      <c r="T572" s="12" t="s">
        <v>3470</v>
      </c>
      <c r="U572" s="12" t="s">
        <v>120</v>
      </c>
      <c r="W572" s="12" t="s">
        <v>40</v>
      </c>
      <c r="X572" s="12" t="s">
        <v>3365</v>
      </c>
      <c r="Y572" s="12" t="s">
        <v>3069</v>
      </c>
      <c r="Z572" s="12" t="s">
        <v>3142</v>
      </c>
      <c r="AA572" s="12" t="s">
        <v>35</v>
      </c>
      <c r="AB572" s="12" t="s">
        <v>2901</v>
      </c>
      <c r="AE572" s="12" t="s">
        <v>119</v>
      </c>
      <c r="AF572" s="12">
        <v>3</v>
      </c>
    </row>
    <row r="573" spans="1:59" s="12" customFormat="1" x14ac:dyDescent="0.25">
      <c r="A573" s="12" t="s">
        <v>3139</v>
      </c>
      <c r="B573" s="12">
        <v>2002</v>
      </c>
      <c r="C573" t="str">
        <f t="shared" si="8"/>
        <v>Waldenstrom et al. 2002</v>
      </c>
      <c r="D573" s="12" t="s">
        <v>35</v>
      </c>
      <c r="E573" s="12" t="s">
        <v>25</v>
      </c>
      <c r="F573" s="12" t="s">
        <v>629</v>
      </c>
      <c r="G573" s="12" t="s">
        <v>2901</v>
      </c>
      <c r="H573" s="12" t="s">
        <v>3504</v>
      </c>
      <c r="I573" s="12" t="s">
        <v>3140</v>
      </c>
      <c r="J573" s="12" t="s">
        <v>3625</v>
      </c>
      <c r="K573" s="12" t="s">
        <v>28</v>
      </c>
      <c r="L573" s="12" t="s">
        <v>28</v>
      </c>
      <c r="N573" s="12" t="s">
        <v>28</v>
      </c>
      <c r="O573" t="s">
        <v>744</v>
      </c>
      <c r="P573" s="12" t="s">
        <v>3901</v>
      </c>
      <c r="Q573" t="s">
        <v>2614</v>
      </c>
      <c r="R573" t="s">
        <v>3903</v>
      </c>
      <c r="S573" t="s">
        <v>3989</v>
      </c>
      <c r="T573" s="12" t="s">
        <v>3470</v>
      </c>
      <c r="U573" s="12" t="s">
        <v>120</v>
      </c>
      <c r="W573" s="12" t="s">
        <v>40</v>
      </c>
      <c r="X573" s="12" t="s">
        <v>3165</v>
      </c>
      <c r="Y573" s="12" t="s">
        <v>3165</v>
      </c>
      <c r="Z573" s="12" t="s">
        <v>3142</v>
      </c>
      <c r="AA573" s="12" t="s">
        <v>35</v>
      </c>
      <c r="AB573" s="12" t="s">
        <v>2901</v>
      </c>
      <c r="AE573" s="12" t="s">
        <v>119</v>
      </c>
      <c r="AF573" s="12">
        <v>3</v>
      </c>
    </row>
    <row r="574" spans="1:59" s="12" customFormat="1" x14ac:dyDescent="0.25">
      <c r="A574" s="12" t="s">
        <v>3139</v>
      </c>
      <c r="B574" s="12">
        <v>2002</v>
      </c>
      <c r="C574" t="str">
        <f t="shared" si="8"/>
        <v>Waldenstrom et al. 2002</v>
      </c>
      <c r="D574" s="12" t="s">
        <v>35</v>
      </c>
      <c r="E574" s="12" t="s">
        <v>25</v>
      </c>
      <c r="F574" s="12" t="s">
        <v>629</v>
      </c>
      <c r="G574" s="12" t="s">
        <v>2901</v>
      </c>
      <c r="H574" s="12" t="s">
        <v>3504</v>
      </c>
      <c r="I574" s="12" t="s">
        <v>3140</v>
      </c>
      <c r="J574" s="12" t="s">
        <v>3625</v>
      </c>
      <c r="K574" s="12" t="s">
        <v>28</v>
      </c>
      <c r="L574" s="12" t="s">
        <v>28</v>
      </c>
      <c r="N574" s="12" t="s">
        <v>28</v>
      </c>
      <c r="O574" t="s">
        <v>744</v>
      </c>
      <c r="P574" s="12" t="s">
        <v>3901</v>
      </c>
      <c r="Q574" t="s">
        <v>2614</v>
      </c>
      <c r="R574" t="s">
        <v>3903</v>
      </c>
      <c r="S574" t="s">
        <v>3989</v>
      </c>
      <c r="T574" s="12" t="s">
        <v>3470</v>
      </c>
      <c r="U574" s="12" t="s">
        <v>120</v>
      </c>
      <c r="W574" s="12" t="s">
        <v>40</v>
      </c>
      <c r="X574" s="12" t="s">
        <v>3303</v>
      </c>
      <c r="Y574" s="12" t="s">
        <v>3303</v>
      </c>
      <c r="Z574" s="12" t="s">
        <v>3142</v>
      </c>
      <c r="AA574" s="12" t="s">
        <v>35</v>
      </c>
      <c r="AB574" s="12" t="s">
        <v>2901</v>
      </c>
      <c r="AE574" s="12" t="s">
        <v>119</v>
      </c>
      <c r="AF574" s="12">
        <v>3</v>
      </c>
    </row>
    <row r="575" spans="1:59" s="12" customFormat="1" x14ac:dyDescent="0.25">
      <c r="A575" s="12" t="s">
        <v>3139</v>
      </c>
      <c r="B575" s="12">
        <v>2002</v>
      </c>
      <c r="C575" t="str">
        <f t="shared" si="8"/>
        <v>Waldenstrom et al. 2002</v>
      </c>
      <c r="D575" s="12" t="s">
        <v>35</v>
      </c>
      <c r="E575" s="12" t="s">
        <v>25</v>
      </c>
      <c r="F575" s="12" t="s">
        <v>629</v>
      </c>
      <c r="G575" s="12" t="s">
        <v>2901</v>
      </c>
      <c r="H575" s="12" t="s">
        <v>3504</v>
      </c>
      <c r="I575" s="12" t="s">
        <v>3140</v>
      </c>
      <c r="J575" s="12" t="s">
        <v>3625</v>
      </c>
      <c r="K575" s="12" t="s">
        <v>28</v>
      </c>
      <c r="L575" s="12" t="s">
        <v>28</v>
      </c>
      <c r="N575" s="12" t="s">
        <v>28</v>
      </c>
      <c r="O575" t="s">
        <v>744</v>
      </c>
      <c r="P575" s="12" t="s">
        <v>3901</v>
      </c>
      <c r="Q575" t="s">
        <v>2614</v>
      </c>
      <c r="R575" t="s">
        <v>3903</v>
      </c>
      <c r="S575" t="s">
        <v>3989</v>
      </c>
      <c r="T575" s="12" t="s">
        <v>3470</v>
      </c>
      <c r="U575" s="12" t="s">
        <v>120</v>
      </c>
      <c r="W575" s="12" t="s">
        <v>40</v>
      </c>
      <c r="X575" s="12" t="s">
        <v>3360</v>
      </c>
      <c r="Y575" s="12" t="s">
        <v>3360</v>
      </c>
      <c r="Z575" s="12" t="s">
        <v>3142</v>
      </c>
      <c r="AA575" s="12" t="s">
        <v>35</v>
      </c>
      <c r="AB575" s="12" t="s">
        <v>2901</v>
      </c>
      <c r="AE575" s="12">
        <v>2</v>
      </c>
      <c r="AF575" s="12">
        <v>3</v>
      </c>
    </row>
    <row r="576" spans="1:59" s="12" customFormat="1" x14ac:dyDescent="0.25">
      <c r="A576" s="12" t="s">
        <v>3139</v>
      </c>
      <c r="B576" s="12">
        <v>2002</v>
      </c>
      <c r="C576" t="str">
        <f t="shared" si="8"/>
        <v>Waldenstrom et al. 2002</v>
      </c>
      <c r="D576" s="12" t="s">
        <v>35</v>
      </c>
      <c r="E576" s="12" t="s">
        <v>25</v>
      </c>
      <c r="F576" s="12" t="s">
        <v>629</v>
      </c>
      <c r="G576" s="12" t="s">
        <v>2901</v>
      </c>
      <c r="H576" s="12" t="s">
        <v>3504</v>
      </c>
      <c r="I576" s="12" t="s">
        <v>3140</v>
      </c>
      <c r="J576" s="12" t="s">
        <v>3625</v>
      </c>
      <c r="K576" s="12" t="s">
        <v>28</v>
      </c>
      <c r="L576" s="12" t="s">
        <v>28</v>
      </c>
      <c r="N576" s="12" t="s">
        <v>28</v>
      </c>
      <c r="O576" t="s">
        <v>744</v>
      </c>
      <c r="P576" s="12" t="s">
        <v>3901</v>
      </c>
      <c r="Q576" t="s">
        <v>4009</v>
      </c>
      <c r="R576" t="s">
        <v>4130</v>
      </c>
      <c r="S576" t="s">
        <v>4129</v>
      </c>
      <c r="T576" s="12" t="s">
        <v>4424</v>
      </c>
      <c r="U576" s="12" t="s">
        <v>3208</v>
      </c>
      <c r="W576" s="12" t="s">
        <v>40</v>
      </c>
      <c r="X576" s="12" t="s">
        <v>3365</v>
      </c>
      <c r="Y576" s="12" t="s">
        <v>3069</v>
      </c>
      <c r="Z576" s="12" t="s">
        <v>3142</v>
      </c>
      <c r="AA576" s="12" t="s">
        <v>35</v>
      </c>
      <c r="AB576" s="12" t="s">
        <v>2901</v>
      </c>
      <c r="AE576" s="12" t="s">
        <v>119</v>
      </c>
      <c r="AF576" s="12">
        <v>9</v>
      </c>
    </row>
    <row r="577" spans="1:32" s="12" customFormat="1" x14ac:dyDescent="0.25">
      <c r="A577" s="12" t="s">
        <v>3139</v>
      </c>
      <c r="B577" s="12">
        <v>2002</v>
      </c>
      <c r="C577" t="str">
        <f t="shared" si="8"/>
        <v>Waldenstrom et al. 2002</v>
      </c>
      <c r="D577" s="12" t="s">
        <v>35</v>
      </c>
      <c r="E577" s="12" t="s">
        <v>25</v>
      </c>
      <c r="F577" s="12" t="s">
        <v>629</v>
      </c>
      <c r="G577" s="12" t="s">
        <v>2901</v>
      </c>
      <c r="H577" s="12" t="s">
        <v>3504</v>
      </c>
      <c r="I577" s="12" t="s">
        <v>3140</v>
      </c>
      <c r="J577" s="12" t="s">
        <v>3625</v>
      </c>
      <c r="K577" s="12" t="s">
        <v>28</v>
      </c>
      <c r="L577" s="12" t="s">
        <v>28</v>
      </c>
      <c r="N577" s="12" t="s">
        <v>28</v>
      </c>
      <c r="O577" t="s">
        <v>744</v>
      </c>
      <c r="P577" s="12" t="s">
        <v>3901</v>
      </c>
      <c r="Q577" t="s">
        <v>4009</v>
      </c>
      <c r="R577" t="s">
        <v>4130</v>
      </c>
      <c r="S577" t="s">
        <v>4129</v>
      </c>
      <c r="T577" s="12" t="s">
        <v>4424</v>
      </c>
      <c r="U577" s="12" t="s">
        <v>3208</v>
      </c>
      <c r="W577" s="12" t="s">
        <v>40</v>
      </c>
      <c r="X577" s="12" t="s">
        <v>3165</v>
      </c>
      <c r="Y577" s="12" t="s">
        <v>3165</v>
      </c>
      <c r="Z577" s="12" t="s">
        <v>3142</v>
      </c>
      <c r="AA577" s="12" t="s">
        <v>35</v>
      </c>
      <c r="AB577" s="12" t="s">
        <v>2901</v>
      </c>
      <c r="AE577" s="12" t="s">
        <v>119</v>
      </c>
      <c r="AF577" s="12">
        <v>9</v>
      </c>
    </row>
    <row r="578" spans="1:32" s="12" customFormat="1" x14ac:dyDescent="0.25">
      <c r="A578" s="12" t="s">
        <v>3139</v>
      </c>
      <c r="B578" s="12">
        <v>2002</v>
      </c>
      <c r="C578" t="str">
        <f t="shared" ref="C578:C641" si="9">A578&amp;" "&amp;B578</f>
        <v>Waldenstrom et al. 2002</v>
      </c>
      <c r="D578" s="12" t="s">
        <v>35</v>
      </c>
      <c r="E578" s="12" t="s">
        <v>25</v>
      </c>
      <c r="F578" s="12" t="s">
        <v>629</v>
      </c>
      <c r="G578" s="12" t="s">
        <v>2901</v>
      </c>
      <c r="H578" s="12" t="s">
        <v>3504</v>
      </c>
      <c r="I578" s="12" t="s">
        <v>3140</v>
      </c>
      <c r="J578" s="12" t="s">
        <v>3625</v>
      </c>
      <c r="K578" s="12" t="s">
        <v>28</v>
      </c>
      <c r="L578" s="12" t="s">
        <v>28</v>
      </c>
      <c r="N578" s="12" t="s">
        <v>28</v>
      </c>
      <c r="O578" t="s">
        <v>744</v>
      </c>
      <c r="P578" s="12" t="s">
        <v>3901</v>
      </c>
      <c r="Q578" t="s">
        <v>4009</v>
      </c>
      <c r="R578" t="s">
        <v>4130</v>
      </c>
      <c r="S578" t="s">
        <v>4129</v>
      </c>
      <c r="T578" s="12" t="s">
        <v>4424</v>
      </c>
      <c r="U578" s="12" t="s">
        <v>3208</v>
      </c>
      <c r="W578" s="12" t="s">
        <v>40</v>
      </c>
      <c r="X578" s="12" t="s">
        <v>3303</v>
      </c>
      <c r="Y578" s="12" t="s">
        <v>3303</v>
      </c>
      <c r="Z578" s="12" t="s">
        <v>3142</v>
      </c>
      <c r="AA578" s="12" t="s">
        <v>35</v>
      </c>
      <c r="AB578" s="12" t="s">
        <v>2901</v>
      </c>
      <c r="AE578" s="12" t="s">
        <v>119</v>
      </c>
      <c r="AF578" s="12">
        <v>9</v>
      </c>
    </row>
    <row r="579" spans="1:32" s="12" customFormat="1" x14ac:dyDescent="0.25">
      <c r="A579" s="12" t="s">
        <v>3139</v>
      </c>
      <c r="B579" s="12">
        <v>2002</v>
      </c>
      <c r="C579" t="str">
        <f t="shared" si="9"/>
        <v>Waldenstrom et al. 2002</v>
      </c>
      <c r="D579" s="12" t="s">
        <v>35</v>
      </c>
      <c r="E579" s="12" t="s">
        <v>25</v>
      </c>
      <c r="F579" s="12" t="s">
        <v>629</v>
      </c>
      <c r="G579" s="12" t="s">
        <v>2901</v>
      </c>
      <c r="H579" s="12" t="s">
        <v>3504</v>
      </c>
      <c r="I579" s="12" t="s">
        <v>3140</v>
      </c>
      <c r="J579" s="12" t="s">
        <v>3625</v>
      </c>
      <c r="K579" s="12" t="s">
        <v>28</v>
      </c>
      <c r="L579" s="12" t="s">
        <v>28</v>
      </c>
      <c r="N579" s="12" t="s">
        <v>28</v>
      </c>
      <c r="O579" t="s">
        <v>744</v>
      </c>
      <c r="P579" s="12" t="s">
        <v>3901</v>
      </c>
      <c r="Q579" t="s">
        <v>4009</v>
      </c>
      <c r="R579" t="s">
        <v>4130</v>
      </c>
      <c r="S579" t="s">
        <v>4129</v>
      </c>
      <c r="T579" s="12" t="s">
        <v>4424</v>
      </c>
      <c r="U579" s="12" t="s">
        <v>3208</v>
      </c>
      <c r="W579" s="12" t="s">
        <v>40</v>
      </c>
      <c r="X579" s="12" t="s">
        <v>3360</v>
      </c>
      <c r="Y579" s="12" t="s">
        <v>3360</v>
      </c>
      <c r="Z579" s="12" t="s">
        <v>3142</v>
      </c>
      <c r="AA579" s="12" t="s">
        <v>35</v>
      </c>
      <c r="AB579" s="12" t="s">
        <v>2901</v>
      </c>
      <c r="AE579" s="12" t="s">
        <v>119</v>
      </c>
      <c r="AF579" s="12">
        <v>9</v>
      </c>
    </row>
    <row r="580" spans="1:32" s="12" customFormat="1" x14ac:dyDescent="0.25">
      <c r="A580" s="12" t="s">
        <v>3139</v>
      </c>
      <c r="B580" s="12">
        <v>2002</v>
      </c>
      <c r="C580" t="str">
        <f t="shared" si="9"/>
        <v>Waldenstrom et al. 2002</v>
      </c>
      <c r="D580" s="12" t="s">
        <v>35</v>
      </c>
      <c r="E580" s="12" t="s">
        <v>25</v>
      </c>
      <c r="F580" s="12" t="s">
        <v>629</v>
      </c>
      <c r="G580" s="12" t="s">
        <v>2901</v>
      </c>
      <c r="H580" s="12" t="s">
        <v>3504</v>
      </c>
      <c r="I580" s="12" t="s">
        <v>3140</v>
      </c>
      <c r="J580" s="12" t="s">
        <v>3625</v>
      </c>
      <c r="K580" s="12" t="s">
        <v>28</v>
      </c>
      <c r="L580" s="12" t="s">
        <v>28</v>
      </c>
      <c r="N580" s="12" t="s">
        <v>28</v>
      </c>
      <c r="O580" t="s">
        <v>744</v>
      </c>
      <c r="P580" s="12" t="s">
        <v>3901</v>
      </c>
      <c r="Q580" t="s">
        <v>4009</v>
      </c>
      <c r="R580" t="s">
        <v>4236</v>
      </c>
      <c r="S580" t="s">
        <v>4277</v>
      </c>
      <c r="T580" s="12" t="s">
        <v>3799</v>
      </c>
      <c r="U580" s="12" t="s">
        <v>3197</v>
      </c>
      <c r="W580" s="12" t="s">
        <v>40</v>
      </c>
      <c r="X580" s="12" t="s">
        <v>3365</v>
      </c>
      <c r="Y580" s="12" t="s">
        <v>3069</v>
      </c>
      <c r="Z580" s="12" t="s">
        <v>3142</v>
      </c>
      <c r="AA580" s="12" t="s">
        <v>35</v>
      </c>
      <c r="AB580" s="12" t="s">
        <v>2901</v>
      </c>
      <c r="AE580" s="12" t="s">
        <v>119</v>
      </c>
      <c r="AF580" s="12">
        <v>5</v>
      </c>
    </row>
    <row r="581" spans="1:32" s="12" customFormat="1" x14ac:dyDescent="0.25">
      <c r="A581" s="12" t="s">
        <v>3139</v>
      </c>
      <c r="B581" s="12">
        <v>2002</v>
      </c>
      <c r="C581" t="str">
        <f t="shared" si="9"/>
        <v>Waldenstrom et al. 2002</v>
      </c>
      <c r="D581" s="12" t="s">
        <v>35</v>
      </c>
      <c r="E581" s="12" t="s">
        <v>25</v>
      </c>
      <c r="F581" s="12" t="s">
        <v>629</v>
      </c>
      <c r="G581" s="12" t="s">
        <v>2901</v>
      </c>
      <c r="H581" s="12" t="s">
        <v>3504</v>
      </c>
      <c r="I581" s="12" t="s">
        <v>3140</v>
      </c>
      <c r="J581" s="12" t="s">
        <v>3625</v>
      </c>
      <c r="K581" s="12" t="s">
        <v>28</v>
      </c>
      <c r="L581" s="12" t="s">
        <v>28</v>
      </c>
      <c r="N581" s="12" t="s">
        <v>28</v>
      </c>
      <c r="O581" t="s">
        <v>744</v>
      </c>
      <c r="P581" s="12" t="s">
        <v>3901</v>
      </c>
      <c r="Q581" t="s">
        <v>4009</v>
      </c>
      <c r="R581" t="s">
        <v>4236</v>
      </c>
      <c r="S581" t="s">
        <v>4277</v>
      </c>
      <c r="T581" s="12" t="s">
        <v>3799</v>
      </c>
      <c r="U581" s="12" t="s">
        <v>3197</v>
      </c>
      <c r="W581" s="12" t="s">
        <v>40</v>
      </c>
      <c r="X581" s="12" t="s">
        <v>3165</v>
      </c>
      <c r="Y581" s="12" t="s">
        <v>3165</v>
      </c>
      <c r="Z581" s="12" t="s">
        <v>3142</v>
      </c>
      <c r="AA581" s="12" t="s">
        <v>35</v>
      </c>
      <c r="AB581" s="12" t="s">
        <v>2901</v>
      </c>
      <c r="AE581" s="12" t="s">
        <v>119</v>
      </c>
      <c r="AF581" s="12">
        <v>5</v>
      </c>
    </row>
    <row r="582" spans="1:32" s="12" customFormat="1" x14ac:dyDescent="0.25">
      <c r="A582" s="12" t="s">
        <v>3139</v>
      </c>
      <c r="B582" s="12">
        <v>2002</v>
      </c>
      <c r="C582" t="str">
        <f t="shared" si="9"/>
        <v>Waldenstrom et al. 2002</v>
      </c>
      <c r="D582" s="12" t="s">
        <v>35</v>
      </c>
      <c r="E582" s="12" t="s">
        <v>25</v>
      </c>
      <c r="F582" s="12" t="s">
        <v>629</v>
      </c>
      <c r="G582" s="12" t="s">
        <v>2901</v>
      </c>
      <c r="H582" s="12" t="s">
        <v>3504</v>
      </c>
      <c r="I582" s="12" t="s">
        <v>3140</v>
      </c>
      <c r="J582" s="12" t="s">
        <v>3625</v>
      </c>
      <c r="K582" s="12" t="s">
        <v>28</v>
      </c>
      <c r="L582" s="12" t="s">
        <v>28</v>
      </c>
      <c r="N582" s="12" t="s">
        <v>28</v>
      </c>
      <c r="O582" t="s">
        <v>744</v>
      </c>
      <c r="P582" s="12" t="s">
        <v>3901</v>
      </c>
      <c r="Q582" t="s">
        <v>4009</v>
      </c>
      <c r="R582" t="s">
        <v>4236</v>
      </c>
      <c r="S582" t="s">
        <v>4277</v>
      </c>
      <c r="T582" s="12" t="s">
        <v>3799</v>
      </c>
      <c r="U582" s="12" t="s">
        <v>3197</v>
      </c>
      <c r="W582" s="12" t="s">
        <v>40</v>
      </c>
      <c r="X582" s="12" t="s">
        <v>3303</v>
      </c>
      <c r="Y582" s="12" t="s">
        <v>3303</v>
      </c>
      <c r="Z582" s="12" t="s">
        <v>3142</v>
      </c>
      <c r="AA582" s="12" t="s">
        <v>35</v>
      </c>
      <c r="AB582" s="12" t="s">
        <v>2901</v>
      </c>
      <c r="AE582" s="12" t="s">
        <v>119</v>
      </c>
      <c r="AF582" s="12">
        <v>5</v>
      </c>
    </row>
    <row r="583" spans="1:32" s="12" customFormat="1" x14ac:dyDescent="0.25">
      <c r="A583" s="12" t="s">
        <v>3139</v>
      </c>
      <c r="B583" s="12">
        <v>2002</v>
      </c>
      <c r="C583" t="str">
        <f t="shared" si="9"/>
        <v>Waldenstrom et al. 2002</v>
      </c>
      <c r="D583" s="12" t="s">
        <v>35</v>
      </c>
      <c r="E583" s="12" t="s">
        <v>25</v>
      </c>
      <c r="F583" s="12" t="s">
        <v>629</v>
      </c>
      <c r="G583" s="12" t="s">
        <v>2901</v>
      </c>
      <c r="H583" s="12" t="s">
        <v>3504</v>
      </c>
      <c r="I583" s="12" t="s">
        <v>3140</v>
      </c>
      <c r="J583" s="12" t="s">
        <v>3625</v>
      </c>
      <c r="K583" s="12" t="s">
        <v>28</v>
      </c>
      <c r="L583" s="12" t="s">
        <v>28</v>
      </c>
      <c r="N583" s="12" t="s">
        <v>28</v>
      </c>
      <c r="O583" t="s">
        <v>744</v>
      </c>
      <c r="P583" s="12" t="s">
        <v>3901</v>
      </c>
      <c r="Q583" t="s">
        <v>4009</v>
      </c>
      <c r="R583" t="s">
        <v>4236</v>
      </c>
      <c r="S583" t="s">
        <v>4277</v>
      </c>
      <c r="T583" s="12" t="s">
        <v>3799</v>
      </c>
      <c r="U583" s="12" t="s">
        <v>3197</v>
      </c>
      <c r="W583" s="12" t="s">
        <v>40</v>
      </c>
      <c r="X583" s="12" t="s">
        <v>3360</v>
      </c>
      <c r="Y583" s="12" t="s">
        <v>3360</v>
      </c>
      <c r="Z583" s="12" t="s">
        <v>3142</v>
      </c>
      <c r="AA583" s="12" t="s">
        <v>35</v>
      </c>
      <c r="AB583" s="12" t="s">
        <v>2901</v>
      </c>
      <c r="AE583" s="12" t="s">
        <v>119</v>
      </c>
      <c r="AF583" s="12">
        <v>5</v>
      </c>
    </row>
    <row r="584" spans="1:32" s="12" customFormat="1" x14ac:dyDescent="0.25">
      <c r="A584" s="12" t="s">
        <v>3139</v>
      </c>
      <c r="B584" s="12">
        <v>2002</v>
      </c>
      <c r="C584" t="str">
        <f t="shared" si="9"/>
        <v>Waldenstrom et al. 2002</v>
      </c>
      <c r="D584" s="12" t="s">
        <v>35</v>
      </c>
      <c r="E584" s="12" t="s">
        <v>25</v>
      </c>
      <c r="F584" s="12" t="s">
        <v>629</v>
      </c>
      <c r="G584" s="12" t="s">
        <v>2901</v>
      </c>
      <c r="H584" s="12" t="s">
        <v>3504</v>
      </c>
      <c r="I584" s="12" t="s">
        <v>3140</v>
      </c>
      <c r="J584" s="12" t="s">
        <v>3625</v>
      </c>
      <c r="K584" s="12" t="s">
        <v>28</v>
      </c>
      <c r="L584" s="12" t="s">
        <v>28</v>
      </c>
      <c r="N584" s="12" t="s">
        <v>28</v>
      </c>
      <c r="O584" t="s">
        <v>744</v>
      </c>
      <c r="P584" s="12" t="s">
        <v>3901</v>
      </c>
      <c r="Q584" t="s">
        <v>4009</v>
      </c>
      <c r="R584" t="s">
        <v>4017</v>
      </c>
      <c r="S584" t="s">
        <v>4016</v>
      </c>
      <c r="T584" s="12" t="s">
        <v>3494</v>
      </c>
      <c r="U584" s="12" t="s">
        <v>1316</v>
      </c>
      <c r="W584" s="12" t="s">
        <v>40</v>
      </c>
      <c r="X584" s="12" t="s">
        <v>3365</v>
      </c>
      <c r="Y584" s="12" t="s">
        <v>3069</v>
      </c>
      <c r="Z584" s="12" t="s">
        <v>3142</v>
      </c>
      <c r="AA584" s="12" t="s">
        <v>35</v>
      </c>
      <c r="AB584" s="12" t="s">
        <v>2901</v>
      </c>
      <c r="AE584" s="12" t="s">
        <v>119</v>
      </c>
      <c r="AF584" s="12">
        <v>10</v>
      </c>
    </row>
    <row r="585" spans="1:32" s="12" customFormat="1" x14ac:dyDescent="0.25">
      <c r="A585" s="12" t="s">
        <v>3139</v>
      </c>
      <c r="B585" s="12">
        <v>2002</v>
      </c>
      <c r="C585" t="str">
        <f t="shared" si="9"/>
        <v>Waldenstrom et al. 2002</v>
      </c>
      <c r="D585" s="12" t="s">
        <v>35</v>
      </c>
      <c r="E585" s="12" t="s">
        <v>25</v>
      </c>
      <c r="F585" s="12" t="s">
        <v>629</v>
      </c>
      <c r="G585" s="12" t="s">
        <v>2901</v>
      </c>
      <c r="H585" s="12" t="s">
        <v>3504</v>
      </c>
      <c r="I585" s="12" t="s">
        <v>3140</v>
      </c>
      <c r="J585" s="12" t="s">
        <v>3625</v>
      </c>
      <c r="K585" s="12" t="s">
        <v>28</v>
      </c>
      <c r="L585" s="12" t="s">
        <v>28</v>
      </c>
      <c r="N585" s="12" t="s">
        <v>28</v>
      </c>
      <c r="O585" t="s">
        <v>744</v>
      </c>
      <c r="P585" s="12" t="s">
        <v>3901</v>
      </c>
      <c r="Q585" t="s">
        <v>4009</v>
      </c>
      <c r="R585" t="s">
        <v>4017</v>
      </c>
      <c r="S585" t="s">
        <v>4016</v>
      </c>
      <c r="T585" s="12" t="s">
        <v>3494</v>
      </c>
      <c r="U585" s="12" t="s">
        <v>1316</v>
      </c>
      <c r="W585" s="12" t="s">
        <v>40</v>
      </c>
      <c r="X585" s="12" t="s">
        <v>3165</v>
      </c>
      <c r="Y585" s="12" t="s">
        <v>3165</v>
      </c>
      <c r="Z585" s="12" t="s">
        <v>3142</v>
      </c>
      <c r="AA585" s="12" t="s">
        <v>35</v>
      </c>
      <c r="AB585" s="12" t="s">
        <v>2901</v>
      </c>
      <c r="AE585" s="12" t="s">
        <v>119</v>
      </c>
      <c r="AF585" s="12">
        <v>10</v>
      </c>
    </row>
    <row r="586" spans="1:32" s="12" customFormat="1" x14ac:dyDescent="0.25">
      <c r="A586" s="12" t="s">
        <v>3139</v>
      </c>
      <c r="B586" s="12">
        <v>2002</v>
      </c>
      <c r="C586" t="str">
        <f t="shared" si="9"/>
        <v>Waldenstrom et al. 2002</v>
      </c>
      <c r="D586" s="12" t="s">
        <v>35</v>
      </c>
      <c r="E586" s="12" t="s">
        <v>25</v>
      </c>
      <c r="F586" s="12" t="s">
        <v>629</v>
      </c>
      <c r="G586" s="12" t="s">
        <v>2901</v>
      </c>
      <c r="H586" s="12" t="s">
        <v>3504</v>
      </c>
      <c r="I586" s="12" t="s">
        <v>3140</v>
      </c>
      <c r="J586" s="12" t="s">
        <v>3625</v>
      </c>
      <c r="K586" s="12" t="s">
        <v>28</v>
      </c>
      <c r="L586" s="12" t="s">
        <v>28</v>
      </c>
      <c r="N586" s="12" t="s">
        <v>28</v>
      </c>
      <c r="O586" t="s">
        <v>744</v>
      </c>
      <c r="P586" s="12" t="s">
        <v>3901</v>
      </c>
      <c r="Q586" t="s">
        <v>4009</v>
      </c>
      <c r="R586" t="s">
        <v>4017</v>
      </c>
      <c r="S586" t="s">
        <v>4016</v>
      </c>
      <c r="T586" s="12" t="s">
        <v>3494</v>
      </c>
      <c r="U586" s="12" t="s">
        <v>1316</v>
      </c>
      <c r="W586" s="12" t="s">
        <v>40</v>
      </c>
      <c r="X586" s="12" t="s">
        <v>3303</v>
      </c>
      <c r="Y586" s="12" t="s">
        <v>3303</v>
      </c>
      <c r="Z586" s="12" t="s">
        <v>3142</v>
      </c>
      <c r="AA586" s="12" t="s">
        <v>35</v>
      </c>
      <c r="AB586" s="12" t="s">
        <v>2901</v>
      </c>
      <c r="AE586" s="12">
        <v>5</v>
      </c>
      <c r="AF586" s="12">
        <v>10</v>
      </c>
    </row>
    <row r="587" spans="1:32" s="12" customFormat="1" x14ac:dyDescent="0.25">
      <c r="A587" s="12" t="s">
        <v>3139</v>
      </c>
      <c r="B587" s="12">
        <v>2002</v>
      </c>
      <c r="C587" t="str">
        <f t="shared" si="9"/>
        <v>Waldenstrom et al. 2002</v>
      </c>
      <c r="D587" s="12" t="s">
        <v>35</v>
      </c>
      <c r="E587" s="12" t="s">
        <v>25</v>
      </c>
      <c r="F587" s="12" t="s">
        <v>629</v>
      </c>
      <c r="G587" s="12" t="s">
        <v>2901</v>
      </c>
      <c r="H587" s="12" t="s">
        <v>3504</v>
      </c>
      <c r="I587" s="12" t="s">
        <v>3140</v>
      </c>
      <c r="J587" s="12" t="s">
        <v>3625</v>
      </c>
      <c r="K587" s="12" t="s">
        <v>28</v>
      </c>
      <c r="L587" s="12" t="s">
        <v>28</v>
      </c>
      <c r="N587" s="12" t="s">
        <v>28</v>
      </c>
      <c r="O587" t="s">
        <v>744</v>
      </c>
      <c r="P587" s="12" t="s">
        <v>3901</v>
      </c>
      <c r="Q587" t="s">
        <v>4009</v>
      </c>
      <c r="R587" t="s">
        <v>4017</v>
      </c>
      <c r="S587" t="s">
        <v>4016</v>
      </c>
      <c r="T587" s="12" t="s">
        <v>3494</v>
      </c>
      <c r="U587" s="12" t="s">
        <v>1316</v>
      </c>
      <c r="W587" s="12" t="s">
        <v>40</v>
      </c>
      <c r="X587" s="12" t="s">
        <v>3360</v>
      </c>
      <c r="Y587" s="12" t="s">
        <v>3360</v>
      </c>
      <c r="Z587" s="12" t="s">
        <v>3142</v>
      </c>
      <c r="AA587" s="12" t="s">
        <v>35</v>
      </c>
      <c r="AB587" s="12" t="s">
        <v>2901</v>
      </c>
      <c r="AE587" s="12" t="s">
        <v>119</v>
      </c>
      <c r="AF587" s="12">
        <v>10</v>
      </c>
    </row>
    <row r="588" spans="1:32" s="12" customFormat="1" x14ac:dyDescent="0.25">
      <c r="A588" s="12" t="s">
        <v>3139</v>
      </c>
      <c r="B588" s="12">
        <v>2002</v>
      </c>
      <c r="C588" t="str">
        <f t="shared" si="9"/>
        <v>Waldenstrom et al. 2002</v>
      </c>
      <c r="D588" s="12" t="s">
        <v>35</v>
      </c>
      <c r="E588" s="12" t="s">
        <v>25</v>
      </c>
      <c r="F588" s="12" t="s">
        <v>629</v>
      </c>
      <c r="G588" s="12" t="s">
        <v>2901</v>
      </c>
      <c r="H588" s="12" t="s">
        <v>3504</v>
      </c>
      <c r="I588" s="12" t="s">
        <v>3140</v>
      </c>
      <c r="J588" s="12" t="s">
        <v>3625</v>
      </c>
      <c r="K588" s="12" t="s">
        <v>28</v>
      </c>
      <c r="L588" s="12" t="s">
        <v>28</v>
      </c>
      <c r="N588" s="12" t="s">
        <v>28</v>
      </c>
      <c r="O588" t="s">
        <v>744</v>
      </c>
      <c r="P588" s="12" t="s">
        <v>3901</v>
      </c>
      <c r="Q588" t="s">
        <v>4009</v>
      </c>
      <c r="R588" t="s">
        <v>4017</v>
      </c>
      <c r="S588" t="s">
        <v>4016</v>
      </c>
      <c r="T588" s="12" t="s">
        <v>1317</v>
      </c>
      <c r="U588" s="12" t="s">
        <v>1318</v>
      </c>
      <c r="W588" s="12" t="s">
        <v>40</v>
      </c>
      <c r="X588" s="12" t="s">
        <v>3365</v>
      </c>
      <c r="Y588" s="12" t="s">
        <v>3069</v>
      </c>
      <c r="Z588" s="12" t="s">
        <v>3142</v>
      </c>
      <c r="AA588" s="12" t="s">
        <v>35</v>
      </c>
      <c r="AB588" s="12" t="s">
        <v>2901</v>
      </c>
      <c r="AE588" s="12" t="s">
        <v>119</v>
      </c>
      <c r="AF588" s="12">
        <v>1</v>
      </c>
    </row>
    <row r="589" spans="1:32" s="12" customFormat="1" x14ac:dyDescent="0.25">
      <c r="A589" s="12" t="s">
        <v>3139</v>
      </c>
      <c r="B589" s="12">
        <v>2002</v>
      </c>
      <c r="C589" t="str">
        <f t="shared" si="9"/>
        <v>Waldenstrom et al. 2002</v>
      </c>
      <c r="D589" s="12" t="s">
        <v>35</v>
      </c>
      <c r="E589" s="12" t="s">
        <v>25</v>
      </c>
      <c r="F589" s="12" t="s">
        <v>629</v>
      </c>
      <c r="G589" s="12" t="s">
        <v>2901</v>
      </c>
      <c r="H589" s="12" t="s">
        <v>3504</v>
      </c>
      <c r="I589" s="12" t="s">
        <v>3140</v>
      </c>
      <c r="J589" s="12" t="s">
        <v>3625</v>
      </c>
      <c r="K589" s="12" t="s">
        <v>28</v>
      </c>
      <c r="L589" s="12" t="s">
        <v>28</v>
      </c>
      <c r="N589" s="12" t="s">
        <v>28</v>
      </c>
      <c r="O589" t="s">
        <v>744</v>
      </c>
      <c r="P589" s="12" t="s">
        <v>3901</v>
      </c>
      <c r="Q589" t="s">
        <v>4009</v>
      </c>
      <c r="R589" t="s">
        <v>4017</v>
      </c>
      <c r="S589" t="s">
        <v>4016</v>
      </c>
      <c r="T589" s="12" t="s">
        <v>1317</v>
      </c>
      <c r="U589" s="12" t="s">
        <v>1318</v>
      </c>
      <c r="W589" s="12" t="s">
        <v>40</v>
      </c>
      <c r="X589" s="12" t="s">
        <v>3165</v>
      </c>
      <c r="Y589" s="12" t="s">
        <v>3165</v>
      </c>
      <c r="Z589" s="12" t="s">
        <v>3142</v>
      </c>
      <c r="AA589" s="12" t="s">
        <v>35</v>
      </c>
      <c r="AB589" s="12" t="s">
        <v>2901</v>
      </c>
      <c r="AE589" s="12" t="s">
        <v>119</v>
      </c>
      <c r="AF589" s="12">
        <v>1</v>
      </c>
    </row>
    <row r="590" spans="1:32" s="12" customFormat="1" x14ac:dyDescent="0.25">
      <c r="A590" s="12" t="s">
        <v>3139</v>
      </c>
      <c r="B590" s="12">
        <v>2002</v>
      </c>
      <c r="C590" t="str">
        <f t="shared" si="9"/>
        <v>Waldenstrom et al. 2002</v>
      </c>
      <c r="D590" s="12" t="s">
        <v>35</v>
      </c>
      <c r="E590" s="12" t="s">
        <v>25</v>
      </c>
      <c r="F590" s="12" t="s">
        <v>629</v>
      </c>
      <c r="G590" s="12" t="s">
        <v>2901</v>
      </c>
      <c r="H590" s="12" t="s">
        <v>3504</v>
      </c>
      <c r="I590" s="12" t="s">
        <v>3140</v>
      </c>
      <c r="J590" s="12" t="s">
        <v>3625</v>
      </c>
      <c r="K590" s="12" t="s">
        <v>28</v>
      </c>
      <c r="L590" s="12" t="s">
        <v>28</v>
      </c>
      <c r="N590" s="12" t="s">
        <v>28</v>
      </c>
      <c r="O590" t="s">
        <v>744</v>
      </c>
      <c r="P590" s="12" t="s">
        <v>3901</v>
      </c>
      <c r="Q590" t="s">
        <v>4009</v>
      </c>
      <c r="R590" t="s">
        <v>4017</v>
      </c>
      <c r="S590" t="s">
        <v>4016</v>
      </c>
      <c r="T590" s="12" t="s">
        <v>1317</v>
      </c>
      <c r="U590" s="12" t="s">
        <v>1318</v>
      </c>
      <c r="W590" s="12" t="s">
        <v>40</v>
      </c>
      <c r="X590" s="12" t="s">
        <v>3303</v>
      </c>
      <c r="Y590" s="12" t="s">
        <v>3303</v>
      </c>
      <c r="Z590" s="12" t="s">
        <v>3142</v>
      </c>
      <c r="AA590" s="12" t="s">
        <v>35</v>
      </c>
      <c r="AB590" s="12" t="s">
        <v>2901</v>
      </c>
      <c r="AE590" s="12" t="s">
        <v>119</v>
      </c>
      <c r="AF590" s="12">
        <v>1</v>
      </c>
    </row>
    <row r="591" spans="1:32" s="12" customFormat="1" x14ac:dyDescent="0.25">
      <c r="A591" s="12" t="s">
        <v>3139</v>
      </c>
      <c r="B591" s="12">
        <v>2002</v>
      </c>
      <c r="C591" t="str">
        <f t="shared" si="9"/>
        <v>Waldenstrom et al. 2002</v>
      </c>
      <c r="D591" s="12" t="s">
        <v>35</v>
      </c>
      <c r="E591" s="12" t="s">
        <v>25</v>
      </c>
      <c r="F591" s="12" t="s">
        <v>629</v>
      </c>
      <c r="G591" s="12" t="s">
        <v>2901</v>
      </c>
      <c r="H591" s="12" t="s">
        <v>3504</v>
      </c>
      <c r="I591" s="12" t="s">
        <v>3140</v>
      </c>
      <c r="J591" s="12" t="s">
        <v>3625</v>
      </c>
      <c r="K591" s="12" t="s">
        <v>28</v>
      </c>
      <c r="L591" s="12" t="s">
        <v>28</v>
      </c>
      <c r="N591" s="12" t="s">
        <v>28</v>
      </c>
      <c r="O591" t="s">
        <v>744</v>
      </c>
      <c r="P591" s="12" t="s">
        <v>3901</v>
      </c>
      <c r="Q591" t="s">
        <v>4009</v>
      </c>
      <c r="R591" t="s">
        <v>4017</v>
      </c>
      <c r="S591" t="s">
        <v>4016</v>
      </c>
      <c r="T591" s="12" t="s">
        <v>1317</v>
      </c>
      <c r="U591" s="12" t="s">
        <v>1318</v>
      </c>
      <c r="W591" s="12" t="s">
        <v>40</v>
      </c>
      <c r="X591" s="12" t="s">
        <v>3360</v>
      </c>
      <c r="Y591" s="12" t="s">
        <v>3360</v>
      </c>
      <c r="Z591" s="12" t="s">
        <v>3142</v>
      </c>
      <c r="AA591" s="12" t="s">
        <v>35</v>
      </c>
      <c r="AB591" s="12" t="s">
        <v>2901</v>
      </c>
      <c r="AE591" s="12" t="s">
        <v>119</v>
      </c>
      <c r="AF591" s="12">
        <v>1</v>
      </c>
    </row>
    <row r="592" spans="1:32" s="12" customFormat="1" x14ac:dyDescent="0.25">
      <c r="A592" s="12" t="s">
        <v>3139</v>
      </c>
      <c r="B592" s="12">
        <v>2002</v>
      </c>
      <c r="C592" t="str">
        <f t="shared" si="9"/>
        <v>Waldenstrom et al. 2002</v>
      </c>
      <c r="D592" s="12" t="s">
        <v>35</v>
      </c>
      <c r="E592" s="12" t="s">
        <v>25</v>
      </c>
      <c r="F592" s="12" t="s">
        <v>629</v>
      </c>
      <c r="G592" s="12" t="s">
        <v>2901</v>
      </c>
      <c r="H592" s="12" t="s">
        <v>3504</v>
      </c>
      <c r="I592" s="12" t="s">
        <v>3140</v>
      </c>
      <c r="J592" s="12" t="s">
        <v>3625</v>
      </c>
      <c r="K592" s="12" t="s">
        <v>28</v>
      </c>
      <c r="L592" s="12" t="s">
        <v>28</v>
      </c>
      <c r="N592" s="12" t="s">
        <v>28</v>
      </c>
      <c r="O592" t="s">
        <v>744</v>
      </c>
      <c r="P592" s="12" t="s">
        <v>3901</v>
      </c>
      <c r="Q592" t="s">
        <v>2614</v>
      </c>
      <c r="R592" t="s">
        <v>3903</v>
      </c>
      <c r="S592" t="s">
        <v>4520</v>
      </c>
      <c r="T592" s="12" t="s">
        <v>3790</v>
      </c>
      <c r="U592" s="12" t="s">
        <v>3179</v>
      </c>
      <c r="W592" s="12" t="s">
        <v>40</v>
      </c>
      <c r="X592" s="12" t="s">
        <v>3365</v>
      </c>
      <c r="Y592" s="12" t="s">
        <v>3069</v>
      </c>
      <c r="Z592" s="12" t="s">
        <v>3142</v>
      </c>
      <c r="AA592" s="12" t="s">
        <v>35</v>
      </c>
      <c r="AB592" s="12" t="s">
        <v>2901</v>
      </c>
      <c r="AE592" s="12" t="s">
        <v>119</v>
      </c>
      <c r="AF592" s="12">
        <v>4</v>
      </c>
    </row>
    <row r="593" spans="1:32" s="12" customFormat="1" x14ac:dyDescent="0.25">
      <c r="A593" s="12" t="s">
        <v>3139</v>
      </c>
      <c r="B593" s="12">
        <v>2002</v>
      </c>
      <c r="C593" t="str">
        <f t="shared" si="9"/>
        <v>Waldenstrom et al. 2002</v>
      </c>
      <c r="D593" s="12" t="s">
        <v>35</v>
      </c>
      <c r="E593" s="12" t="s">
        <v>25</v>
      </c>
      <c r="F593" s="12" t="s">
        <v>629</v>
      </c>
      <c r="G593" s="12" t="s">
        <v>2901</v>
      </c>
      <c r="H593" s="12" t="s">
        <v>3504</v>
      </c>
      <c r="I593" s="12" t="s">
        <v>3140</v>
      </c>
      <c r="J593" s="12" t="s">
        <v>3625</v>
      </c>
      <c r="K593" s="12" t="s">
        <v>28</v>
      </c>
      <c r="L593" s="12" t="s">
        <v>28</v>
      </c>
      <c r="N593" s="12" t="s">
        <v>28</v>
      </c>
      <c r="O593" t="s">
        <v>744</v>
      </c>
      <c r="P593" s="12" t="s">
        <v>3901</v>
      </c>
      <c r="Q593" t="s">
        <v>2614</v>
      </c>
      <c r="R593" t="s">
        <v>3903</v>
      </c>
      <c r="S593" t="s">
        <v>4520</v>
      </c>
      <c r="T593" s="12" t="s">
        <v>3790</v>
      </c>
      <c r="U593" s="12" t="s">
        <v>3179</v>
      </c>
      <c r="W593" s="12" t="s">
        <v>40</v>
      </c>
      <c r="X593" s="12" t="s">
        <v>3165</v>
      </c>
      <c r="Y593" s="12" t="s">
        <v>3165</v>
      </c>
      <c r="Z593" s="12" t="s">
        <v>3142</v>
      </c>
      <c r="AA593" s="12" t="s">
        <v>35</v>
      </c>
      <c r="AB593" s="12" t="s">
        <v>2901</v>
      </c>
      <c r="AE593" s="12" t="s">
        <v>119</v>
      </c>
      <c r="AF593" s="12">
        <v>4</v>
      </c>
    </row>
    <row r="594" spans="1:32" s="12" customFormat="1" x14ac:dyDescent="0.25">
      <c r="A594" s="12" t="s">
        <v>3139</v>
      </c>
      <c r="B594" s="12">
        <v>2002</v>
      </c>
      <c r="C594" t="str">
        <f t="shared" si="9"/>
        <v>Waldenstrom et al. 2002</v>
      </c>
      <c r="D594" s="12" t="s">
        <v>35</v>
      </c>
      <c r="E594" s="12" t="s">
        <v>25</v>
      </c>
      <c r="F594" s="12" t="s">
        <v>629</v>
      </c>
      <c r="G594" s="12" t="s">
        <v>2901</v>
      </c>
      <c r="H594" s="12" t="s">
        <v>3504</v>
      </c>
      <c r="I594" s="12" t="s">
        <v>3140</v>
      </c>
      <c r="J594" s="12" t="s">
        <v>3625</v>
      </c>
      <c r="K594" s="12" t="s">
        <v>28</v>
      </c>
      <c r="L594" s="12" t="s">
        <v>28</v>
      </c>
      <c r="N594" s="12" t="s">
        <v>28</v>
      </c>
      <c r="O594" t="s">
        <v>744</v>
      </c>
      <c r="P594" s="12" t="s">
        <v>3901</v>
      </c>
      <c r="Q594" t="s">
        <v>2614</v>
      </c>
      <c r="R594" t="s">
        <v>3903</v>
      </c>
      <c r="S594" t="s">
        <v>4520</v>
      </c>
      <c r="T594" s="12" t="s">
        <v>3790</v>
      </c>
      <c r="U594" s="12" t="s">
        <v>3179</v>
      </c>
      <c r="W594" s="12" t="s">
        <v>40</v>
      </c>
      <c r="X594" s="12" t="s">
        <v>3303</v>
      </c>
      <c r="Y594" s="12" t="s">
        <v>3303</v>
      </c>
      <c r="Z594" s="12" t="s">
        <v>3142</v>
      </c>
      <c r="AA594" s="12" t="s">
        <v>35</v>
      </c>
      <c r="AB594" s="12" t="s">
        <v>2901</v>
      </c>
      <c r="AE594" s="12" t="s">
        <v>119</v>
      </c>
      <c r="AF594" s="12">
        <v>4</v>
      </c>
    </row>
    <row r="595" spans="1:32" s="12" customFormat="1" x14ac:dyDescent="0.25">
      <c r="A595" s="12" t="s">
        <v>3139</v>
      </c>
      <c r="B595" s="12">
        <v>2002</v>
      </c>
      <c r="C595" t="str">
        <f t="shared" si="9"/>
        <v>Waldenstrom et al. 2002</v>
      </c>
      <c r="D595" s="12" t="s">
        <v>35</v>
      </c>
      <c r="E595" s="12" t="s">
        <v>25</v>
      </c>
      <c r="F595" s="12" t="s">
        <v>629</v>
      </c>
      <c r="G595" s="12" t="s">
        <v>2901</v>
      </c>
      <c r="H595" s="12" t="s">
        <v>3504</v>
      </c>
      <c r="I595" s="12" t="s">
        <v>3140</v>
      </c>
      <c r="J595" s="12" t="s">
        <v>3625</v>
      </c>
      <c r="K595" s="12" t="s">
        <v>28</v>
      </c>
      <c r="L595" s="12" t="s">
        <v>28</v>
      </c>
      <c r="N595" s="12" t="s">
        <v>28</v>
      </c>
      <c r="O595" t="s">
        <v>744</v>
      </c>
      <c r="P595" s="12" t="s">
        <v>3901</v>
      </c>
      <c r="Q595" t="s">
        <v>2614</v>
      </c>
      <c r="R595" t="s">
        <v>3903</v>
      </c>
      <c r="S595" t="s">
        <v>4520</v>
      </c>
      <c r="T595" s="12" t="s">
        <v>3790</v>
      </c>
      <c r="U595" s="12" t="s">
        <v>3179</v>
      </c>
      <c r="W595" s="12" t="s">
        <v>40</v>
      </c>
      <c r="X595" s="12" t="s">
        <v>3360</v>
      </c>
      <c r="Y595" s="12" t="s">
        <v>3360</v>
      </c>
      <c r="Z595" s="12" t="s">
        <v>3142</v>
      </c>
      <c r="AA595" s="12" t="s">
        <v>35</v>
      </c>
      <c r="AB595" s="12" t="s">
        <v>2901</v>
      </c>
      <c r="AE595" s="12">
        <v>3</v>
      </c>
      <c r="AF595" s="12">
        <v>4</v>
      </c>
    </row>
    <row r="596" spans="1:32" s="12" customFormat="1" x14ac:dyDescent="0.25">
      <c r="A596" s="12" t="s">
        <v>3139</v>
      </c>
      <c r="B596" s="12">
        <v>2002</v>
      </c>
      <c r="C596" t="str">
        <f t="shared" si="9"/>
        <v>Waldenstrom et al. 2002</v>
      </c>
      <c r="D596" s="12" t="s">
        <v>35</v>
      </c>
      <c r="E596" s="12" t="s">
        <v>25</v>
      </c>
      <c r="F596" s="12" t="s">
        <v>629</v>
      </c>
      <c r="G596" s="12" t="s">
        <v>2901</v>
      </c>
      <c r="H596" s="12" t="s">
        <v>3504</v>
      </c>
      <c r="I596" s="12" t="s">
        <v>3140</v>
      </c>
      <c r="J596" s="12" t="s">
        <v>3625</v>
      </c>
      <c r="K596" s="12" t="s">
        <v>28</v>
      </c>
      <c r="L596" s="12" t="s">
        <v>28</v>
      </c>
      <c r="N596" s="12" t="s">
        <v>28</v>
      </c>
      <c r="O596" t="s">
        <v>744</v>
      </c>
      <c r="P596" s="12" t="s">
        <v>3901</v>
      </c>
      <c r="Q596" t="s">
        <v>2614</v>
      </c>
      <c r="R596" t="s">
        <v>3903</v>
      </c>
      <c r="S596" t="s">
        <v>3989</v>
      </c>
      <c r="T596" s="12" t="s">
        <v>3484</v>
      </c>
      <c r="U596" s="12" t="s">
        <v>3188</v>
      </c>
      <c r="W596" s="12" t="s">
        <v>40</v>
      </c>
      <c r="X596" s="12" t="s">
        <v>3365</v>
      </c>
      <c r="Y596" s="12" t="s">
        <v>3069</v>
      </c>
      <c r="Z596" s="12" t="s">
        <v>3142</v>
      </c>
      <c r="AA596" s="12" t="s">
        <v>35</v>
      </c>
      <c r="AB596" s="12" t="s">
        <v>2901</v>
      </c>
      <c r="AE596" s="12" t="s">
        <v>119</v>
      </c>
      <c r="AF596" s="12">
        <v>1</v>
      </c>
    </row>
    <row r="597" spans="1:32" s="12" customFormat="1" x14ac:dyDescent="0.25">
      <c r="A597" s="12" t="s">
        <v>3139</v>
      </c>
      <c r="B597" s="12">
        <v>2002</v>
      </c>
      <c r="C597" t="str">
        <f t="shared" si="9"/>
        <v>Waldenstrom et al. 2002</v>
      </c>
      <c r="D597" s="12" t="s">
        <v>35</v>
      </c>
      <c r="E597" s="12" t="s">
        <v>25</v>
      </c>
      <c r="F597" s="12" t="s">
        <v>629</v>
      </c>
      <c r="G597" s="12" t="s">
        <v>2901</v>
      </c>
      <c r="H597" s="12" t="s">
        <v>3504</v>
      </c>
      <c r="I597" s="12" t="s">
        <v>3140</v>
      </c>
      <c r="J597" s="12" t="s">
        <v>3625</v>
      </c>
      <c r="K597" s="12" t="s">
        <v>28</v>
      </c>
      <c r="L597" s="12" t="s">
        <v>28</v>
      </c>
      <c r="N597" s="12" t="s">
        <v>28</v>
      </c>
      <c r="O597" t="s">
        <v>744</v>
      </c>
      <c r="P597" s="12" t="s">
        <v>3901</v>
      </c>
      <c r="Q597" t="s">
        <v>2614</v>
      </c>
      <c r="R597" t="s">
        <v>3903</v>
      </c>
      <c r="S597" t="s">
        <v>3989</v>
      </c>
      <c r="T597" s="12" t="s">
        <v>3484</v>
      </c>
      <c r="U597" s="12" t="s">
        <v>3188</v>
      </c>
      <c r="W597" s="12" t="s">
        <v>40</v>
      </c>
      <c r="X597" s="12" t="s">
        <v>3165</v>
      </c>
      <c r="Y597" s="12" t="s">
        <v>3165</v>
      </c>
      <c r="Z597" s="12" t="s">
        <v>3142</v>
      </c>
      <c r="AA597" s="12" t="s">
        <v>35</v>
      </c>
      <c r="AB597" s="12" t="s">
        <v>2901</v>
      </c>
      <c r="AE597" s="12">
        <v>1</v>
      </c>
      <c r="AF597" s="12">
        <v>1</v>
      </c>
    </row>
    <row r="598" spans="1:32" s="12" customFormat="1" x14ac:dyDescent="0.25">
      <c r="A598" s="12" t="s">
        <v>3139</v>
      </c>
      <c r="B598" s="12">
        <v>2002</v>
      </c>
      <c r="C598" t="str">
        <f t="shared" si="9"/>
        <v>Waldenstrom et al. 2002</v>
      </c>
      <c r="D598" s="12" t="s">
        <v>35</v>
      </c>
      <c r="E598" s="12" t="s">
        <v>25</v>
      </c>
      <c r="F598" s="12" t="s">
        <v>629</v>
      </c>
      <c r="G598" s="12" t="s">
        <v>2901</v>
      </c>
      <c r="H598" s="12" t="s">
        <v>3504</v>
      </c>
      <c r="I598" s="12" t="s">
        <v>3140</v>
      </c>
      <c r="J598" s="12" t="s">
        <v>3625</v>
      </c>
      <c r="K598" s="12" t="s">
        <v>28</v>
      </c>
      <c r="L598" s="12" t="s">
        <v>28</v>
      </c>
      <c r="N598" s="12" t="s">
        <v>28</v>
      </c>
      <c r="O598" t="s">
        <v>744</v>
      </c>
      <c r="P598" s="12" t="s">
        <v>3901</v>
      </c>
      <c r="Q598" t="s">
        <v>2614</v>
      </c>
      <c r="R598" t="s">
        <v>3903</v>
      </c>
      <c r="S598" t="s">
        <v>3989</v>
      </c>
      <c r="T598" s="12" t="s">
        <v>3484</v>
      </c>
      <c r="U598" s="12" t="s">
        <v>3188</v>
      </c>
      <c r="W598" s="12" t="s">
        <v>40</v>
      </c>
      <c r="X598" s="12" t="s">
        <v>3303</v>
      </c>
      <c r="Y598" s="12" t="s">
        <v>3303</v>
      </c>
      <c r="Z598" s="12" t="s">
        <v>3142</v>
      </c>
      <c r="AA598" s="12" t="s">
        <v>35</v>
      </c>
      <c r="AB598" s="12" t="s">
        <v>2901</v>
      </c>
      <c r="AE598" s="12">
        <v>1</v>
      </c>
      <c r="AF598" s="12">
        <v>1</v>
      </c>
    </row>
    <row r="599" spans="1:32" s="12" customFormat="1" x14ac:dyDescent="0.25">
      <c r="A599" s="12" t="s">
        <v>3139</v>
      </c>
      <c r="B599" s="12">
        <v>2002</v>
      </c>
      <c r="C599" t="str">
        <f t="shared" si="9"/>
        <v>Waldenstrom et al. 2002</v>
      </c>
      <c r="D599" s="12" t="s">
        <v>35</v>
      </c>
      <c r="E599" s="12" t="s">
        <v>25</v>
      </c>
      <c r="F599" s="12" t="s">
        <v>629</v>
      </c>
      <c r="G599" s="12" t="s">
        <v>2901</v>
      </c>
      <c r="H599" s="12" t="s">
        <v>3504</v>
      </c>
      <c r="I599" s="12" t="s">
        <v>3140</v>
      </c>
      <c r="J599" s="12" t="s">
        <v>3625</v>
      </c>
      <c r="K599" s="12" t="s">
        <v>28</v>
      </c>
      <c r="L599" s="12" t="s">
        <v>28</v>
      </c>
      <c r="N599" s="12" t="s">
        <v>28</v>
      </c>
      <c r="O599" t="s">
        <v>744</v>
      </c>
      <c r="P599" s="12" t="s">
        <v>3901</v>
      </c>
      <c r="Q599" t="s">
        <v>2614</v>
      </c>
      <c r="R599" t="s">
        <v>3903</v>
      </c>
      <c r="S599" t="s">
        <v>3989</v>
      </c>
      <c r="T599" s="12" t="s">
        <v>3484</v>
      </c>
      <c r="U599" s="12" t="s">
        <v>3188</v>
      </c>
      <c r="W599" s="12" t="s">
        <v>40</v>
      </c>
      <c r="X599" s="12" t="s">
        <v>3360</v>
      </c>
      <c r="Y599" s="12" t="s">
        <v>3360</v>
      </c>
      <c r="Z599" s="12" t="s">
        <v>3142</v>
      </c>
      <c r="AA599" s="12" t="s">
        <v>35</v>
      </c>
      <c r="AB599" s="12" t="s">
        <v>2901</v>
      </c>
      <c r="AE599" s="12" t="s">
        <v>119</v>
      </c>
      <c r="AF599" s="12">
        <v>1</v>
      </c>
    </row>
    <row r="600" spans="1:32" s="12" customFormat="1" x14ac:dyDescent="0.25">
      <c r="A600" s="12" t="s">
        <v>3139</v>
      </c>
      <c r="B600" s="12">
        <v>2002</v>
      </c>
      <c r="C600" t="str">
        <f t="shared" si="9"/>
        <v>Waldenstrom et al. 2002</v>
      </c>
      <c r="D600" s="12" t="s">
        <v>35</v>
      </c>
      <c r="E600" s="12" t="s">
        <v>25</v>
      </c>
      <c r="F600" s="12" t="s">
        <v>629</v>
      </c>
      <c r="G600" s="12" t="s">
        <v>2901</v>
      </c>
      <c r="H600" s="12" t="s">
        <v>3504</v>
      </c>
      <c r="I600" s="12" t="s">
        <v>3140</v>
      </c>
      <c r="J600" s="12" t="s">
        <v>3625</v>
      </c>
      <c r="K600" s="12" t="s">
        <v>28</v>
      </c>
      <c r="L600" s="12" t="s">
        <v>28</v>
      </c>
      <c r="N600" s="12" t="s">
        <v>28</v>
      </c>
      <c r="O600" t="s">
        <v>744</v>
      </c>
      <c r="P600" s="12" t="s">
        <v>3901</v>
      </c>
      <c r="Q600" t="s">
        <v>2614</v>
      </c>
      <c r="R600" t="s">
        <v>3903</v>
      </c>
      <c r="S600" t="s">
        <v>3989</v>
      </c>
      <c r="T600" s="12" t="s">
        <v>3797</v>
      </c>
      <c r="U600" s="12" t="s">
        <v>3180</v>
      </c>
      <c r="W600" s="12" t="s">
        <v>40</v>
      </c>
      <c r="X600" s="12" t="s">
        <v>3365</v>
      </c>
      <c r="Y600" s="12" t="s">
        <v>3069</v>
      </c>
      <c r="Z600" s="12" t="s">
        <v>3142</v>
      </c>
      <c r="AA600" s="12" t="s">
        <v>35</v>
      </c>
      <c r="AB600" s="12" t="s">
        <v>2901</v>
      </c>
      <c r="AE600" s="12" t="s">
        <v>119</v>
      </c>
      <c r="AF600" s="12">
        <v>1</v>
      </c>
    </row>
    <row r="601" spans="1:32" s="12" customFormat="1" x14ac:dyDescent="0.25">
      <c r="A601" s="12" t="s">
        <v>3139</v>
      </c>
      <c r="B601" s="12">
        <v>2002</v>
      </c>
      <c r="C601" t="str">
        <f t="shared" si="9"/>
        <v>Waldenstrom et al. 2002</v>
      </c>
      <c r="D601" s="12" t="s">
        <v>35</v>
      </c>
      <c r="E601" s="12" t="s">
        <v>25</v>
      </c>
      <c r="F601" s="12" t="s">
        <v>629</v>
      </c>
      <c r="G601" s="12" t="s">
        <v>2901</v>
      </c>
      <c r="H601" s="12" t="s">
        <v>3504</v>
      </c>
      <c r="I601" s="12" t="s">
        <v>3140</v>
      </c>
      <c r="J601" s="12" t="s">
        <v>3625</v>
      </c>
      <c r="K601" s="12" t="s">
        <v>28</v>
      </c>
      <c r="L601" s="12" t="s">
        <v>28</v>
      </c>
      <c r="N601" s="12" t="s">
        <v>28</v>
      </c>
      <c r="O601" t="s">
        <v>744</v>
      </c>
      <c r="P601" s="12" t="s">
        <v>3901</v>
      </c>
      <c r="Q601" t="s">
        <v>2614</v>
      </c>
      <c r="R601" t="s">
        <v>3903</v>
      </c>
      <c r="S601" t="s">
        <v>3989</v>
      </c>
      <c r="T601" s="12" t="s">
        <v>3469</v>
      </c>
      <c r="U601" s="12" t="s">
        <v>3180</v>
      </c>
      <c r="W601" s="12" t="s">
        <v>40</v>
      </c>
      <c r="X601" s="12" t="s">
        <v>3165</v>
      </c>
      <c r="Y601" s="12" t="s">
        <v>3165</v>
      </c>
      <c r="Z601" s="12" t="s">
        <v>3142</v>
      </c>
      <c r="AA601" s="12" t="s">
        <v>35</v>
      </c>
      <c r="AB601" s="12" t="s">
        <v>2901</v>
      </c>
      <c r="AE601" s="12" t="s">
        <v>119</v>
      </c>
      <c r="AF601" s="12">
        <v>1</v>
      </c>
    </row>
    <row r="602" spans="1:32" s="12" customFormat="1" x14ac:dyDescent="0.25">
      <c r="A602" s="12" t="s">
        <v>3139</v>
      </c>
      <c r="B602" s="12">
        <v>2002</v>
      </c>
      <c r="C602" t="str">
        <f t="shared" si="9"/>
        <v>Waldenstrom et al. 2002</v>
      </c>
      <c r="D602" s="12" t="s">
        <v>35</v>
      </c>
      <c r="E602" s="12" t="s">
        <v>25</v>
      </c>
      <c r="F602" s="12" t="s">
        <v>629</v>
      </c>
      <c r="G602" s="12" t="s">
        <v>2901</v>
      </c>
      <c r="H602" s="12" t="s">
        <v>3504</v>
      </c>
      <c r="I602" s="12" t="s">
        <v>3140</v>
      </c>
      <c r="J602" s="12" t="s">
        <v>3625</v>
      </c>
      <c r="K602" s="12" t="s">
        <v>28</v>
      </c>
      <c r="L602" s="12" t="s">
        <v>28</v>
      </c>
      <c r="N602" s="12" t="s">
        <v>28</v>
      </c>
      <c r="O602" t="s">
        <v>744</v>
      </c>
      <c r="P602" s="12" t="s">
        <v>3901</v>
      </c>
      <c r="Q602" t="s">
        <v>2614</v>
      </c>
      <c r="R602" t="s">
        <v>3903</v>
      </c>
      <c r="S602" t="s">
        <v>3989</v>
      </c>
      <c r="T602" s="12" t="s">
        <v>3469</v>
      </c>
      <c r="U602" s="12" t="s">
        <v>3180</v>
      </c>
      <c r="W602" s="12" t="s">
        <v>40</v>
      </c>
      <c r="X602" s="12" t="s">
        <v>3303</v>
      </c>
      <c r="Y602" s="12" t="s">
        <v>3303</v>
      </c>
      <c r="Z602" s="12" t="s">
        <v>3142</v>
      </c>
      <c r="AA602" s="12" t="s">
        <v>35</v>
      </c>
      <c r="AB602" s="12" t="s">
        <v>2901</v>
      </c>
      <c r="AE602" s="12" t="s">
        <v>119</v>
      </c>
      <c r="AF602" s="12">
        <v>1</v>
      </c>
    </row>
    <row r="603" spans="1:32" s="12" customFormat="1" x14ac:dyDescent="0.25">
      <c r="A603" s="12" t="s">
        <v>3139</v>
      </c>
      <c r="B603" s="12">
        <v>2002</v>
      </c>
      <c r="C603" t="str">
        <f t="shared" si="9"/>
        <v>Waldenstrom et al. 2002</v>
      </c>
      <c r="D603" s="12" t="s">
        <v>35</v>
      </c>
      <c r="E603" s="12" t="s">
        <v>25</v>
      </c>
      <c r="F603" s="12" t="s">
        <v>629</v>
      </c>
      <c r="G603" s="12" t="s">
        <v>2901</v>
      </c>
      <c r="H603" s="12" t="s">
        <v>3504</v>
      </c>
      <c r="I603" s="12" t="s">
        <v>3140</v>
      </c>
      <c r="J603" s="12" t="s">
        <v>3625</v>
      </c>
      <c r="K603" s="12" t="s">
        <v>28</v>
      </c>
      <c r="L603" s="12" t="s">
        <v>28</v>
      </c>
      <c r="N603" s="12" t="s">
        <v>28</v>
      </c>
      <c r="O603" t="s">
        <v>744</v>
      </c>
      <c r="P603" s="12" t="s">
        <v>3901</v>
      </c>
      <c r="Q603" t="s">
        <v>2614</v>
      </c>
      <c r="R603" t="s">
        <v>3903</v>
      </c>
      <c r="S603" t="s">
        <v>3989</v>
      </c>
      <c r="T603" s="12" t="s">
        <v>3469</v>
      </c>
      <c r="U603" s="12" t="s">
        <v>3180</v>
      </c>
      <c r="W603" s="12" t="s">
        <v>40</v>
      </c>
      <c r="X603" s="12" t="s">
        <v>3360</v>
      </c>
      <c r="Y603" s="12" t="s">
        <v>3360</v>
      </c>
      <c r="Z603" s="12" t="s">
        <v>3142</v>
      </c>
      <c r="AA603" s="12" t="s">
        <v>35</v>
      </c>
      <c r="AB603" s="12" t="s">
        <v>2901</v>
      </c>
      <c r="AE603" s="12" t="s">
        <v>119</v>
      </c>
      <c r="AF603" s="12">
        <v>1</v>
      </c>
    </row>
    <row r="604" spans="1:32" s="12" customFormat="1" x14ac:dyDescent="0.25">
      <c r="A604" s="12" t="s">
        <v>3139</v>
      </c>
      <c r="B604" s="12">
        <v>2002</v>
      </c>
      <c r="C604" t="str">
        <f t="shared" si="9"/>
        <v>Waldenstrom et al. 2002</v>
      </c>
      <c r="D604" s="12" t="s">
        <v>35</v>
      </c>
      <c r="E604" s="12" t="s">
        <v>25</v>
      </c>
      <c r="F604" s="12" t="s">
        <v>629</v>
      </c>
      <c r="G604" s="12" t="s">
        <v>2901</v>
      </c>
      <c r="H604" s="12" t="s">
        <v>3504</v>
      </c>
      <c r="I604" s="12" t="s">
        <v>3140</v>
      </c>
      <c r="J604" s="12" t="s">
        <v>3625</v>
      </c>
      <c r="K604" s="12" t="s">
        <v>28</v>
      </c>
      <c r="L604" s="12" t="s">
        <v>28</v>
      </c>
      <c r="N604" s="12" t="s">
        <v>28</v>
      </c>
      <c r="O604" t="s">
        <v>744</v>
      </c>
      <c r="P604" s="12" t="s">
        <v>3901</v>
      </c>
      <c r="Q604" t="s">
        <v>4009</v>
      </c>
      <c r="R604" t="s">
        <v>4090</v>
      </c>
      <c r="S604" t="s">
        <v>4089</v>
      </c>
      <c r="T604" s="12" t="s">
        <v>1852</v>
      </c>
      <c r="U604" s="12" t="s">
        <v>3201</v>
      </c>
      <c r="W604" s="12" t="s">
        <v>40</v>
      </c>
      <c r="X604" s="12" t="s">
        <v>3365</v>
      </c>
      <c r="Y604" s="12" t="s">
        <v>3069</v>
      </c>
      <c r="Z604" s="12" t="s">
        <v>3142</v>
      </c>
      <c r="AA604" s="12" t="s">
        <v>35</v>
      </c>
      <c r="AB604" s="12" t="s">
        <v>2901</v>
      </c>
      <c r="AE604" s="12" t="s">
        <v>119</v>
      </c>
      <c r="AF604" s="12">
        <v>14</v>
      </c>
    </row>
    <row r="605" spans="1:32" s="12" customFormat="1" x14ac:dyDescent="0.25">
      <c r="A605" s="12" t="s">
        <v>3139</v>
      </c>
      <c r="B605" s="12">
        <v>2002</v>
      </c>
      <c r="C605" t="str">
        <f t="shared" si="9"/>
        <v>Waldenstrom et al. 2002</v>
      </c>
      <c r="D605" s="12" t="s">
        <v>35</v>
      </c>
      <c r="E605" s="12" t="s">
        <v>25</v>
      </c>
      <c r="F605" s="12" t="s">
        <v>629</v>
      </c>
      <c r="G605" s="12" t="s">
        <v>2901</v>
      </c>
      <c r="H605" s="12" t="s">
        <v>3504</v>
      </c>
      <c r="I605" s="12" t="s">
        <v>3140</v>
      </c>
      <c r="J605" s="12" t="s">
        <v>3625</v>
      </c>
      <c r="K605" s="12" t="s">
        <v>28</v>
      </c>
      <c r="L605" s="12" t="s">
        <v>28</v>
      </c>
      <c r="N605" s="12" t="s">
        <v>28</v>
      </c>
      <c r="O605" t="s">
        <v>744</v>
      </c>
      <c r="P605" s="12" t="s">
        <v>3901</v>
      </c>
      <c r="Q605" t="s">
        <v>4009</v>
      </c>
      <c r="R605" t="s">
        <v>4090</v>
      </c>
      <c r="S605" t="s">
        <v>4089</v>
      </c>
      <c r="T605" s="12" t="s">
        <v>1852</v>
      </c>
      <c r="U605" s="12" t="s">
        <v>3201</v>
      </c>
      <c r="W605" s="12" t="s">
        <v>40</v>
      </c>
      <c r="X605" s="12" t="s">
        <v>3165</v>
      </c>
      <c r="Y605" s="12" t="s">
        <v>3165</v>
      </c>
      <c r="Z605" s="12" t="s">
        <v>3142</v>
      </c>
      <c r="AA605" s="12" t="s">
        <v>35</v>
      </c>
      <c r="AB605" s="12" t="s">
        <v>2901</v>
      </c>
      <c r="AE605" s="12" t="s">
        <v>119</v>
      </c>
      <c r="AF605" s="12">
        <v>14</v>
      </c>
    </row>
    <row r="606" spans="1:32" s="12" customFormat="1" x14ac:dyDescent="0.25">
      <c r="A606" s="12" t="s">
        <v>3139</v>
      </c>
      <c r="B606" s="12">
        <v>2002</v>
      </c>
      <c r="C606" t="str">
        <f t="shared" si="9"/>
        <v>Waldenstrom et al. 2002</v>
      </c>
      <c r="D606" s="12" t="s">
        <v>35</v>
      </c>
      <c r="E606" s="12" t="s">
        <v>25</v>
      </c>
      <c r="F606" s="12" t="s">
        <v>629</v>
      </c>
      <c r="G606" s="12" t="s">
        <v>2901</v>
      </c>
      <c r="H606" s="12" t="s">
        <v>3504</v>
      </c>
      <c r="I606" s="12" t="s">
        <v>3140</v>
      </c>
      <c r="J606" s="12" t="s">
        <v>3625</v>
      </c>
      <c r="K606" s="12" t="s">
        <v>28</v>
      </c>
      <c r="L606" s="12" t="s">
        <v>28</v>
      </c>
      <c r="N606" s="12" t="s">
        <v>28</v>
      </c>
      <c r="O606" t="s">
        <v>744</v>
      </c>
      <c r="P606" s="12" t="s">
        <v>3901</v>
      </c>
      <c r="Q606" t="s">
        <v>4009</v>
      </c>
      <c r="R606" t="s">
        <v>4090</v>
      </c>
      <c r="S606" t="s">
        <v>4089</v>
      </c>
      <c r="T606" s="12" t="s">
        <v>1852</v>
      </c>
      <c r="U606" s="12" t="s">
        <v>3201</v>
      </c>
      <c r="W606" s="12" t="s">
        <v>40</v>
      </c>
      <c r="X606" s="12" t="s">
        <v>3303</v>
      </c>
      <c r="Y606" s="12" t="s">
        <v>3303</v>
      </c>
      <c r="Z606" s="12" t="s">
        <v>3142</v>
      </c>
      <c r="AA606" s="12" t="s">
        <v>35</v>
      </c>
      <c r="AB606" s="12" t="s">
        <v>2901</v>
      </c>
      <c r="AE606" s="12" t="s">
        <v>119</v>
      </c>
      <c r="AF606" s="12">
        <v>14</v>
      </c>
    </row>
    <row r="607" spans="1:32" s="12" customFormat="1" x14ac:dyDescent="0.25">
      <c r="A607" s="12" t="s">
        <v>3139</v>
      </c>
      <c r="B607" s="12">
        <v>2002</v>
      </c>
      <c r="C607" t="str">
        <f t="shared" si="9"/>
        <v>Waldenstrom et al. 2002</v>
      </c>
      <c r="D607" s="12" t="s">
        <v>35</v>
      </c>
      <c r="E607" s="12" t="s">
        <v>25</v>
      </c>
      <c r="F607" s="12" t="s">
        <v>629</v>
      </c>
      <c r="G607" s="12" t="s">
        <v>2901</v>
      </c>
      <c r="H607" s="12" t="s">
        <v>3504</v>
      </c>
      <c r="I607" s="12" t="s">
        <v>3140</v>
      </c>
      <c r="J607" s="12" t="s">
        <v>3625</v>
      </c>
      <c r="K607" s="12" t="s">
        <v>28</v>
      </c>
      <c r="L607" s="12" t="s">
        <v>28</v>
      </c>
      <c r="N607" s="12" t="s">
        <v>28</v>
      </c>
      <c r="O607" t="s">
        <v>744</v>
      </c>
      <c r="P607" s="12" t="s">
        <v>3901</v>
      </c>
      <c r="Q607" t="s">
        <v>4009</v>
      </c>
      <c r="R607" t="s">
        <v>4090</v>
      </c>
      <c r="S607" t="s">
        <v>4089</v>
      </c>
      <c r="T607" s="12" t="s">
        <v>1852</v>
      </c>
      <c r="U607" s="12" t="s">
        <v>3201</v>
      </c>
      <c r="W607" s="12" t="s">
        <v>40</v>
      </c>
      <c r="X607" s="12" t="s">
        <v>3360</v>
      </c>
      <c r="Y607" s="12" t="s">
        <v>3360</v>
      </c>
      <c r="Z607" s="12" t="s">
        <v>3142</v>
      </c>
      <c r="AA607" s="12" t="s">
        <v>35</v>
      </c>
      <c r="AB607" s="12" t="s">
        <v>2901</v>
      </c>
      <c r="AE607" s="12" t="s">
        <v>119</v>
      </c>
      <c r="AF607" s="12">
        <v>14</v>
      </c>
    </row>
    <row r="608" spans="1:32" s="12" customFormat="1" x14ac:dyDescent="0.25">
      <c r="A608" s="12" t="s">
        <v>3139</v>
      </c>
      <c r="B608" s="12">
        <v>2002</v>
      </c>
      <c r="C608" t="str">
        <f t="shared" si="9"/>
        <v>Waldenstrom et al. 2002</v>
      </c>
      <c r="D608" s="12" t="s">
        <v>35</v>
      </c>
      <c r="E608" s="12" t="s">
        <v>25</v>
      </c>
      <c r="F608" s="12" t="s">
        <v>629</v>
      </c>
      <c r="G608" s="12" t="s">
        <v>2901</v>
      </c>
      <c r="H608" s="12" t="s">
        <v>3504</v>
      </c>
      <c r="I608" s="12" t="s">
        <v>3140</v>
      </c>
      <c r="J608" s="12" t="s">
        <v>3625</v>
      </c>
      <c r="K608" s="12" t="s">
        <v>28</v>
      </c>
      <c r="L608" s="12" t="s">
        <v>28</v>
      </c>
      <c r="N608" s="12" t="s">
        <v>28</v>
      </c>
      <c r="O608" t="s">
        <v>744</v>
      </c>
      <c r="P608" s="12" t="s">
        <v>3901</v>
      </c>
      <c r="Q608" t="s">
        <v>4026</v>
      </c>
      <c r="R608" t="s">
        <v>4052</v>
      </c>
      <c r="S608" t="s">
        <v>4348</v>
      </c>
      <c r="T608" s="12" t="s">
        <v>1417</v>
      </c>
      <c r="U608" s="12" t="s">
        <v>1418</v>
      </c>
      <c r="W608" s="12" t="s">
        <v>40</v>
      </c>
      <c r="X608" s="12" t="s">
        <v>3365</v>
      </c>
      <c r="Y608" s="12" t="s">
        <v>3069</v>
      </c>
      <c r="Z608" s="12" t="s">
        <v>3142</v>
      </c>
      <c r="AA608" s="12" t="s">
        <v>35</v>
      </c>
      <c r="AB608" s="12" t="s">
        <v>2901</v>
      </c>
      <c r="AE608" s="12" t="s">
        <v>119</v>
      </c>
      <c r="AF608" s="12">
        <v>2</v>
      </c>
    </row>
    <row r="609" spans="1:32" s="12" customFormat="1" x14ac:dyDescent="0.25">
      <c r="A609" s="12" t="s">
        <v>3139</v>
      </c>
      <c r="B609" s="12">
        <v>2002</v>
      </c>
      <c r="C609" t="str">
        <f t="shared" si="9"/>
        <v>Waldenstrom et al. 2002</v>
      </c>
      <c r="D609" s="12" t="s">
        <v>35</v>
      </c>
      <c r="E609" s="12" t="s">
        <v>25</v>
      </c>
      <c r="F609" s="12" t="s">
        <v>629</v>
      </c>
      <c r="G609" s="12" t="s">
        <v>2901</v>
      </c>
      <c r="H609" s="12" t="s">
        <v>3504</v>
      </c>
      <c r="I609" s="12" t="s">
        <v>3140</v>
      </c>
      <c r="J609" s="12" t="s">
        <v>3625</v>
      </c>
      <c r="K609" s="12" t="s">
        <v>28</v>
      </c>
      <c r="L609" s="12" t="s">
        <v>28</v>
      </c>
      <c r="N609" s="12" t="s">
        <v>28</v>
      </c>
      <c r="O609" t="s">
        <v>744</v>
      </c>
      <c r="P609" s="12" t="s">
        <v>3901</v>
      </c>
      <c r="Q609" t="s">
        <v>4026</v>
      </c>
      <c r="R609" t="s">
        <v>4052</v>
      </c>
      <c r="S609" t="s">
        <v>4348</v>
      </c>
      <c r="T609" s="12" t="s">
        <v>1417</v>
      </c>
      <c r="U609" s="12" t="s">
        <v>1418</v>
      </c>
      <c r="W609" s="12" t="s">
        <v>40</v>
      </c>
      <c r="X609" s="12" t="s">
        <v>3165</v>
      </c>
      <c r="Y609" s="12" t="s">
        <v>3165</v>
      </c>
      <c r="Z609" s="12" t="s">
        <v>3142</v>
      </c>
      <c r="AA609" s="12" t="s">
        <v>35</v>
      </c>
      <c r="AB609" s="12" t="s">
        <v>2901</v>
      </c>
      <c r="AE609" s="12" t="s">
        <v>119</v>
      </c>
      <c r="AF609" s="12">
        <v>2</v>
      </c>
    </row>
    <row r="610" spans="1:32" s="12" customFormat="1" x14ac:dyDescent="0.25">
      <c r="A610" s="12" t="s">
        <v>3139</v>
      </c>
      <c r="B610" s="12">
        <v>2002</v>
      </c>
      <c r="C610" t="str">
        <f t="shared" si="9"/>
        <v>Waldenstrom et al. 2002</v>
      </c>
      <c r="D610" s="12" t="s">
        <v>35</v>
      </c>
      <c r="E610" s="12" t="s">
        <v>25</v>
      </c>
      <c r="F610" s="12" t="s">
        <v>629</v>
      </c>
      <c r="G610" s="12" t="s">
        <v>2901</v>
      </c>
      <c r="H610" s="12" t="s">
        <v>3504</v>
      </c>
      <c r="I610" s="12" t="s">
        <v>3140</v>
      </c>
      <c r="J610" s="12" t="s">
        <v>3625</v>
      </c>
      <c r="K610" s="12" t="s">
        <v>28</v>
      </c>
      <c r="L610" s="12" t="s">
        <v>28</v>
      </c>
      <c r="N610" s="12" t="s">
        <v>28</v>
      </c>
      <c r="O610" t="s">
        <v>744</v>
      </c>
      <c r="P610" s="12" t="s">
        <v>3901</v>
      </c>
      <c r="Q610" t="s">
        <v>4026</v>
      </c>
      <c r="R610" t="s">
        <v>4052</v>
      </c>
      <c r="S610" t="s">
        <v>4348</v>
      </c>
      <c r="T610" s="12" t="s">
        <v>1417</v>
      </c>
      <c r="U610" s="12" t="s">
        <v>1418</v>
      </c>
      <c r="W610" s="12" t="s">
        <v>40</v>
      </c>
      <c r="X610" s="12" t="s">
        <v>3303</v>
      </c>
      <c r="Y610" s="12" t="s">
        <v>3303</v>
      </c>
      <c r="Z610" s="12" t="s">
        <v>3142</v>
      </c>
      <c r="AA610" s="12" t="s">
        <v>35</v>
      </c>
      <c r="AB610" s="12" t="s">
        <v>2901</v>
      </c>
      <c r="AE610" s="12" t="s">
        <v>119</v>
      </c>
      <c r="AF610" s="12">
        <v>2</v>
      </c>
    </row>
    <row r="611" spans="1:32" s="12" customFormat="1" x14ac:dyDescent="0.25">
      <c r="A611" s="12" t="s">
        <v>3139</v>
      </c>
      <c r="B611" s="12">
        <v>2002</v>
      </c>
      <c r="C611" t="str">
        <f t="shared" si="9"/>
        <v>Waldenstrom et al. 2002</v>
      </c>
      <c r="D611" s="12" t="s">
        <v>35</v>
      </c>
      <c r="E611" s="12" t="s">
        <v>25</v>
      </c>
      <c r="F611" s="12" t="s">
        <v>629</v>
      </c>
      <c r="G611" s="12" t="s">
        <v>2901</v>
      </c>
      <c r="H611" s="12" t="s">
        <v>3504</v>
      </c>
      <c r="I611" s="12" t="s">
        <v>3140</v>
      </c>
      <c r="J611" s="12" t="s">
        <v>3625</v>
      </c>
      <c r="K611" s="12" t="s">
        <v>28</v>
      </c>
      <c r="L611" s="12" t="s">
        <v>28</v>
      </c>
      <c r="N611" s="12" t="s">
        <v>28</v>
      </c>
      <c r="O611" t="s">
        <v>744</v>
      </c>
      <c r="P611" s="12" t="s">
        <v>3901</v>
      </c>
      <c r="Q611" t="s">
        <v>4026</v>
      </c>
      <c r="R611" t="s">
        <v>4052</v>
      </c>
      <c r="S611" t="s">
        <v>4348</v>
      </c>
      <c r="T611" s="12" t="s">
        <v>1417</v>
      </c>
      <c r="U611" s="12" t="s">
        <v>1418</v>
      </c>
      <c r="W611" s="12" t="s">
        <v>40</v>
      </c>
      <c r="X611" s="12" t="s">
        <v>3360</v>
      </c>
      <c r="Y611" s="12" t="s">
        <v>3360</v>
      </c>
      <c r="Z611" s="12" t="s">
        <v>3142</v>
      </c>
      <c r="AA611" s="12" t="s">
        <v>35</v>
      </c>
      <c r="AB611" s="12" t="s">
        <v>2901</v>
      </c>
      <c r="AE611" s="12" t="s">
        <v>119</v>
      </c>
      <c r="AF611" s="12">
        <v>2</v>
      </c>
    </row>
    <row r="612" spans="1:32" s="12" customFormat="1" x14ac:dyDescent="0.25">
      <c r="A612" s="12" t="s">
        <v>3139</v>
      </c>
      <c r="B612" s="12">
        <v>2002</v>
      </c>
      <c r="C612" t="str">
        <f t="shared" si="9"/>
        <v>Waldenstrom et al. 2002</v>
      </c>
      <c r="D612" s="12" t="s">
        <v>35</v>
      </c>
      <c r="E612" s="12" t="s">
        <v>25</v>
      </c>
      <c r="F612" s="12" t="s">
        <v>629</v>
      </c>
      <c r="G612" s="12" t="s">
        <v>2901</v>
      </c>
      <c r="H612" s="12" t="s">
        <v>3504</v>
      </c>
      <c r="I612" s="12" t="s">
        <v>3140</v>
      </c>
      <c r="J612" s="12" t="s">
        <v>3625</v>
      </c>
      <c r="K612" s="12" t="s">
        <v>28</v>
      </c>
      <c r="L612" s="12" t="s">
        <v>28</v>
      </c>
      <c r="N612" s="12" t="s">
        <v>28</v>
      </c>
      <c r="O612" t="s">
        <v>744</v>
      </c>
      <c r="P612" s="12" t="s">
        <v>3901</v>
      </c>
      <c r="Q612" t="s">
        <v>4009</v>
      </c>
      <c r="R612" t="s">
        <v>4017</v>
      </c>
      <c r="S612" t="s">
        <v>4016</v>
      </c>
      <c r="T612" s="12" t="s">
        <v>1319</v>
      </c>
      <c r="U612" s="12" t="s">
        <v>1320</v>
      </c>
      <c r="W612" s="12" t="s">
        <v>40</v>
      </c>
      <c r="X612" s="12" t="s">
        <v>3365</v>
      </c>
      <c r="Y612" s="12" t="s">
        <v>3069</v>
      </c>
      <c r="Z612" s="12" t="s">
        <v>3142</v>
      </c>
      <c r="AA612" s="12" t="s">
        <v>35</v>
      </c>
      <c r="AB612" s="12" t="s">
        <v>2901</v>
      </c>
      <c r="AE612" s="12">
        <v>1</v>
      </c>
      <c r="AF612" s="12">
        <v>25</v>
      </c>
    </row>
    <row r="613" spans="1:32" s="12" customFormat="1" x14ac:dyDescent="0.25">
      <c r="A613" s="12" t="s">
        <v>3139</v>
      </c>
      <c r="B613" s="12">
        <v>2002</v>
      </c>
      <c r="C613" t="str">
        <f t="shared" si="9"/>
        <v>Waldenstrom et al. 2002</v>
      </c>
      <c r="D613" s="12" t="s">
        <v>35</v>
      </c>
      <c r="E613" s="12" t="s">
        <v>25</v>
      </c>
      <c r="F613" s="12" t="s">
        <v>629</v>
      </c>
      <c r="G613" s="12" t="s">
        <v>2901</v>
      </c>
      <c r="H613" s="12" t="s">
        <v>3504</v>
      </c>
      <c r="I613" s="12" t="s">
        <v>3140</v>
      </c>
      <c r="J613" s="12" t="s">
        <v>3625</v>
      </c>
      <c r="K613" s="12" t="s">
        <v>28</v>
      </c>
      <c r="L613" s="12" t="s">
        <v>28</v>
      </c>
      <c r="N613" s="12" t="s">
        <v>28</v>
      </c>
      <c r="O613" t="s">
        <v>744</v>
      </c>
      <c r="P613" s="12" t="s">
        <v>3901</v>
      </c>
      <c r="Q613" t="s">
        <v>4009</v>
      </c>
      <c r="R613" t="s">
        <v>4017</v>
      </c>
      <c r="S613" t="s">
        <v>4016</v>
      </c>
      <c r="T613" s="12" t="s">
        <v>1319</v>
      </c>
      <c r="U613" s="12" t="s">
        <v>1320</v>
      </c>
      <c r="W613" s="12" t="s">
        <v>40</v>
      </c>
      <c r="X613" s="12" t="s">
        <v>3165</v>
      </c>
      <c r="Y613" s="12" t="s">
        <v>3165</v>
      </c>
      <c r="Z613" s="12" t="s">
        <v>3142</v>
      </c>
      <c r="AA613" s="12" t="s">
        <v>35</v>
      </c>
      <c r="AB613" s="12" t="s">
        <v>2901</v>
      </c>
      <c r="AE613" s="12" t="s">
        <v>119</v>
      </c>
      <c r="AF613" s="12">
        <v>25</v>
      </c>
    </row>
    <row r="614" spans="1:32" s="12" customFormat="1" x14ac:dyDescent="0.25">
      <c r="A614" s="12" t="s">
        <v>3139</v>
      </c>
      <c r="B614" s="12">
        <v>2002</v>
      </c>
      <c r="C614" t="str">
        <f t="shared" si="9"/>
        <v>Waldenstrom et al. 2002</v>
      </c>
      <c r="D614" s="12" t="s">
        <v>35</v>
      </c>
      <c r="E614" s="12" t="s">
        <v>25</v>
      </c>
      <c r="F614" s="12" t="s">
        <v>629</v>
      </c>
      <c r="G614" s="12" t="s">
        <v>2901</v>
      </c>
      <c r="H614" s="12" t="s">
        <v>3504</v>
      </c>
      <c r="I614" s="12" t="s">
        <v>3140</v>
      </c>
      <c r="J614" s="12" t="s">
        <v>3625</v>
      </c>
      <c r="K614" s="12" t="s">
        <v>28</v>
      </c>
      <c r="L614" s="12" t="s">
        <v>28</v>
      </c>
      <c r="N614" s="12" t="s">
        <v>28</v>
      </c>
      <c r="O614" t="s">
        <v>744</v>
      </c>
      <c r="P614" s="12" t="s">
        <v>3901</v>
      </c>
      <c r="Q614" t="s">
        <v>4009</v>
      </c>
      <c r="R614" t="s">
        <v>4017</v>
      </c>
      <c r="S614" t="s">
        <v>4016</v>
      </c>
      <c r="T614" s="12" t="s">
        <v>1319</v>
      </c>
      <c r="U614" s="12" t="s">
        <v>1320</v>
      </c>
      <c r="W614" s="12" t="s">
        <v>40</v>
      </c>
      <c r="X614" s="12" t="s">
        <v>3303</v>
      </c>
      <c r="Y614" s="12" t="s">
        <v>3303</v>
      </c>
      <c r="Z614" s="12" t="s">
        <v>3142</v>
      </c>
      <c r="AA614" s="12" t="s">
        <v>35</v>
      </c>
      <c r="AB614" s="12" t="s">
        <v>2901</v>
      </c>
      <c r="AE614" s="12">
        <v>7</v>
      </c>
      <c r="AF614" s="12">
        <v>25</v>
      </c>
    </row>
    <row r="615" spans="1:32" s="12" customFormat="1" x14ac:dyDescent="0.25">
      <c r="A615" s="12" t="s">
        <v>3139</v>
      </c>
      <c r="B615" s="12">
        <v>2002</v>
      </c>
      <c r="C615" t="str">
        <f t="shared" si="9"/>
        <v>Waldenstrom et al. 2002</v>
      </c>
      <c r="D615" s="12" t="s">
        <v>35</v>
      </c>
      <c r="E615" s="12" t="s">
        <v>25</v>
      </c>
      <c r="F615" s="12" t="s">
        <v>629</v>
      </c>
      <c r="G615" s="12" t="s">
        <v>2901</v>
      </c>
      <c r="H615" s="12" t="s">
        <v>3504</v>
      </c>
      <c r="I615" s="12" t="s">
        <v>3140</v>
      </c>
      <c r="J615" s="12" t="s">
        <v>3625</v>
      </c>
      <c r="K615" s="12" t="s">
        <v>28</v>
      </c>
      <c r="L615" s="12" t="s">
        <v>28</v>
      </c>
      <c r="N615" s="12" t="s">
        <v>28</v>
      </c>
      <c r="O615" t="s">
        <v>744</v>
      </c>
      <c r="P615" s="12" t="s">
        <v>3901</v>
      </c>
      <c r="Q615" t="s">
        <v>4009</v>
      </c>
      <c r="R615" t="s">
        <v>4017</v>
      </c>
      <c r="S615" t="s">
        <v>4016</v>
      </c>
      <c r="T615" s="12" t="s">
        <v>1319</v>
      </c>
      <c r="U615" s="12" t="s">
        <v>1320</v>
      </c>
      <c r="W615" s="12" t="s">
        <v>40</v>
      </c>
      <c r="X615" s="12" t="s">
        <v>3360</v>
      </c>
      <c r="Y615" s="12" t="s">
        <v>3360</v>
      </c>
      <c r="Z615" s="12" t="s">
        <v>3142</v>
      </c>
      <c r="AA615" s="12" t="s">
        <v>35</v>
      </c>
      <c r="AB615" s="12" t="s">
        <v>2901</v>
      </c>
      <c r="AE615" s="12" t="s">
        <v>119</v>
      </c>
      <c r="AF615" s="12">
        <v>25</v>
      </c>
    </row>
    <row r="616" spans="1:32" s="12" customFormat="1" x14ac:dyDescent="0.25">
      <c r="A616" s="12" t="s">
        <v>3139</v>
      </c>
      <c r="B616" s="12">
        <v>2002</v>
      </c>
      <c r="C616" t="str">
        <f t="shared" si="9"/>
        <v>Waldenstrom et al. 2002</v>
      </c>
      <c r="D616" s="12" t="s">
        <v>35</v>
      </c>
      <c r="E616" s="12" t="s">
        <v>25</v>
      </c>
      <c r="F616" s="12" t="s">
        <v>629</v>
      </c>
      <c r="G616" s="12" t="s">
        <v>2901</v>
      </c>
      <c r="H616" s="12" t="s">
        <v>3504</v>
      </c>
      <c r="I616" s="12" t="s">
        <v>3140</v>
      </c>
      <c r="J616" s="12" t="s">
        <v>3625</v>
      </c>
      <c r="K616" s="12" t="s">
        <v>28</v>
      </c>
      <c r="L616" s="12" t="s">
        <v>28</v>
      </c>
      <c r="N616" s="12" t="s">
        <v>28</v>
      </c>
      <c r="O616" t="s">
        <v>744</v>
      </c>
      <c r="P616" s="12" t="s">
        <v>3901</v>
      </c>
      <c r="Q616" t="s">
        <v>4009</v>
      </c>
      <c r="R616" t="s">
        <v>4236</v>
      </c>
      <c r="S616" t="s">
        <v>4394</v>
      </c>
      <c r="T616" s="12" t="s">
        <v>2812</v>
      </c>
      <c r="U616" s="12" t="s">
        <v>1361</v>
      </c>
      <c r="W616" s="12" t="s">
        <v>40</v>
      </c>
      <c r="X616" s="12" t="s">
        <v>3365</v>
      </c>
      <c r="Y616" s="12" t="s">
        <v>3069</v>
      </c>
      <c r="Z616" s="12" t="s">
        <v>3142</v>
      </c>
      <c r="AA616" s="12" t="s">
        <v>35</v>
      </c>
      <c r="AB616" s="12" t="s">
        <v>2901</v>
      </c>
      <c r="AE616" s="12" t="s">
        <v>119</v>
      </c>
      <c r="AF616" s="12">
        <v>11</v>
      </c>
    </row>
    <row r="617" spans="1:32" s="12" customFormat="1" x14ac:dyDescent="0.25">
      <c r="A617" s="12" t="s">
        <v>3139</v>
      </c>
      <c r="B617" s="12">
        <v>2002</v>
      </c>
      <c r="C617" t="str">
        <f t="shared" si="9"/>
        <v>Waldenstrom et al. 2002</v>
      </c>
      <c r="D617" s="12" t="s">
        <v>35</v>
      </c>
      <c r="E617" s="12" t="s">
        <v>25</v>
      </c>
      <c r="F617" s="12" t="s">
        <v>629</v>
      </c>
      <c r="G617" s="12" t="s">
        <v>2901</v>
      </c>
      <c r="H617" s="12" t="s">
        <v>3504</v>
      </c>
      <c r="I617" s="12" t="s">
        <v>3140</v>
      </c>
      <c r="J617" s="12" t="s">
        <v>3625</v>
      </c>
      <c r="K617" s="12" t="s">
        <v>28</v>
      </c>
      <c r="L617" s="12" t="s">
        <v>28</v>
      </c>
      <c r="N617" s="12" t="s">
        <v>28</v>
      </c>
      <c r="O617" t="s">
        <v>744</v>
      </c>
      <c r="P617" s="12" t="s">
        <v>3901</v>
      </c>
      <c r="Q617" t="s">
        <v>4009</v>
      </c>
      <c r="R617" t="s">
        <v>4236</v>
      </c>
      <c r="S617" t="s">
        <v>4394</v>
      </c>
      <c r="T617" s="12" t="s">
        <v>2812</v>
      </c>
      <c r="U617" s="12" t="s">
        <v>1361</v>
      </c>
      <c r="W617" s="12" t="s">
        <v>40</v>
      </c>
      <c r="X617" s="12" t="s">
        <v>3165</v>
      </c>
      <c r="Y617" s="12" t="s">
        <v>3165</v>
      </c>
      <c r="Z617" s="12" t="s">
        <v>3142</v>
      </c>
      <c r="AA617" s="12" t="s">
        <v>35</v>
      </c>
      <c r="AB617" s="12" t="s">
        <v>2901</v>
      </c>
      <c r="AE617" s="12" t="s">
        <v>119</v>
      </c>
      <c r="AF617" s="12">
        <v>11</v>
      </c>
    </row>
    <row r="618" spans="1:32" s="12" customFormat="1" x14ac:dyDescent="0.25">
      <c r="A618" s="12" t="s">
        <v>3139</v>
      </c>
      <c r="B618" s="12">
        <v>2002</v>
      </c>
      <c r="C618" t="str">
        <f t="shared" si="9"/>
        <v>Waldenstrom et al. 2002</v>
      </c>
      <c r="D618" s="12" t="s">
        <v>35</v>
      </c>
      <c r="E618" s="12" t="s">
        <v>25</v>
      </c>
      <c r="F618" s="12" t="s">
        <v>629</v>
      </c>
      <c r="G618" s="12" t="s">
        <v>2901</v>
      </c>
      <c r="H618" s="12" t="s">
        <v>3504</v>
      </c>
      <c r="I618" s="12" t="s">
        <v>3140</v>
      </c>
      <c r="J618" s="12" t="s">
        <v>3625</v>
      </c>
      <c r="K618" s="12" t="s">
        <v>28</v>
      </c>
      <c r="L618" s="12" t="s">
        <v>28</v>
      </c>
      <c r="N618" s="12" t="s">
        <v>28</v>
      </c>
      <c r="O618" t="s">
        <v>744</v>
      </c>
      <c r="P618" s="12" t="s">
        <v>3901</v>
      </c>
      <c r="Q618" t="s">
        <v>4009</v>
      </c>
      <c r="R618" t="s">
        <v>4236</v>
      </c>
      <c r="S618" t="s">
        <v>4394</v>
      </c>
      <c r="T618" s="12" t="s">
        <v>2812</v>
      </c>
      <c r="U618" s="12" t="s">
        <v>1361</v>
      </c>
      <c r="W618" s="12" t="s">
        <v>40</v>
      </c>
      <c r="X618" s="12" t="s">
        <v>3303</v>
      </c>
      <c r="Y618" s="12" t="s">
        <v>3303</v>
      </c>
      <c r="Z618" s="12" t="s">
        <v>3142</v>
      </c>
      <c r="AA618" s="12" t="s">
        <v>35</v>
      </c>
      <c r="AB618" s="12" t="s">
        <v>2901</v>
      </c>
      <c r="AE618" s="12" t="s">
        <v>119</v>
      </c>
      <c r="AF618" s="12">
        <v>11</v>
      </c>
    </row>
    <row r="619" spans="1:32" s="12" customFormat="1" x14ac:dyDescent="0.25">
      <c r="A619" s="12" t="s">
        <v>3139</v>
      </c>
      <c r="B619" s="12">
        <v>2002</v>
      </c>
      <c r="C619" t="str">
        <f t="shared" si="9"/>
        <v>Waldenstrom et al. 2002</v>
      </c>
      <c r="D619" s="12" t="s">
        <v>35</v>
      </c>
      <c r="E619" s="12" t="s">
        <v>25</v>
      </c>
      <c r="F619" s="12" t="s">
        <v>629</v>
      </c>
      <c r="G619" s="12" t="s">
        <v>2901</v>
      </c>
      <c r="H619" s="12" t="s">
        <v>3504</v>
      </c>
      <c r="I619" s="12" t="s">
        <v>3140</v>
      </c>
      <c r="J619" s="12" t="s">
        <v>3625</v>
      </c>
      <c r="K619" s="12" t="s">
        <v>28</v>
      </c>
      <c r="L619" s="12" t="s">
        <v>28</v>
      </c>
      <c r="N619" s="12" t="s">
        <v>28</v>
      </c>
      <c r="O619" t="s">
        <v>744</v>
      </c>
      <c r="P619" s="12" t="s">
        <v>3901</v>
      </c>
      <c r="Q619" t="s">
        <v>4009</v>
      </c>
      <c r="R619" t="s">
        <v>4236</v>
      </c>
      <c r="S619" t="s">
        <v>4394</v>
      </c>
      <c r="T619" s="12" t="s">
        <v>2812</v>
      </c>
      <c r="U619" s="12" t="s">
        <v>1361</v>
      </c>
      <c r="W619" s="12" t="s">
        <v>40</v>
      </c>
      <c r="X619" s="12" t="s">
        <v>3360</v>
      </c>
      <c r="Y619" s="12" t="s">
        <v>3360</v>
      </c>
      <c r="Z619" s="12" t="s">
        <v>3142</v>
      </c>
      <c r="AA619" s="12" t="s">
        <v>35</v>
      </c>
      <c r="AB619" s="12" t="s">
        <v>2901</v>
      </c>
      <c r="AE619" s="12" t="s">
        <v>119</v>
      </c>
      <c r="AF619" s="12">
        <v>11</v>
      </c>
    </row>
    <row r="620" spans="1:32" s="12" customFormat="1" x14ac:dyDescent="0.25">
      <c r="A620" s="12" t="s">
        <v>3139</v>
      </c>
      <c r="B620" s="12">
        <v>2002</v>
      </c>
      <c r="C620" t="str">
        <f t="shared" si="9"/>
        <v>Waldenstrom et al. 2002</v>
      </c>
      <c r="D620" s="12" t="s">
        <v>35</v>
      </c>
      <c r="E620" s="12" t="s">
        <v>25</v>
      </c>
      <c r="F620" s="12" t="s">
        <v>629</v>
      </c>
      <c r="G620" s="12" t="s">
        <v>2901</v>
      </c>
      <c r="H620" s="12" t="s">
        <v>3504</v>
      </c>
      <c r="I620" s="12" t="s">
        <v>3140</v>
      </c>
      <c r="J620" s="12" t="s">
        <v>3625</v>
      </c>
      <c r="K620" s="12" t="s">
        <v>28</v>
      </c>
      <c r="L620" s="12" t="s">
        <v>28</v>
      </c>
      <c r="N620" s="12" t="s">
        <v>28</v>
      </c>
      <c r="O620" t="s">
        <v>744</v>
      </c>
      <c r="P620" s="12" t="s">
        <v>3901</v>
      </c>
      <c r="Q620" t="s">
        <v>2614</v>
      </c>
      <c r="R620" t="s">
        <v>3903</v>
      </c>
      <c r="S620" t="s">
        <v>3989</v>
      </c>
      <c r="T620" s="12" t="s">
        <v>3472</v>
      </c>
      <c r="U620" s="12" t="s">
        <v>3184</v>
      </c>
      <c r="W620" s="12" t="s">
        <v>40</v>
      </c>
      <c r="X620" s="12" t="s">
        <v>3365</v>
      </c>
      <c r="Y620" s="12" t="s">
        <v>3069</v>
      </c>
      <c r="Z620" s="12" t="s">
        <v>3142</v>
      </c>
      <c r="AA620" s="12" t="s">
        <v>35</v>
      </c>
      <c r="AB620" s="12" t="s">
        <v>2901</v>
      </c>
      <c r="AE620" s="12" t="s">
        <v>119</v>
      </c>
      <c r="AF620" s="12">
        <v>4</v>
      </c>
    </row>
    <row r="621" spans="1:32" s="12" customFormat="1" x14ac:dyDescent="0.25">
      <c r="A621" s="12" t="s">
        <v>3139</v>
      </c>
      <c r="B621" s="12">
        <v>2002</v>
      </c>
      <c r="C621" t="str">
        <f t="shared" si="9"/>
        <v>Waldenstrom et al. 2002</v>
      </c>
      <c r="D621" s="12" t="s">
        <v>35</v>
      </c>
      <c r="E621" s="12" t="s">
        <v>25</v>
      </c>
      <c r="F621" s="12" t="s">
        <v>629</v>
      </c>
      <c r="G621" s="12" t="s">
        <v>2901</v>
      </c>
      <c r="H621" s="12" t="s">
        <v>3504</v>
      </c>
      <c r="I621" s="12" t="s">
        <v>3140</v>
      </c>
      <c r="J621" s="12" t="s">
        <v>3625</v>
      </c>
      <c r="K621" s="12" t="s">
        <v>28</v>
      </c>
      <c r="L621" s="12" t="s">
        <v>28</v>
      </c>
      <c r="N621" s="12" t="s">
        <v>28</v>
      </c>
      <c r="O621" t="s">
        <v>744</v>
      </c>
      <c r="P621" s="12" t="s">
        <v>3901</v>
      </c>
      <c r="Q621" t="s">
        <v>2614</v>
      </c>
      <c r="R621" t="s">
        <v>3903</v>
      </c>
      <c r="S621" t="s">
        <v>3989</v>
      </c>
      <c r="T621" s="12" t="s">
        <v>3472</v>
      </c>
      <c r="U621" s="12" t="s">
        <v>3184</v>
      </c>
      <c r="W621" s="12" t="s">
        <v>40</v>
      </c>
      <c r="X621" s="12" t="s">
        <v>3165</v>
      </c>
      <c r="Y621" s="12" t="s">
        <v>3165</v>
      </c>
      <c r="Z621" s="12" t="s">
        <v>3142</v>
      </c>
      <c r="AA621" s="12" t="s">
        <v>35</v>
      </c>
      <c r="AB621" s="12" t="s">
        <v>2901</v>
      </c>
      <c r="AE621" s="12" t="s">
        <v>119</v>
      </c>
      <c r="AF621" s="12">
        <v>4</v>
      </c>
    </row>
    <row r="622" spans="1:32" s="12" customFormat="1" x14ac:dyDescent="0.25">
      <c r="A622" s="12" t="s">
        <v>3139</v>
      </c>
      <c r="B622" s="12">
        <v>2002</v>
      </c>
      <c r="C622" t="str">
        <f t="shared" si="9"/>
        <v>Waldenstrom et al. 2002</v>
      </c>
      <c r="D622" s="12" t="s">
        <v>35</v>
      </c>
      <c r="E622" s="12" t="s">
        <v>25</v>
      </c>
      <c r="F622" s="12" t="s">
        <v>629</v>
      </c>
      <c r="G622" s="12" t="s">
        <v>2901</v>
      </c>
      <c r="H622" s="12" t="s">
        <v>3504</v>
      </c>
      <c r="I622" s="12" t="s">
        <v>3140</v>
      </c>
      <c r="J622" s="12" t="s">
        <v>3625</v>
      </c>
      <c r="K622" s="12" t="s">
        <v>28</v>
      </c>
      <c r="L622" s="12" t="s">
        <v>28</v>
      </c>
      <c r="N622" s="12" t="s">
        <v>28</v>
      </c>
      <c r="O622" t="s">
        <v>744</v>
      </c>
      <c r="P622" s="12" t="s">
        <v>3901</v>
      </c>
      <c r="Q622" t="s">
        <v>2614</v>
      </c>
      <c r="R622" t="s">
        <v>3903</v>
      </c>
      <c r="S622" t="s">
        <v>3989</v>
      </c>
      <c r="T622" s="12" t="s">
        <v>3472</v>
      </c>
      <c r="U622" s="12" t="s">
        <v>3184</v>
      </c>
      <c r="W622" s="12" t="s">
        <v>40</v>
      </c>
      <c r="X622" s="12" t="s">
        <v>3303</v>
      </c>
      <c r="Y622" s="12" t="s">
        <v>3303</v>
      </c>
      <c r="Z622" s="12" t="s">
        <v>3142</v>
      </c>
      <c r="AA622" s="12" t="s">
        <v>35</v>
      </c>
      <c r="AB622" s="12" t="s">
        <v>2901</v>
      </c>
      <c r="AE622" s="12" t="s">
        <v>119</v>
      </c>
      <c r="AF622" s="12">
        <v>4</v>
      </c>
    </row>
    <row r="623" spans="1:32" s="12" customFormat="1" x14ac:dyDescent="0.25">
      <c r="A623" s="12" t="s">
        <v>3139</v>
      </c>
      <c r="B623" s="12">
        <v>2002</v>
      </c>
      <c r="C623" t="str">
        <f t="shared" si="9"/>
        <v>Waldenstrom et al. 2002</v>
      </c>
      <c r="D623" s="12" t="s">
        <v>35</v>
      </c>
      <c r="E623" s="12" t="s">
        <v>25</v>
      </c>
      <c r="F623" s="12" t="s">
        <v>629</v>
      </c>
      <c r="G623" s="12" t="s">
        <v>2901</v>
      </c>
      <c r="H623" s="12" t="s">
        <v>3504</v>
      </c>
      <c r="I623" s="12" t="s">
        <v>3140</v>
      </c>
      <c r="J623" s="12" t="s">
        <v>3625</v>
      </c>
      <c r="K623" s="12" t="s">
        <v>28</v>
      </c>
      <c r="L623" s="12" t="s">
        <v>28</v>
      </c>
      <c r="N623" s="12" t="s">
        <v>28</v>
      </c>
      <c r="O623" t="s">
        <v>744</v>
      </c>
      <c r="P623" s="12" t="s">
        <v>3901</v>
      </c>
      <c r="Q623" t="s">
        <v>2614</v>
      </c>
      <c r="R623" t="s">
        <v>3903</v>
      </c>
      <c r="S623" t="s">
        <v>3989</v>
      </c>
      <c r="T623" s="12" t="s">
        <v>3472</v>
      </c>
      <c r="U623" s="12" t="s">
        <v>3184</v>
      </c>
      <c r="W623" s="12" t="s">
        <v>40</v>
      </c>
      <c r="X623" s="12" t="s">
        <v>3360</v>
      </c>
      <c r="Y623" s="12" t="s">
        <v>3360</v>
      </c>
      <c r="Z623" s="12" t="s">
        <v>3142</v>
      </c>
      <c r="AA623" s="12" t="s">
        <v>35</v>
      </c>
      <c r="AB623" s="12" t="s">
        <v>2901</v>
      </c>
      <c r="AE623" s="12">
        <v>2</v>
      </c>
      <c r="AF623" s="12">
        <v>4</v>
      </c>
    </row>
    <row r="624" spans="1:32" s="12" customFormat="1" x14ac:dyDescent="0.25">
      <c r="A624" s="12" t="s">
        <v>3139</v>
      </c>
      <c r="B624" s="12">
        <v>2002</v>
      </c>
      <c r="C624" t="str">
        <f t="shared" si="9"/>
        <v>Waldenstrom et al. 2002</v>
      </c>
      <c r="D624" s="12" t="s">
        <v>35</v>
      </c>
      <c r="E624" s="12" t="s">
        <v>25</v>
      </c>
      <c r="F624" s="12" t="s">
        <v>629</v>
      </c>
      <c r="G624" s="12" t="s">
        <v>2901</v>
      </c>
      <c r="H624" s="12" t="s">
        <v>3504</v>
      </c>
      <c r="I624" s="12" t="s">
        <v>3140</v>
      </c>
      <c r="J624" s="12" t="s">
        <v>3625</v>
      </c>
      <c r="K624" s="12" t="s">
        <v>28</v>
      </c>
      <c r="L624" s="12" t="s">
        <v>28</v>
      </c>
      <c r="N624" s="12" t="s">
        <v>28</v>
      </c>
      <c r="O624" t="s">
        <v>744</v>
      </c>
      <c r="P624" s="12" t="s">
        <v>3901</v>
      </c>
      <c r="Q624" t="s">
        <v>4009</v>
      </c>
      <c r="R624" t="s">
        <v>4236</v>
      </c>
      <c r="S624" t="s">
        <v>4478</v>
      </c>
      <c r="T624" s="12" t="s">
        <v>3481</v>
      </c>
      <c r="U624" s="12" t="s">
        <v>3198</v>
      </c>
      <c r="W624" s="12" t="s">
        <v>40</v>
      </c>
      <c r="X624" s="12" t="s">
        <v>3365</v>
      </c>
      <c r="Y624" s="12" t="s">
        <v>3069</v>
      </c>
      <c r="Z624" s="12" t="s">
        <v>3142</v>
      </c>
      <c r="AA624" s="12" t="s">
        <v>35</v>
      </c>
      <c r="AB624" s="12" t="s">
        <v>2901</v>
      </c>
      <c r="AE624" s="12" t="s">
        <v>119</v>
      </c>
      <c r="AF624" s="12">
        <v>11</v>
      </c>
    </row>
    <row r="625" spans="1:32" s="12" customFormat="1" x14ac:dyDescent="0.25">
      <c r="A625" s="12" t="s">
        <v>3139</v>
      </c>
      <c r="B625" s="12">
        <v>2002</v>
      </c>
      <c r="C625" t="str">
        <f t="shared" si="9"/>
        <v>Waldenstrom et al. 2002</v>
      </c>
      <c r="D625" s="12" t="s">
        <v>35</v>
      </c>
      <c r="E625" s="12" t="s">
        <v>25</v>
      </c>
      <c r="F625" s="12" t="s">
        <v>629</v>
      </c>
      <c r="G625" s="12" t="s">
        <v>2901</v>
      </c>
      <c r="H625" s="12" t="s">
        <v>3504</v>
      </c>
      <c r="I625" s="12" t="s">
        <v>3140</v>
      </c>
      <c r="J625" s="12" t="s">
        <v>3625</v>
      </c>
      <c r="K625" s="12" t="s">
        <v>28</v>
      </c>
      <c r="L625" s="12" t="s">
        <v>28</v>
      </c>
      <c r="N625" s="12" t="s">
        <v>28</v>
      </c>
      <c r="O625" t="s">
        <v>744</v>
      </c>
      <c r="P625" s="12" t="s">
        <v>3901</v>
      </c>
      <c r="Q625" t="s">
        <v>4009</v>
      </c>
      <c r="R625" t="s">
        <v>4236</v>
      </c>
      <c r="S625" t="s">
        <v>4478</v>
      </c>
      <c r="T625" s="12" t="s">
        <v>3481</v>
      </c>
      <c r="U625" s="12" t="s">
        <v>3198</v>
      </c>
      <c r="W625" s="12" t="s">
        <v>40</v>
      </c>
      <c r="X625" s="12" t="s">
        <v>3165</v>
      </c>
      <c r="Y625" s="12" t="s">
        <v>3165</v>
      </c>
      <c r="Z625" s="12" t="s">
        <v>3142</v>
      </c>
      <c r="AA625" s="12" t="s">
        <v>35</v>
      </c>
      <c r="AB625" s="12" t="s">
        <v>2901</v>
      </c>
      <c r="AE625" s="12" t="s">
        <v>119</v>
      </c>
      <c r="AF625" s="12">
        <v>11</v>
      </c>
    </row>
    <row r="626" spans="1:32" s="12" customFormat="1" x14ac:dyDescent="0.25">
      <c r="A626" s="12" t="s">
        <v>3139</v>
      </c>
      <c r="B626" s="12">
        <v>2002</v>
      </c>
      <c r="C626" t="str">
        <f t="shared" si="9"/>
        <v>Waldenstrom et al. 2002</v>
      </c>
      <c r="D626" s="12" t="s">
        <v>35</v>
      </c>
      <c r="E626" s="12" t="s">
        <v>25</v>
      </c>
      <c r="F626" s="12" t="s">
        <v>629</v>
      </c>
      <c r="G626" s="12" t="s">
        <v>2901</v>
      </c>
      <c r="H626" s="12" t="s">
        <v>3504</v>
      </c>
      <c r="I626" s="12" t="s">
        <v>3140</v>
      </c>
      <c r="J626" s="12" t="s">
        <v>3625</v>
      </c>
      <c r="K626" s="12" t="s">
        <v>28</v>
      </c>
      <c r="L626" s="12" t="s">
        <v>28</v>
      </c>
      <c r="N626" s="12" t="s">
        <v>28</v>
      </c>
      <c r="O626" t="s">
        <v>744</v>
      </c>
      <c r="P626" s="12" t="s">
        <v>3901</v>
      </c>
      <c r="Q626" t="s">
        <v>4009</v>
      </c>
      <c r="R626" t="s">
        <v>4236</v>
      </c>
      <c r="S626" t="s">
        <v>4478</v>
      </c>
      <c r="T626" s="12" t="s">
        <v>3481</v>
      </c>
      <c r="U626" s="12" t="s">
        <v>3198</v>
      </c>
      <c r="W626" s="12" t="s">
        <v>40</v>
      </c>
      <c r="X626" s="12" t="s">
        <v>3303</v>
      </c>
      <c r="Y626" s="12" t="s">
        <v>3303</v>
      </c>
      <c r="Z626" s="12" t="s">
        <v>3142</v>
      </c>
      <c r="AA626" s="12" t="s">
        <v>35</v>
      </c>
      <c r="AB626" s="12" t="s">
        <v>2901</v>
      </c>
      <c r="AE626" s="12" t="s">
        <v>119</v>
      </c>
      <c r="AF626" s="12">
        <v>11</v>
      </c>
    </row>
    <row r="627" spans="1:32" s="12" customFormat="1" x14ac:dyDescent="0.25">
      <c r="A627" s="12" t="s">
        <v>3139</v>
      </c>
      <c r="B627" s="12">
        <v>2002</v>
      </c>
      <c r="C627" t="str">
        <f t="shared" si="9"/>
        <v>Waldenstrom et al. 2002</v>
      </c>
      <c r="D627" s="12" t="s">
        <v>35</v>
      </c>
      <c r="E627" s="12" t="s">
        <v>25</v>
      </c>
      <c r="F627" s="12" t="s">
        <v>629</v>
      </c>
      <c r="G627" s="12" t="s">
        <v>2901</v>
      </c>
      <c r="H627" s="12" t="s">
        <v>3504</v>
      </c>
      <c r="I627" s="12" t="s">
        <v>3140</v>
      </c>
      <c r="J627" s="12" t="s">
        <v>3625</v>
      </c>
      <c r="K627" s="12" t="s">
        <v>28</v>
      </c>
      <c r="L627" s="12" t="s">
        <v>28</v>
      </c>
      <c r="N627" s="12" t="s">
        <v>28</v>
      </c>
      <c r="O627" t="s">
        <v>744</v>
      </c>
      <c r="P627" s="12" t="s">
        <v>3901</v>
      </c>
      <c r="Q627" t="s">
        <v>4009</v>
      </c>
      <c r="R627" t="s">
        <v>4236</v>
      </c>
      <c r="S627" t="s">
        <v>4478</v>
      </c>
      <c r="T627" s="12" t="s">
        <v>3481</v>
      </c>
      <c r="U627" s="12" t="s">
        <v>3198</v>
      </c>
      <c r="W627" s="12" t="s">
        <v>40</v>
      </c>
      <c r="X627" s="12" t="s">
        <v>3360</v>
      </c>
      <c r="Y627" s="12" t="s">
        <v>3360</v>
      </c>
      <c r="Z627" s="12" t="s">
        <v>3142</v>
      </c>
      <c r="AA627" s="12" t="s">
        <v>35</v>
      </c>
      <c r="AB627" s="12" t="s">
        <v>2901</v>
      </c>
      <c r="AE627" s="12" t="s">
        <v>119</v>
      </c>
      <c r="AF627" s="12">
        <v>11</v>
      </c>
    </row>
    <row r="628" spans="1:32" s="12" customFormat="1" x14ac:dyDescent="0.25">
      <c r="A628" s="12" t="s">
        <v>3139</v>
      </c>
      <c r="B628" s="12">
        <v>2002</v>
      </c>
      <c r="C628" t="str">
        <f t="shared" si="9"/>
        <v>Waldenstrom et al. 2002</v>
      </c>
      <c r="D628" s="12" t="s">
        <v>35</v>
      </c>
      <c r="E628" s="12" t="s">
        <v>25</v>
      </c>
      <c r="F628" s="12" t="s">
        <v>629</v>
      </c>
      <c r="G628" s="12" t="s">
        <v>2901</v>
      </c>
      <c r="H628" s="12" t="s">
        <v>3504</v>
      </c>
      <c r="I628" s="12" t="s">
        <v>3140</v>
      </c>
      <c r="J628" s="12" t="s">
        <v>3625</v>
      </c>
      <c r="K628" s="12" t="s">
        <v>28</v>
      </c>
      <c r="L628" s="12" t="s">
        <v>28</v>
      </c>
      <c r="N628" s="12" t="s">
        <v>28</v>
      </c>
      <c r="O628" t="s">
        <v>744</v>
      </c>
      <c r="P628" s="12" t="s">
        <v>3901</v>
      </c>
      <c r="Q628" t="s">
        <v>4009</v>
      </c>
      <c r="R628" t="s">
        <v>4015</v>
      </c>
      <c r="S628" t="s">
        <v>4014</v>
      </c>
      <c r="T628" s="12" t="s">
        <v>2834</v>
      </c>
      <c r="U628" s="12" t="s">
        <v>1874</v>
      </c>
      <c r="W628" s="12" t="s">
        <v>40</v>
      </c>
      <c r="X628" s="12" t="s">
        <v>3365</v>
      </c>
      <c r="Y628" s="12" t="s">
        <v>3069</v>
      </c>
      <c r="Z628" s="12" t="s">
        <v>3142</v>
      </c>
      <c r="AA628" s="12" t="s">
        <v>35</v>
      </c>
      <c r="AB628" s="12" t="s">
        <v>2901</v>
      </c>
      <c r="AE628" s="12" t="s">
        <v>119</v>
      </c>
      <c r="AF628" s="12">
        <v>12</v>
      </c>
    </row>
    <row r="629" spans="1:32" s="12" customFormat="1" x14ac:dyDescent="0.25">
      <c r="A629" s="12" t="s">
        <v>3139</v>
      </c>
      <c r="B629" s="12">
        <v>2002</v>
      </c>
      <c r="C629" t="str">
        <f t="shared" si="9"/>
        <v>Waldenstrom et al. 2002</v>
      </c>
      <c r="D629" s="12" t="s">
        <v>35</v>
      </c>
      <c r="E629" s="12" t="s">
        <v>25</v>
      </c>
      <c r="F629" s="12" t="s">
        <v>629</v>
      </c>
      <c r="G629" s="12" t="s">
        <v>2901</v>
      </c>
      <c r="H629" s="12" t="s">
        <v>3504</v>
      </c>
      <c r="I629" s="12" t="s">
        <v>3140</v>
      </c>
      <c r="J629" s="12" t="s">
        <v>3625</v>
      </c>
      <c r="K629" s="12" t="s">
        <v>28</v>
      </c>
      <c r="L629" s="12" t="s">
        <v>28</v>
      </c>
      <c r="N629" s="12" t="s">
        <v>28</v>
      </c>
      <c r="O629" t="s">
        <v>744</v>
      </c>
      <c r="P629" s="12" t="s">
        <v>3901</v>
      </c>
      <c r="Q629" t="s">
        <v>4009</v>
      </c>
      <c r="R629" t="s">
        <v>4015</v>
      </c>
      <c r="S629" t="s">
        <v>4014</v>
      </c>
      <c r="T629" s="12" t="s">
        <v>2834</v>
      </c>
      <c r="U629" s="12" t="s">
        <v>1874</v>
      </c>
      <c r="W629" s="12" t="s">
        <v>40</v>
      </c>
      <c r="X629" s="12" t="s">
        <v>3165</v>
      </c>
      <c r="Y629" s="12" t="s">
        <v>3165</v>
      </c>
      <c r="Z629" s="12" t="s">
        <v>3142</v>
      </c>
      <c r="AA629" s="12" t="s">
        <v>35</v>
      </c>
      <c r="AB629" s="12" t="s">
        <v>2901</v>
      </c>
      <c r="AE629" s="12" t="s">
        <v>119</v>
      </c>
      <c r="AF629" s="12">
        <v>12</v>
      </c>
    </row>
    <row r="630" spans="1:32" s="12" customFormat="1" x14ac:dyDescent="0.25">
      <c r="A630" s="12" t="s">
        <v>3139</v>
      </c>
      <c r="B630" s="12">
        <v>2002</v>
      </c>
      <c r="C630" t="str">
        <f t="shared" si="9"/>
        <v>Waldenstrom et al. 2002</v>
      </c>
      <c r="D630" s="12" t="s">
        <v>35</v>
      </c>
      <c r="E630" s="12" t="s">
        <v>25</v>
      </c>
      <c r="F630" s="12" t="s">
        <v>629</v>
      </c>
      <c r="G630" s="12" t="s">
        <v>2901</v>
      </c>
      <c r="H630" s="12" t="s">
        <v>3504</v>
      </c>
      <c r="I630" s="12" t="s">
        <v>3140</v>
      </c>
      <c r="J630" s="12" t="s">
        <v>3625</v>
      </c>
      <c r="K630" s="12" t="s">
        <v>28</v>
      </c>
      <c r="L630" s="12" t="s">
        <v>28</v>
      </c>
      <c r="N630" s="12" t="s">
        <v>28</v>
      </c>
      <c r="O630" t="s">
        <v>744</v>
      </c>
      <c r="P630" s="12" t="s">
        <v>3901</v>
      </c>
      <c r="Q630" t="s">
        <v>4009</v>
      </c>
      <c r="R630" t="s">
        <v>4015</v>
      </c>
      <c r="S630" t="s">
        <v>4014</v>
      </c>
      <c r="T630" s="12" t="s">
        <v>2834</v>
      </c>
      <c r="U630" s="12" t="s">
        <v>1874</v>
      </c>
      <c r="W630" s="12" t="s">
        <v>40</v>
      </c>
      <c r="X630" s="12" t="s">
        <v>3303</v>
      </c>
      <c r="Y630" s="12" t="s">
        <v>3303</v>
      </c>
      <c r="Z630" s="12" t="s">
        <v>3142</v>
      </c>
      <c r="AA630" s="12" t="s">
        <v>35</v>
      </c>
      <c r="AB630" s="12" t="s">
        <v>2901</v>
      </c>
      <c r="AE630" s="12" t="s">
        <v>119</v>
      </c>
      <c r="AF630" s="12">
        <v>12</v>
      </c>
    </row>
    <row r="631" spans="1:32" s="12" customFormat="1" x14ac:dyDescent="0.25">
      <c r="A631" s="12" t="s">
        <v>3139</v>
      </c>
      <c r="B631" s="12">
        <v>2002</v>
      </c>
      <c r="C631" t="str">
        <f t="shared" si="9"/>
        <v>Waldenstrom et al. 2002</v>
      </c>
      <c r="D631" s="12" t="s">
        <v>35</v>
      </c>
      <c r="E631" s="12" t="s">
        <v>25</v>
      </c>
      <c r="F631" s="12" t="s">
        <v>629</v>
      </c>
      <c r="G631" s="12" t="s">
        <v>2901</v>
      </c>
      <c r="H631" s="12" t="s">
        <v>3504</v>
      </c>
      <c r="I631" s="12" t="s">
        <v>3140</v>
      </c>
      <c r="J631" s="12" t="s">
        <v>3625</v>
      </c>
      <c r="K631" s="12" t="s">
        <v>28</v>
      </c>
      <c r="L631" s="12" t="s">
        <v>28</v>
      </c>
      <c r="N631" s="12" t="s">
        <v>28</v>
      </c>
      <c r="O631" t="s">
        <v>744</v>
      </c>
      <c r="P631" s="12" t="s">
        <v>3901</v>
      </c>
      <c r="Q631" t="s">
        <v>4009</v>
      </c>
      <c r="R631" t="s">
        <v>4015</v>
      </c>
      <c r="S631" t="s">
        <v>4014</v>
      </c>
      <c r="T631" s="12" t="s">
        <v>2834</v>
      </c>
      <c r="U631" s="12" t="s">
        <v>1874</v>
      </c>
      <c r="W631" s="12" t="s">
        <v>40</v>
      </c>
      <c r="X631" s="12" t="s">
        <v>3360</v>
      </c>
      <c r="Y631" s="12" t="s">
        <v>3360</v>
      </c>
      <c r="Z631" s="12" t="s">
        <v>3142</v>
      </c>
      <c r="AA631" s="12" t="s">
        <v>35</v>
      </c>
      <c r="AB631" s="12" t="s">
        <v>2901</v>
      </c>
      <c r="AE631" s="12" t="s">
        <v>119</v>
      </c>
      <c r="AF631" s="12">
        <v>12</v>
      </c>
    </row>
    <row r="632" spans="1:32" s="12" customFormat="1" x14ac:dyDescent="0.25">
      <c r="A632" s="12" t="s">
        <v>3139</v>
      </c>
      <c r="B632" s="12">
        <v>2002</v>
      </c>
      <c r="C632" t="str">
        <f t="shared" si="9"/>
        <v>Waldenstrom et al. 2002</v>
      </c>
      <c r="D632" s="12" t="s">
        <v>35</v>
      </c>
      <c r="E632" s="12" t="s">
        <v>25</v>
      </c>
      <c r="F632" s="12" t="s">
        <v>629</v>
      </c>
      <c r="G632" s="12" t="s">
        <v>2901</v>
      </c>
      <c r="H632" s="12" t="s">
        <v>3504</v>
      </c>
      <c r="I632" s="12" t="s">
        <v>3140</v>
      </c>
      <c r="J632" s="12" t="s">
        <v>3625</v>
      </c>
      <c r="K632" s="12" t="s">
        <v>28</v>
      </c>
      <c r="L632" s="12" t="s">
        <v>28</v>
      </c>
      <c r="N632" s="12" t="s">
        <v>28</v>
      </c>
      <c r="O632" t="s">
        <v>744</v>
      </c>
      <c r="P632" s="12" t="s">
        <v>3901</v>
      </c>
      <c r="Q632" t="s">
        <v>3919</v>
      </c>
      <c r="R632" t="s">
        <v>2600</v>
      </c>
      <c r="S632" t="s">
        <v>4377</v>
      </c>
      <c r="T632" s="12" t="s">
        <v>2023</v>
      </c>
      <c r="U632" s="12" t="s">
        <v>2485</v>
      </c>
      <c r="W632" s="12" t="s">
        <v>40</v>
      </c>
      <c r="X632" s="12" t="s">
        <v>3365</v>
      </c>
      <c r="Y632" s="12" t="s">
        <v>3069</v>
      </c>
      <c r="Z632" s="12" t="s">
        <v>3142</v>
      </c>
      <c r="AA632" s="12" t="s">
        <v>35</v>
      </c>
      <c r="AB632" s="12" t="s">
        <v>2901</v>
      </c>
      <c r="AE632" s="12" t="s">
        <v>119</v>
      </c>
      <c r="AF632" s="12">
        <v>2</v>
      </c>
    </row>
    <row r="633" spans="1:32" s="12" customFormat="1" x14ac:dyDescent="0.25">
      <c r="A633" s="12" t="s">
        <v>3139</v>
      </c>
      <c r="B633" s="12">
        <v>2002</v>
      </c>
      <c r="C633" t="str">
        <f t="shared" si="9"/>
        <v>Waldenstrom et al. 2002</v>
      </c>
      <c r="D633" s="12" t="s">
        <v>35</v>
      </c>
      <c r="E633" s="12" t="s">
        <v>25</v>
      </c>
      <c r="F633" s="12" t="s">
        <v>629</v>
      </c>
      <c r="G633" s="12" t="s">
        <v>2901</v>
      </c>
      <c r="H633" s="12" t="s">
        <v>3504</v>
      </c>
      <c r="I633" s="12" t="s">
        <v>3140</v>
      </c>
      <c r="J633" s="12" t="s">
        <v>3625</v>
      </c>
      <c r="K633" s="12" t="s">
        <v>28</v>
      </c>
      <c r="L633" s="12" t="s">
        <v>28</v>
      </c>
      <c r="N633" s="12" t="s">
        <v>28</v>
      </c>
      <c r="O633" t="s">
        <v>744</v>
      </c>
      <c r="P633" s="12" t="s">
        <v>3901</v>
      </c>
      <c r="Q633" t="s">
        <v>3919</v>
      </c>
      <c r="R633" t="s">
        <v>2600</v>
      </c>
      <c r="S633" t="s">
        <v>4377</v>
      </c>
      <c r="T633" s="12" t="s">
        <v>2023</v>
      </c>
      <c r="U633" s="12" t="s">
        <v>2485</v>
      </c>
      <c r="W633" s="12" t="s">
        <v>40</v>
      </c>
      <c r="X633" s="12" t="s">
        <v>3165</v>
      </c>
      <c r="Y633" s="12" t="s">
        <v>3165</v>
      </c>
      <c r="Z633" s="12" t="s">
        <v>3142</v>
      </c>
      <c r="AA633" s="12" t="s">
        <v>35</v>
      </c>
      <c r="AB633" s="12" t="s">
        <v>2901</v>
      </c>
      <c r="AE633" s="12" t="s">
        <v>119</v>
      </c>
      <c r="AF633" s="12">
        <v>2</v>
      </c>
    </row>
    <row r="634" spans="1:32" s="12" customFormat="1" x14ac:dyDescent="0.25">
      <c r="A634" s="12" t="s">
        <v>3139</v>
      </c>
      <c r="B634" s="12">
        <v>2002</v>
      </c>
      <c r="C634" t="str">
        <f t="shared" si="9"/>
        <v>Waldenstrom et al. 2002</v>
      </c>
      <c r="D634" s="12" t="s">
        <v>35</v>
      </c>
      <c r="E634" s="12" t="s">
        <v>25</v>
      </c>
      <c r="F634" s="12" t="s">
        <v>629</v>
      </c>
      <c r="G634" s="12" t="s">
        <v>2901</v>
      </c>
      <c r="H634" s="12" t="s">
        <v>3504</v>
      </c>
      <c r="I634" s="12" t="s">
        <v>3140</v>
      </c>
      <c r="J634" s="12" t="s">
        <v>3625</v>
      </c>
      <c r="K634" s="12" t="s">
        <v>28</v>
      </c>
      <c r="L634" s="12" t="s">
        <v>28</v>
      </c>
      <c r="N634" s="12" t="s">
        <v>28</v>
      </c>
      <c r="O634" t="s">
        <v>744</v>
      </c>
      <c r="P634" s="12" t="s">
        <v>3901</v>
      </c>
      <c r="Q634" t="s">
        <v>3919</v>
      </c>
      <c r="R634" t="s">
        <v>2600</v>
      </c>
      <c r="S634" t="s">
        <v>4377</v>
      </c>
      <c r="T634" s="12" t="s">
        <v>2023</v>
      </c>
      <c r="U634" s="12" t="s">
        <v>2485</v>
      </c>
      <c r="W634" s="12" t="s">
        <v>40</v>
      </c>
      <c r="X634" s="12" t="s">
        <v>3303</v>
      </c>
      <c r="Y634" s="12" t="s">
        <v>3303</v>
      </c>
      <c r="Z634" s="12" t="s">
        <v>3142</v>
      </c>
      <c r="AA634" s="12" t="s">
        <v>35</v>
      </c>
      <c r="AB634" s="12" t="s">
        <v>2901</v>
      </c>
      <c r="AE634" s="12" t="s">
        <v>119</v>
      </c>
      <c r="AF634" s="12">
        <v>2</v>
      </c>
    </row>
    <row r="635" spans="1:32" s="12" customFormat="1" x14ac:dyDescent="0.25">
      <c r="A635" s="12" t="s">
        <v>3139</v>
      </c>
      <c r="B635" s="12">
        <v>2002</v>
      </c>
      <c r="C635" t="str">
        <f t="shared" si="9"/>
        <v>Waldenstrom et al. 2002</v>
      </c>
      <c r="D635" s="12" t="s">
        <v>35</v>
      </c>
      <c r="E635" s="12" t="s">
        <v>25</v>
      </c>
      <c r="F635" s="12" t="s">
        <v>629</v>
      </c>
      <c r="G635" s="12" t="s">
        <v>2901</v>
      </c>
      <c r="H635" s="12" t="s">
        <v>3504</v>
      </c>
      <c r="I635" s="12" t="s">
        <v>3140</v>
      </c>
      <c r="J635" s="12" t="s">
        <v>3625</v>
      </c>
      <c r="K635" s="12" t="s">
        <v>28</v>
      </c>
      <c r="L635" s="12" t="s">
        <v>28</v>
      </c>
      <c r="N635" s="12" t="s">
        <v>28</v>
      </c>
      <c r="O635" t="s">
        <v>744</v>
      </c>
      <c r="P635" s="12" t="s">
        <v>3901</v>
      </c>
      <c r="Q635" t="s">
        <v>3919</v>
      </c>
      <c r="R635" t="s">
        <v>2600</v>
      </c>
      <c r="S635" t="s">
        <v>4377</v>
      </c>
      <c r="T635" s="12" t="s">
        <v>2023</v>
      </c>
      <c r="U635" s="12" t="s">
        <v>2485</v>
      </c>
      <c r="W635" s="12" t="s">
        <v>40</v>
      </c>
      <c r="X635" s="12" t="s">
        <v>3360</v>
      </c>
      <c r="Y635" s="12" t="s">
        <v>3360</v>
      </c>
      <c r="Z635" s="12" t="s">
        <v>3142</v>
      </c>
      <c r="AA635" s="12" t="s">
        <v>35</v>
      </c>
      <c r="AB635" s="12" t="s">
        <v>2901</v>
      </c>
      <c r="AE635" s="12" t="s">
        <v>119</v>
      </c>
      <c r="AF635" s="12">
        <v>2</v>
      </c>
    </row>
    <row r="636" spans="1:32" s="12" customFormat="1" x14ac:dyDescent="0.25">
      <c r="A636" s="12" t="s">
        <v>3139</v>
      </c>
      <c r="B636" s="12">
        <v>2002</v>
      </c>
      <c r="C636" t="str">
        <f t="shared" si="9"/>
        <v>Waldenstrom et al. 2002</v>
      </c>
      <c r="D636" s="12" t="s">
        <v>35</v>
      </c>
      <c r="E636" s="12" t="s">
        <v>25</v>
      </c>
      <c r="F636" s="12" t="s">
        <v>629</v>
      </c>
      <c r="G636" s="12" t="s">
        <v>2901</v>
      </c>
      <c r="H636" s="12" t="s">
        <v>3504</v>
      </c>
      <c r="I636" s="12" t="s">
        <v>3140</v>
      </c>
      <c r="J636" s="12" t="s">
        <v>3625</v>
      </c>
      <c r="K636" s="12" t="s">
        <v>28</v>
      </c>
      <c r="L636" s="12" t="s">
        <v>28</v>
      </c>
      <c r="N636" s="12" t="s">
        <v>28</v>
      </c>
      <c r="O636" t="s">
        <v>744</v>
      </c>
      <c r="P636" s="12" t="s">
        <v>3901</v>
      </c>
      <c r="Q636" t="s">
        <v>4009</v>
      </c>
      <c r="R636" t="s">
        <v>4011</v>
      </c>
      <c r="S636" t="s">
        <v>4288</v>
      </c>
      <c r="T636" s="12" t="s">
        <v>3474</v>
      </c>
      <c r="U636" s="12" t="s">
        <v>3209</v>
      </c>
      <c r="W636" s="12" t="s">
        <v>40</v>
      </c>
      <c r="X636" s="12" t="s">
        <v>3365</v>
      </c>
      <c r="Y636" s="12" t="s">
        <v>3069</v>
      </c>
      <c r="Z636" s="12" t="s">
        <v>3142</v>
      </c>
      <c r="AA636" s="12" t="s">
        <v>35</v>
      </c>
      <c r="AB636" s="12" t="s">
        <v>2901</v>
      </c>
      <c r="AE636" s="12" t="s">
        <v>119</v>
      </c>
      <c r="AF636" s="12">
        <v>15</v>
      </c>
    </row>
    <row r="637" spans="1:32" s="12" customFormat="1" x14ac:dyDescent="0.25">
      <c r="A637" s="12" t="s">
        <v>3139</v>
      </c>
      <c r="B637" s="12">
        <v>2002</v>
      </c>
      <c r="C637" t="str">
        <f t="shared" si="9"/>
        <v>Waldenstrom et al. 2002</v>
      </c>
      <c r="D637" s="12" t="s">
        <v>35</v>
      </c>
      <c r="E637" s="12" t="s">
        <v>25</v>
      </c>
      <c r="F637" s="12" t="s">
        <v>629</v>
      </c>
      <c r="G637" s="12" t="s">
        <v>2901</v>
      </c>
      <c r="H637" s="12" t="s">
        <v>3504</v>
      </c>
      <c r="I637" s="12" t="s">
        <v>3140</v>
      </c>
      <c r="J637" s="12" t="s">
        <v>3625</v>
      </c>
      <c r="K637" s="12" t="s">
        <v>28</v>
      </c>
      <c r="L637" s="12" t="s">
        <v>28</v>
      </c>
      <c r="N637" s="12" t="s">
        <v>28</v>
      </c>
      <c r="O637" t="s">
        <v>744</v>
      </c>
      <c r="P637" s="12" t="s">
        <v>3901</v>
      </c>
      <c r="Q637" t="s">
        <v>4009</v>
      </c>
      <c r="R637" t="s">
        <v>4011</v>
      </c>
      <c r="S637" t="s">
        <v>4288</v>
      </c>
      <c r="T637" s="12" t="s">
        <v>3474</v>
      </c>
      <c r="U637" s="12" t="s">
        <v>3209</v>
      </c>
      <c r="W637" s="12" t="s">
        <v>40</v>
      </c>
      <c r="X637" s="12" t="s">
        <v>3165</v>
      </c>
      <c r="Y637" s="12" t="s">
        <v>3165</v>
      </c>
      <c r="Z637" s="12" t="s">
        <v>3142</v>
      </c>
      <c r="AA637" s="12" t="s">
        <v>35</v>
      </c>
      <c r="AB637" s="12" t="s">
        <v>2901</v>
      </c>
      <c r="AE637" s="12" t="s">
        <v>119</v>
      </c>
      <c r="AF637" s="12">
        <v>15</v>
      </c>
    </row>
    <row r="638" spans="1:32" s="12" customFormat="1" x14ac:dyDescent="0.25">
      <c r="A638" s="12" t="s">
        <v>3139</v>
      </c>
      <c r="B638" s="12">
        <v>2002</v>
      </c>
      <c r="C638" t="str">
        <f t="shared" si="9"/>
        <v>Waldenstrom et al. 2002</v>
      </c>
      <c r="D638" s="12" t="s">
        <v>35</v>
      </c>
      <c r="E638" s="12" t="s">
        <v>25</v>
      </c>
      <c r="F638" s="12" t="s">
        <v>629</v>
      </c>
      <c r="G638" s="12" t="s">
        <v>2901</v>
      </c>
      <c r="H638" s="12" t="s">
        <v>3504</v>
      </c>
      <c r="I638" s="12" t="s">
        <v>3140</v>
      </c>
      <c r="J638" s="12" t="s">
        <v>3625</v>
      </c>
      <c r="K638" s="12" t="s">
        <v>28</v>
      </c>
      <c r="L638" s="12" t="s">
        <v>28</v>
      </c>
      <c r="N638" s="12" t="s">
        <v>28</v>
      </c>
      <c r="O638" t="s">
        <v>744</v>
      </c>
      <c r="P638" s="12" t="s">
        <v>3901</v>
      </c>
      <c r="Q638" t="s">
        <v>4009</v>
      </c>
      <c r="R638" t="s">
        <v>4011</v>
      </c>
      <c r="S638" t="s">
        <v>4288</v>
      </c>
      <c r="T638" s="12" t="s">
        <v>3474</v>
      </c>
      <c r="U638" s="12" t="s">
        <v>3209</v>
      </c>
      <c r="W638" s="12" t="s">
        <v>40</v>
      </c>
      <c r="X638" s="12" t="s">
        <v>3303</v>
      </c>
      <c r="Y638" s="12" t="s">
        <v>3303</v>
      </c>
      <c r="Z638" s="12" t="s">
        <v>3142</v>
      </c>
      <c r="AA638" s="12" t="s">
        <v>35</v>
      </c>
      <c r="AB638" s="12" t="s">
        <v>2901</v>
      </c>
      <c r="AE638" s="12" t="s">
        <v>119</v>
      </c>
      <c r="AF638" s="12">
        <v>15</v>
      </c>
    </row>
    <row r="639" spans="1:32" s="12" customFormat="1" x14ac:dyDescent="0.25">
      <c r="A639" s="12" t="s">
        <v>3139</v>
      </c>
      <c r="B639" s="12">
        <v>2002</v>
      </c>
      <c r="C639" t="str">
        <f t="shared" si="9"/>
        <v>Waldenstrom et al. 2002</v>
      </c>
      <c r="D639" s="12" t="s">
        <v>35</v>
      </c>
      <c r="E639" s="12" t="s">
        <v>25</v>
      </c>
      <c r="F639" s="12" t="s">
        <v>629</v>
      </c>
      <c r="G639" s="12" t="s">
        <v>2901</v>
      </c>
      <c r="H639" s="12" t="s">
        <v>3504</v>
      </c>
      <c r="I639" s="12" t="s">
        <v>3140</v>
      </c>
      <c r="J639" s="12" t="s">
        <v>3625</v>
      </c>
      <c r="K639" s="12" t="s">
        <v>28</v>
      </c>
      <c r="L639" s="12" t="s">
        <v>28</v>
      </c>
      <c r="N639" s="12" t="s">
        <v>28</v>
      </c>
      <c r="O639" t="s">
        <v>744</v>
      </c>
      <c r="P639" s="12" t="s">
        <v>3901</v>
      </c>
      <c r="Q639" t="s">
        <v>4009</v>
      </c>
      <c r="R639" t="s">
        <v>4011</v>
      </c>
      <c r="S639" t="s">
        <v>4288</v>
      </c>
      <c r="T639" s="12" t="s">
        <v>3474</v>
      </c>
      <c r="U639" s="12" t="s">
        <v>3209</v>
      </c>
      <c r="W639" s="12" t="s">
        <v>40</v>
      </c>
      <c r="X639" s="12" t="s">
        <v>3360</v>
      </c>
      <c r="Y639" s="12" t="s">
        <v>3360</v>
      </c>
      <c r="Z639" s="12" t="s">
        <v>3142</v>
      </c>
      <c r="AA639" s="12" t="s">
        <v>35</v>
      </c>
      <c r="AB639" s="12" t="s">
        <v>2901</v>
      </c>
      <c r="AE639" s="12" t="s">
        <v>119</v>
      </c>
      <c r="AF639" s="12">
        <v>15</v>
      </c>
    </row>
    <row r="640" spans="1:32" s="12" customFormat="1" x14ac:dyDescent="0.25">
      <c r="A640" s="12" t="s">
        <v>3139</v>
      </c>
      <c r="B640" s="12">
        <v>2002</v>
      </c>
      <c r="C640" t="str">
        <f t="shared" si="9"/>
        <v>Waldenstrom et al. 2002</v>
      </c>
      <c r="D640" s="12" t="s">
        <v>35</v>
      </c>
      <c r="E640" s="12" t="s">
        <v>25</v>
      </c>
      <c r="F640" s="12" t="s">
        <v>629</v>
      </c>
      <c r="G640" s="12" t="s">
        <v>2901</v>
      </c>
      <c r="H640" s="12" t="s">
        <v>3504</v>
      </c>
      <c r="I640" s="12" t="s">
        <v>3140</v>
      </c>
      <c r="J640" s="12" t="s">
        <v>3625</v>
      </c>
      <c r="K640" s="12" t="s">
        <v>28</v>
      </c>
      <c r="L640" s="12" t="s">
        <v>28</v>
      </c>
      <c r="N640" s="12" t="s">
        <v>28</v>
      </c>
      <c r="O640" t="s">
        <v>744</v>
      </c>
      <c r="P640" s="12" t="s">
        <v>3901</v>
      </c>
      <c r="Q640" t="s">
        <v>4007</v>
      </c>
      <c r="R640" t="s">
        <v>4006</v>
      </c>
      <c r="S640" t="s">
        <v>4195</v>
      </c>
      <c r="T640" s="12" t="s">
        <v>3486</v>
      </c>
      <c r="U640" s="12" t="s">
        <v>416</v>
      </c>
      <c r="W640" s="12" t="s">
        <v>40</v>
      </c>
      <c r="X640" s="12" t="s">
        <v>3365</v>
      </c>
      <c r="Y640" s="12" t="s">
        <v>3069</v>
      </c>
      <c r="Z640" s="12" t="s">
        <v>3142</v>
      </c>
      <c r="AA640" s="12" t="s">
        <v>35</v>
      </c>
      <c r="AB640" s="12" t="s">
        <v>2901</v>
      </c>
      <c r="AE640" s="12" t="s">
        <v>119</v>
      </c>
      <c r="AF640" s="12">
        <v>1</v>
      </c>
    </row>
    <row r="641" spans="1:59" s="12" customFormat="1" x14ac:dyDescent="0.25">
      <c r="A641" s="12" t="s">
        <v>3139</v>
      </c>
      <c r="B641" s="12">
        <v>2002</v>
      </c>
      <c r="C641" t="str">
        <f t="shared" si="9"/>
        <v>Waldenstrom et al. 2002</v>
      </c>
      <c r="D641" s="12" t="s">
        <v>35</v>
      </c>
      <c r="E641" s="12" t="s">
        <v>25</v>
      </c>
      <c r="F641" s="12" t="s">
        <v>629</v>
      </c>
      <c r="G641" s="12" t="s">
        <v>2901</v>
      </c>
      <c r="H641" s="12" t="s">
        <v>3504</v>
      </c>
      <c r="I641" s="12" t="s">
        <v>3140</v>
      </c>
      <c r="J641" s="12" t="s">
        <v>3625</v>
      </c>
      <c r="K641" s="12" t="s">
        <v>28</v>
      </c>
      <c r="L641" s="12" t="s">
        <v>28</v>
      </c>
      <c r="N641" s="12" t="s">
        <v>28</v>
      </c>
      <c r="O641" t="s">
        <v>744</v>
      </c>
      <c r="P641" s="12" t="s">
        <v>3901</v>
      </c>
      <c r="Q641" t="s">
        <v>4007</v>
      </c>
      <c r="R641" t="s">
        <v>4006</v>
      </c>
      <c r="S641" t="s">
        <v>4195</v>
      </c>
      <c r="T641" s="12" t="s">
        <v>3486</v>
      </c>
      <c r="U641" s="12" t="s">
        <v>416</v>
      </c>
      <c r="W641" s="12" t="s">
        <v>40</v>
      </c>
      <c r="X641" s="12" t="s">
        <v>3165</v>
      </c>
      <c r="Y641" s="12" t="s">
        <v>3165</v>
      </c>
      <c r="Z641" s="12" t="s">
        <v>3142</v>
      </c>
      <c r="AA641" s="12" t="s">
        <v>35</v>
      </c>
      <c r="AB641" s="12" t="s">
        <v>2901</v>
      </c>
      <c r="AE641" s="12" t="s">
        <v>119</v>
      </c>
      <c r="AF641" s="12">
        <v>1</v>
      </c>
    </row>
    <row r="642" spans="1:59" s="12" customFormat="1" x14ac:dyDescent="0.25">
      <c r="A642" s="12" t="s">
        <v>3139</v>
      </c>
      <c r="B642" s="12">
        <v>2002</v>
      </c>
      <c r="C642" t="str">
        <f t="shared" ref="C642:C705" si="10">A642&amp;" "&amp;B642</f>
        <v>Waldenstrom et al. 2002</v>
      </c>
      <c r="D642" s="12" t="s">
        <v>35</v>
      </c>
      <c r="E642" s="12" t="s">
        <v>25</v>
      </c>
      <c r="F642" s="12" t="s">
        <v>629</v>
      </c>
      <c r="G642" s="12" t="s">
        <v>2901</v>
      </c>
      <c r="H642" s="12" t="s">
        <v>3504</v>
      </c>
      <c r="I642" s="12" t="s">
        <v>3140</v>
      </c>
      <c r="J642" s="12" t="s">
        <v>3625</v>
      </c>
      <c r="K642" s="12" t="s">
        <v>28</v>
      </c>
      <c r="L642" s="12" t="s">
        <v>28</v>
      </c>
      <c r="N642" s="12" t="s">
        <v>28</v>
      </c>
      <c r="O642" t="s">
        <v>744</v>
      </c>
      <c r="P642" s="12" t="s">
        <v>3901</v>
      </c>
      <c r="Q642" t="s">
        <v>4007</v>
      </c>
      <c r="R642" t="s">
        <v>4006</v>
      </c>
      <c r="S642" t="s">
        <v>4195</v>
      </c>
      <c r="T642" s="12" t="s">
        <v>3486</v>
      </c>
      <c r="U642" s="12" t="s">
        <v>416</v>
      </c>
      <c r="W642" s="12" t="s">
        <v>40</v>
      </c>
      <c r="X642" s="12" t="s">
        <v>3303</v>
      </c>
      <c r="Y642" s="12" t="s">
        <v>3303</v>
      </c>
      <c r="Z642" s="12" t="s">
        <v>3142</v>
      </c>
      <c r="AA642" s="12" t="s">
        <v>35</v>
      </c>
      <c r="AB642" s="12" t="s">
        <v>2901</v>
      </c>
      <c r="AE642" s="12" t="s">
        <v>119</v>
      </c>
      <c r="AF642" s="12">
        <v>1</v>
      </c>
    </row>
    <row r="643" spans="1:59" s="12" customFormat="1" x14ac:dyDescent="0.25">
      <c r="A643" s="12" t="s">
        <v>3139</v>
      </c>
      <c r="B643" s="12">
        <v>2002</v>
      </c>
      <c r="C643" t="str">
        <f t="shared" si="10"/>
        <v>Waldenstrom et al. 2002</v>
      </c>
      <c r="D643" s="12" t="s">
        <v>35</v>
      </c>
      <c r="E643" s="12" t="s">
        <v>25</v>
      </c>
      <c r="F643" s="12" t="s">
        <v>629</v>
      </c>
      <c r="G643" s="12" t="s">
        <v>2901</v>
      </c>
      <c r="H643" s="12" t="s">
        <v>3504</v>
      </c>
      <c r="I643" s="12" t="s">
        <v>3140</v>
      </c>
      <c r="J643" s="12" t="s">
        <v>3625</v>
      </c>
      <c r="K643" s="12" t="s">
        <v>28</v>
      </c>
      <c r="L643" s="12" t="s">
        <v>28</v>
      </c>
      <c r="N643" s="12" t="s">
        <v>28</v>
      </c>
      <c r="O643" t="s">
        <v>744</v>
      </c>
      <c r="P643" s="12" t="s">
        <v>3901</v>
      </c>
      <c r="Q643" t="s">
        <v>4007</v>
      </c>
      <c r="R643" t="s">
        <v>4006</v>
      </c>
      <c r="S643" t="s">
        <v>4195</v>
      </c>
      <c r="T643" s="12" t="s">
        <v>3486</v>
      </c>
      <c r="U643" s="12" t="s">
        <v>416</v>
      </c>
      <c r="W643" s="12" t="s">
        <v>40</v>
      </c>
      <c r="X643" s="12" t="s">
        <v>3360</v>
      </c>
      <c r="Y643" s="12" t="s">
        <v>3360</v>
      </c>
      <c r="Z643" s="12" t="s">
        <v>3142</v>
      </c>
      <c r="AA643" s="12" t="s">
        <v>35</v>
      </c>
      <c r="AB643" s="12" t="s">
        <v>2901</v>
      </c>
      <c r="AE643" s="12" t="s">
        <v>119</v>
      </c>
      <c r="AF643" s="12">
        <v>1</v>
      </c>
    </row>
    <row r="644" spans="1:59" s="12" customFormat="1" x14ac:dyDescent="0.25">
      <c r="A644" s="12" t="s">
        <v>3139</v>
      </c>
      <c r="B644" s="12">
        <v>2002</v>
      </c>
      <c r="C644" t="str">
        <f t="shared" si="10"/>
        <v>Waldenstrom et al. 2002</v>
      </c>
      <c r="D644" s="12" t="s">
        <v>35</v>
      </c>
      <c r="E644" s="12" t="s">
        <v>25</v>
      </c>
      <c r="F644" s="12" t="s">
        <v>629</v>
      </c>
      <c r="G644" s="12" t="s">
        <v>2901</v>
      </c>
      <c r="H644" s="12" t="s">
        <v>3504</v>
      </c>
      <c r="I644" s="12" t="s">
        <v>3140</v>
      </c>
      <c r="J644" s="12" t="s">
        <v>3625</v>
      </c>
      <c r="K644" s="12" t="s">
        <v>28</v>
      </c>
      <c r="L644" s="12" t="s">
        <v>28</v>
      </c>
      <c r="N644" s="12" t="s">
        <v>28</v>
      </c>
      <c r="O644" t="s">
        <v>744</v>
      </c>
      <c r="P644" s="12" t="s">
        <v>3901</v>
      </c>
      <c r="Q644" t="s">
        <v>4009</v>
      </c>
      <c r="R644" t="s">
        <v>4015</v>
      </c>
      <c r="S644" t="s">
        <v>4334</v>
      </c>
      <c r="T644" s="12" t="s">
        <v>2844</v>
      </c>
      <c r="U644" s="12" t="s">
        <v>1862</v>
      </c>
      <c r="W644" s="12" t="s">
        <v>40</v>
      </c>
      <c r="X644" s="12" t="s">
        <v>3365</v>
      </c>
      <c r="Y644" s="12" t="s">
        <v>3069</v>
      </c>
      <c r="Z644" s="12" t="s">
        <v>3142</v>
      </c>
      <c r="AA644" s="12" t="s">
        <v>35</v>
      </c>
      <c r="AB644" s="12" t="s">
        <v>2901</v>
      </c>
      <c r="AE644" s="12" t="s">
        <v>119</v>
      </c>
      <c r="AF644" s="12">
        <v>3</v>
      </c>
    </row>
    <row r="645" spans="1:59" s="12" customFormat="1" x14ac:dyDescent="0.25">
      <c r="A645" s="12" t="s">
        <v>3139</v>
      </c>
      <c r="B645" s="12">
        <v>2002</v>
      </c>
      <c r="C645" t="str">
        <f t="shared" si="10"/>
        <v>Waldenstrom et al. 2002</v>
      </c>
      <c r="D645" s="12" t="s">
        <v>35</v>
      </c>
      <c r="E645" s="12" t="s">
        <v>25</v>
      </c>
      <c r="F645" s="12" t="s">
        <v>629</v>
      </c>
      <c r="G645" s="12" t="s">
        <v>2901</v>
      </c>
      <c r="H645" s="12" t="s">
        <v>3504</v>
      </c>
      <c r="I645" s="12" t="s">
        <v>3140</v>
      </c>
      <c r="J645" s="12" t="s">
        <v>3625</v>
      </c>
      <c r="K645" s="12" t="s">
        <v>28</v>
      </c>
      <c r="L645" s="12" t="s">
        <v>28</v>
      </c>
      <c r="N645" s="12" t="s">
        <v>28</v>
      </c>
      <c r="O645" t="s">
        <v>744</v>
      </c>
      <c r="P645" s="12" t="s">
        <v>3901</v>
      </c>
      <c r="Q645" t="s">
        <v>4009</v>
      </c>
      <c r="R645" t="s">
        <v>4015</v>
      </c>
      <c r="S645" t="s">
        <v>4334</v>
      </c>
      <c r="T645" s="12" t="s">
        <v>2844</v>
      </c>
      <c r="U645" s="12" t="s">
        <v>1862</v>
      </c>
      <c r="W645" s="12" t="s">
        <v>40</v>
      </c>
      <c r="X645" s="12" t="s">
        <v>3165</v>
      </c>
      <c r="Y645" s="12" t="s">
        <v>3165</v>
      </c>
      <c r="Z645" s="12" t="s">
        <v>3142</v>
      </c>
      <c r="AA645" s="12" t="s">
        <v>35</v>
      </c>
      <c r="AB645" s="12" t="s">
        <v>2901</v>
      </c>
      <c r="AE645" s="12">
        <v>1</v>
      </c>
      <c r="AF645" s="12">
        <v>3</v>
      </c>
    </row>
    <row r="646" spans="1:59" s="12" customFormat="1" x14ac:dyDescent="0.25">
      <c r="A646" s="12" t="s">
        <v>3139</v>
      </c>
      <c r="B646" s="12">
        <v>2002</v>
      </c>
      <c r="C646" t="str">
        <f t="shared" si="10"/>
        <v>Waldenstrom et al. 2002</v>
      </c>
      <c r="D646" s="12" t="s">
        <v>35</v>
      </c>
      <c r="E646" s="12" t="s">
        <v>25</v>
      </c>
      <c r="F646" s="12" t="s">
        <v>629</v>
      </c>
      <c r="G646" s="12" t="s">
        <v>2901</v>
      </c>
      <c r="H646" s="12" t="s">
        <v>3504</v>
      </c>
      <c r="I646" s="12" t="s">
        <v>3140</v>
      </c>
      <c r="J646" s="12" t="s">
        <v>3625</v>
      </c>
      <c r="K646" s="12" t="s">
        <v>28</v>
      </c>
      <c r="L646" s="12" t="s">
        <v>28</v>
      </c>
      <c r="N646" s="12" t="s">
        <v>28</v>
      </c>
      <c r="O646" t="s">
        <v>744</v>
      </c>
      <c r="P646" s="12" t="s">
        <v>3901</v>
      </c>
      <c r="Q646" t="s">
        <v>4009</v>
      </c>
      <c r="R646" t="s">
        <v>4015</v>
      </c>
      <c r="S646" t="s">
        <v>4334</v>
      </c>
      <c r="T646" s="12" t="s">
        <v>2844</v>
      </c>
      <c r="U646" s="12" t="s">
        <v>1862</v>
      </c>
      <c r="W646" s="12" t="s">
        <v>40</v>
      </c>
      <c r="X646" s="12" t="s">
        <v>3303</v>
      </c>
      <c r="Y646" s="12" t="s">
        <v>3303</v>
      </c>
      <c r="Z646" s="12" t="s">
        <v>3142</v>
      </c>
      <c r="AA646" s="12" t="s">
        <v>35</v>
      </c>
      <c r="AB646" s="12" t="s">
        <v>2901</v>
      </c>
      <c r="AE646" s="12" t="s">
        <v>119</v>
      </c>
      <c r="AF646" s="12">
        <v>3</v>
      </c>
    </row>
    <row r="647" spans="1:59" s="12" customFormat="1" x14ac:dyDescent="0.25">
      <c r="A647" s="12" t="s">
        <v>3139</v>
      </c>
      <c r="B647" s="12">
        <v>2002</v>
      </c>
      <c r="C647" t="str">
        <f t="shared" si="10"/>
        <v>Waldenstrom et al. 2002</v>
      </c>
      <c r="D647" s="12" t="s">
        <v>35</v>
      </c>
      <c r="E647" s="12" t="s">
        <v>25</v>
      </c>
      <c r="F647" s="12" t="s">
        <v>629</v>
      </c>
      <c r="G647" s="12" t="s">
        <v>2901</v>
      </c>
      <c r="H647" s="12" t="s">
        <v>3504</v>
      </c>
      <c r="I647" s="12" t="s">
        <v>3140</v>
      </c>
      <c r="J647" s="12" t="s">
        <v>3625</v>
      </c>
      <c r="K647" s="12" t="s">
        <v>28</v>
      </c>
      <c r="L647" s="12" t="s">
        <v>28</v>
      </c>
      <c r="N647" s="12" t="s">
        <v>28</v>
      </c>
      <c r="O647" t="s">
        <v>744</v>
      </c>
      <c r="P647" s="12" t="s">
        <v>3901</v>
      </c>
      <c r="Q647" t="s">
        <v>4009</v>
      </c>
      <c r="R647" t="s">
        <v>4015</v>
      </c>
      <c r="S647" t="s">
        <v>4334</v>
      </c>
      <c r="T647" s="12" t="s">
        <v>2844</v>
      </c>
      <c r="U647" s="12" t="s">
        <v>1862</v>
      </c>
      <c r="W647" s="12" t="s">
        <v>40</v>
      </c>
      <c r="X647" s="12" t="s">
        <v>3360</v>
      </c>
      <c r="Y647" s="12" t="s">
        <v>3360</v>
      </c>
      <c r="Z647" s="12" t="s">
        <v>3142</v>
      </c>
      <c r="AA647" s="12" t="s">
        <v>35</v>
      </c>
      <c r="AB647" s="12" t="s">
        <v>2901</v>
      </c>
      <c r="AE647" s="12" t="s">
        <v>119</v>
      </c>
      <c r="AF647" s="12">
        <v>3</v>
      </c>
    </row>
    <row r="648" spans="1:59" s="12" customFormat="1" x14ac:dyDescent="0.25">
      <c r="A648" s="12" t="s">
        <v>3139</v>
      </c>
      <c r="B648" s="12">
        <v>2002</v>
      </c>
      <c r="C648" t="str">
        <f t="shared" si="10"/>
        <v>Waldenstrom et al. 2002</v>
      </c>
      <c r="D648" s="12" t="s">
        <v>35</v>
      </c>
      <c r="E648" s="12" t="s">
        <v>25</v>
      </c>
      <c r="F648" s="12" t="s">
        <v>629</v>
      </c>
      <c r="G648" s="12" t="s">
        <v>2901</v>
      </c>
      <c r="H648" s="12" t="s">
        <v>3504</v>
      </c>
      <c r="I648" s="12" t="s">
        <v>3140</v>
      </c>
      <c r="J648" s="12" t="s">
        <v>3625</v>
      </c>
      <c r="K648" s="12" t="s">
        <v>28</v>
      </c>
      <c r="L648" s="12" t="s">
        <v>28</v>
      </c>
      <c r="N648" s="12" t="s">
        <v>28</v>
      </c>
      <c r="O648" t="s">
        <v>744</v>
      </c>
      <c r="P648" s="12" t="s">
        <v>3901</v>
      </c>
      <c r="Q648" t="s">
        <v>4009</v>
      </c>
      <c r="R648" t="s">
        <v>4236</v>
      </c>
      <c r="S648" t="s">
        <v>4406</v>
      </c>
      <c r="T648" s="12" t="s">
        <v>3460</v>
      </c>
      <c r="U648" s="12" t="s">
        <v>1928</v>
      </c>
      <c r="W648" s="12" t="s">
        <v>40</v>
      </c>
      <c r="X648" s="12" t="s">
        <v>3365</v>
      </c>
      <c r="Y648" s="12" t="s">
        <v>3069</v>
      </c>
      <c r="Z648" s="12" t="s">
        <v>3142</v>
      </c>
      <c r="AA648" s="12" t="s">
        <v>35</v>
      </c>
      <c r="AB648" s="12" t="s">
        <v>2901</v>
      </c>
      <c r="AE648" s="12" t="s">
        <v>119</v>
      </c>
      <c r="AF648" s="12">
        <v>3</v>
      </c>
    </row>
    <row r="649" spans="1:59" s="12" customFormat="1" x14ac:dyDescent="0.25">
      <c r="A649" s="12" t="s">
        <v>3139</v>
      </c>
      <c r="B649" s="12">
        <v>2002</v>
      </c>
      <c r="C649" t="str">
        <f t="shared" si="10"/>
        <v>Waldenstrom et al. 2002</v>
      </c>
      <c r="D649" s="12" t="s">
        <v>35</v>
      </c>
      <c r="E649" s="12" t="s">
        <v>25</v>
      </c>
      <c r="F649" s="12" t="s">
        <v>629</v>
      </c>
      <c r="G649" s="12" t="s">
        <v>2901</v>
      </c>
      <c r="H649" s="12" t="s">
        <v>3504</v>
      </c>
      <c r="I649" s="12" t="s">
        <v>3140</v>
      </c>
      <c r="J649" s="12" t="s">
        <v>3625</v>
      </c>
      <c r="K649" s="12" t="s">
        <v>28</v>
      </c>
      <c r="L649" s="12" t="s">
        <v>28</v>
      </c>
      <c r="N649" s="12" t="s">
        <v>28</v>
      </c>
      <c r="O649" t="s">
        <v>744</v>
      </c>
      <c r="P649" s="12" t="s">
        <v>3901</v>
      </c>
      <c r="Q649" t="s">
        <v>4009</v>
      </c>
      <c r="R649" t="s">
        <v>4236</v>
      </c>
      <c r="S649" t="s">
        <v>4406</v>
      </c>
      <c r="T649" s="12" t="s">
        <v>3460</v>
      </c>
      <c r="U649" s="12" t="s">
        <v>1928</v>
      </c>
      <c r="W649" s="12" t="s">
        <v>40</v>
      </c>
      <c r="X649" s="12" t="s">
        <v>3165</v>
      </c>
      <c r="Y649" s="12" t="s">
        <v>3165</v>
      </c>
      <c r="Z649" s="12" t="s">
        <v>3142</v>
      </c>
      <c r="AA649" s="12" t="s">
        <v>35</v>
      </c>
      <c r="AB649" s="12" t="s">
        <v>2901</v>
      </c>
      <c r="AE649" s="12" t="s">
        <v>119</v>
      </c>
      <c r="AF649" s="12">
        <v>3</v>
      </c>
    </row>
    <row r="650" spans="1:59" s="12" customFormat="1" x14ac:dyDescent="0.25">
      <c r="A650" s="12" t="s">
        <v>3139</v>
      </c>
      <c r="B650" s="12">
        <v>2002</v>
      </c>
      <c r="C650" t="str">
        <f t="shared" si="10"/>
        <v>Waldenstrom et al. 2002</v>
      </c>
      <c r="D650" s="12" t="s">
        <v>35</v>
      </c>
      <c r="E650" s="12" t="s">
        <v>25</v>
      </c>
      <c r="F650" s="12" t="s">
        <v>629</v>
      </c>
      <c r="G650" s="12" t="s">
        <v>2901</v>
      </c>
      <c r="H650" s="12" t="s">
        <v>3504</v>
      </c>
      <c r="I650" s="12" t="s">
        <v>3140</v>
      </c>
      <c r="J650" s="12" t="s">
        <v>3625</v>
      </c>
      <c r="K650" s="12" t="s">
        <v>28</v>
      </c>
      <c r="L650" s="12" t="s">
        <v>28</v>
      </c>
      <c r="N650" s="12" t="s">
        <v>28</v>
      </c>
      <c r="O650" t="s">
        <v>744</v>
      </c>
      <c r="P650" s="12" t="s">
        <v>3901</v>
      </c>
      <c r="Q650" t="s">
        <v>4009</v>
      </c>
      <c r="R650" t="s">
        <v>4236</v>
      </c>
      <c r="S650" t="s">
        <v>4406</v>
      </c>
      <c r="T650" s="12" t="s">
        <v>3460</v>
      </c>
      <c r="U650" s="12" t="s">
        <v>1928</v>
      </c>
      <c r="W650" s="12" t="s">
        <v>40</v>
      </c>
      <c r="X650" s="12" t="s">
        <v>3303</v>
      </c>
      <c r="Y650" s="12" t="s">
        <v>3303</v>
      </c>
      <c r="Z650" s="12" t="s">
        <v>3142</v>
      </c>
      <c r="AA650" s="12" t="s">
        <v>35</v>
      </c>
      <c r="AB650" s="12" t="s">
        <v>2901</v>
      </c>
      <c r="AE650" s="12" t="s">
        <v>119</v>
      </c>
      <c r="AF650" s="12">
        <v>3</v>
      </c>
    </row>
    <row r="651" spans="1:59" s="12" customFormat="1" x14ac:dyDescent="0.25">
      <c r="A651" s="12" t="s">
        <v>3139</v>
      </c>
      <c r="B651" s="12">
        <v>2002</v>
      </c>
      <c r="C651" t="str">
        <f t="shared" si="10"/>
        <v>Waldenstrom et al. 2002</v>
      </c>
      <c r="D651" s="12" t="s">
        <v>35</v>
      </c>
      <c r="E651" s="12" t="s">
        <v>25</v>
      </c>
      <c r="F651" s="12" t="s">
        <v>629</v>
      </c>
      <c r="G651" s="12" t="s">
        <v>2901</v>
      </c>
      <c r="H651" s="12" t="s">
        <v>3504</v>
      </c>
      <c r="I651" s="12" t="s">
        <v>3140</v>
      </c>
      <c r="J651" s="12" t="s">
        <v>3625</v>
      </c>
      <c r="K651" s="12" t="s">
        <v>28</v>
      </c>
      <c r="L651" s="12" t="s">
        <v>28</v>
      </c>
      <c r="N651" s="12" t="s">
        <v>28</v>
      </c>
      <c r="O651" t="s">
        <v>744</v>
      </c>
      <c r="P651" s="12" t="s">
        <v>3901</v>
      </c>
      <c r="Q651" t="s">
        <v>4009</v>
      </c>
      <c r="R651" t="s">
        <v>4236</v>
      </c>
      <c r="S651" t="s">
        <v>4406</v>
      </c>
      <c r="T651" s="12" t="s">
        <v>3460</v>
      </c>
      <c r="U651" s="12" t="s">
        <v>1928</v>
      </c>
      <c r="W651" s="12" t="s">
        <v>40</v>
      </c>
      <c r="X651" s="12" t="s">
        <v>3360</v>
      </c>
      <c r="Y651" s="12" t="s">
        <v>3360</v>
      </c>
      <c r="Z651" s="12" t="s">
        <v>3142</v>
      </c>
      <c r="AA651" s="12" t="s">
        <v>35</v>
      </c>
      <c r="AB651" s="12" t="s">
        <v>2901</v>
      </c>
      <c r="AE651" s="12" t="s">
        <v>119</v>
      </c>
      <c r="AF651" s="12">
        <v>3</v>
      </c>
    </row>
    <row r="652" spans="1:59" x14ac:dyDescent="0.25">
      <c r="A652" s="12" t="s">
        <v>3139</v>
      </c>
      <c r="B652" s="12">
        <v>2002</v>
      </c>
      <c r="C652" t="str">
        <f t="shared" si="10"/>
        <v>Waldenstrom et al. 2002</v>
      </c>
      <c r="D652" s="12" t="s">
        <v>35</v>
      </c>
      <c r="E652" s="12" t="s">
        <v>25</v>
      </c>
      <c r="F652" s="12" t="s">
        <v>629</v>
      </c>
      <c r="G652" s="12" t="s">
        <v>2901</v>
      </c>
      <c r="H652" s="12" t="s">
        <v>3504</v>
      </c>
      <c r="I652" s="12" t="s">
        <v>3140</v>
      </c>
      <c r="J652" s="12" t="s">
        <v>3625</v>
      </c>
      <c r="K652" s="12" t="s">
        <v>28</v>
      </c>
      <c r="L652" s="12" t="s">
        <v>28</v>
      </c>
      <c r="M652" s="12"/>
      <c r="N652" s="12" t="s">
        <v>28</v>
      </c>
      <c r="O652" t="s">
        <v>744</v>
      </c>
      <c r="P652" s="12" t="s">
        <v>3901</v>
      </c>
      <c r="Q652" t="s">
        <v>4009</v>
      </c>
      <c r="R652" t="s">
        <v>4015</v>
      </c>
      <c r="S652" t="s">
        <v>4334</v>
      </c>
      <c r="T652" s="12" t="s">
        <v>4428</v>
      </c>
      <c r="U652" s="12" t="s">
        <v>1355</v>
      </c>
      <c r="V652" s="12"/>
      <c r="W652" s="12" t="s">
        <v>40</v>
      </c>
      <c r="X652" s="12" t="s">
        <v>3365</v>
      </c>
      <c r="Y652" s="12" t="s">
        <v>3069</v>
      </c>
      <c r="Z652" s="12" t="s">
        <v>3142</v>
      </c>
      <c r="AA652" s="12" t="s">
        <v>35</v>
      </c>
      <c r="AB652" s="12" t="s">
        <v>2901</v>
      </c>
      <c r="AC652" s="12"/>
      <c r="AD652" s="12"/>
      <c r="AE652" s="12" t="s">
        <v>119</v>
      </c>
      <c r="AF652" s="12">
        <v>31</v>
      </c>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row>
    <row r="653" spans="1:59" s="12" customFormat="1" x14ac:dyDescent="0.25">
      <c r="A653" s="12" t="s">
        <v>3139</v>
      </c>
      <c r="B653" s="12">
        <v>2002</v>
      </c>
      <c r="C653" t="str">
        <f t="shared" si="10"/>
        <v>Waldenstrom et al. 2002</v>
      </c>
      <c r="D653" s="12" t="s">
        <v>35</v>
      </c>
      <c r="E653" s="12" t="s">
        <v>25</v>
      </c>
      <c r="F653" s="12" t="s">
        <v>629</v>
      </c>
      <c r="G653" s="12" t="s">
        <v>2901</v>
      </c>
      <c r="H653" s="12" t="s">
        <v>3504</v>
      </c>
      <c r="I653" s="12" t="s">
        <v>3140</v>
      </c>
      <c r="J653" s="12" t="s">
        <v>3625</v>
      </c>
      <c r="K653" s="12" t="s">
        <v>28</v>
      </c>
      <c r="L653" s="12" t="s">
        <v>28</v>
      </c>
      <c r="N653" s="12" t="s">
        <v>28</v>
      </c>
      <c r="O653" t="s">
        <v>744</v>
      </c>
      <c r="P653" s="12" t="s">
        <v>3901</v>
      </c>
      <c r="Q653" t="s">
        <v>4009</v>
      </c>
      <c r="R653" t="s">
        <v>4015</v>
      </c>
      <c r="S653" t="s">
        <v>4334</v>
      </c>
      <c r="T653" s="12" t="s">
        <v>4428</v>
      </c>
      <c r="U653" s="12" t="s">
        <v>1355</v>
      </c>
      <c r="W653" s="12" t="s">
        <v>40</v>
      </c>
      <c r="X653" s="12" t="s">
        <v>3165</v>
      </c>
      <c r="Y653" s="12" t="s">
        <v>3165</v>
      </c>
      <c r="Z653" s="12" t="s">
        <v>3142</v>
      </c>
      <c r="AA653" s="12" t="s">
        <v>35</v>
      </c>
      <c r="AB653" s="12" t="s">
        <v>2901</v>
      </c>
      <c r="AE653" s="12">
        <v>8</v>
      </c>
      <c r="AF653" s="12">
        <v>31</v>
      </c>
    </row>
    <row r="654" spans="1:59" s="12" customFormat="1" x14ac:dyDescent="0.25">
      <c r="A654" s="12" t="s">
        <v>3139</v>
      </c>
      <c r="B654" s="12">
        <v>2002</v>
      </c>
      <c r="C654" t="str">
        <f t="shared" si="10"/>
        <v>Waldenstrom et al. 2002</v>
      </c>
      <c r="D654" s="12" t="s">
        <v>35</v>
      </c>
      <c r="E654" s="12" t="s">
        <v>25</v>
      </c>
      <c r="F654" s="12" t="s">
        <v>629</v>
      </c>
      <c r="G654" s="12" t="s">
        <v>2901</v>
      </c>
      <c r="H654" s="12" t="s">
        <v>3504</v>
      </c>
      <c r="I654" s="12" t="s">
        <v>3140</v>
      </c>
      <c r="J654" s="12" t="s">
        <v>3625</v>
      </c>
      <c r="K654" s="12" t="s">
        <v>28</v>
      </c>
      <c r="L654" s="12" t="s">
        <v>28</v>
      </c>
      <c r="N654" s="12" t="s">
        <v>28</v>
      </c>
      <c r="O654" t="s">
        <v>744</v>
      </c>
      <c r="P654" s="12" t="s">
        <v>3901</v>
      </c>
      <c r="Q654" t="s">
        <v>4009</v>
      </c>
      <c r="R654" t="s">
        <v>4015</v>
      </c>
      <c r="S654" t="s">
        <v>4334</v>
      </c>
      <c r="T654" s="12" t="s">
        <v>4428</v>
      </c>
      <c r="U654" s="12" t="s">
        <v>1355</v>
      </c>
      <c r="W654" s="12" t="s">
        <v>40</v>
      </c>
      <c r="X654" s="12" t="s">
        <v>3303</v>
      </c>
      <c r="Y654" s="12" t="s">
        <v>3303</v>
      </c>
      <c r="Z654" s="12" t="s">
        <v>3142</v>
      </c>
      <c r="AA654" s="12" t="s">
        <v>35</v>
      </c>
      <c r="AB654" s="12" t="s">
        <v>2901</v>
      </c>
      <c r="AE654" s="12">
        <v>2</v>
      </c>
      <c r="AF654" s="12">
        <v>31</v>
      </c>
    </row>
    <row r="655" spans="1:59" s="12" customFormat="1" x14ac:dyDescent="0.25">
      <c r="A655" s="12" t="s">
        <v>3139</v>
      </c>
      <c r="B655" s="12">
        <v>2002</v>
      </c>
      <c r="C655" t="str">
        <f t="shared" si="10"/>
        <v>Waldenstrom et al. 2002</v>
      </c>
      <c r="D655" s="12" t="s">
        <v>35</v>
      </c>
      <c r="E655" s="12" t="s">
        <v>25</v>
      </c>
      <c r="F655" s="12" t="s">
        <v>629</v>
      </c>
      <c r="G655" s="12" t="s">
        <v>2901</v>
      </c>
      <c r="H655" s="12" t="s">
        <v>3504</v>
      </c>
      <c r="I655" s="12" t="s">
        <v>3140</v>
      </c>
      <c r="J655" s="12" t="s">
        <v>3625</v>
      </c>
      <c r="K655" s="12" t="s">
        <v>28</v>
      </c>
      <c r="L655" s="12" t="s">
        <v>28</v>
      </c>
      <c r="N655" s="12" t="s">
        <v>28</v>
      </c>
      <c r="O655" t="s">
        <v>744</v>
      </c>
      <c r="P655" s="12" t="s">
        <v>3901</v>
      </c>
      <c r="Q655" t="s">
        <v>4009</v>
      </c>
      <c r="R655" t="s">
        <v>4015</v>
      </c>
      <c r="S655" t="s">
        <v>4334</v>
      </c>
      <c r="T655" s="12" t="s">
        <v>4428</v>
      </c>
      <c r="U655" s="12" t="s">
        <v>1355</v>
      </c>
      <c r="W655" s="12" t="s">
        <v>40</v>
      </c>
      <c r="X655" s="12" t="s">
        <v>3360</v>
      </c>
      <c r="Y655" s="12" t="s">
        <v>3360</v>
      </c>
      <c r="Z655" s="12" t="s">
        <v>3142</v>
      </c>
      <c r="AA655" s="12" t="s">
        <v>35</v>
      </c>
      <c r="AB655" s="12" t="s">
        <v>2901</v>
      </c>
      <c r="AE655" s="12" t="s">
        <v>119</v>
      </c>
      <c r="AF655" s="12">
        <v>31</v>
      </c>
    </row>
    <row r="656" spans="1:59" s="12" customFormat="1" x14ac:dyDescent="0.25">
      <c r="A656" s="12" t="s">
        <v>3139</v>
      </c>
      <c r="B656" s="12">
        <v>2002</v>
      </c>
      <c r="C656" t="str">
        <f t="shared" si="10"/>
        <v>Waldenstrom et al. 2002</v>
      </c>
      <c r="D656" s="12" t="s">
        <v>35</v>
      </c>
      <c r="E656" s="12" t="s">
        <v>25</v>
      </c>
      <c r="F656" s="12" t="s">
        <v>629</v>
      </c>
      <c r="G656" s="12" t="s">
        <v>2901</v>
      </c>
      <c r="H656" s="12" t="s">
        <v>3504</v>
      </c>
      <c r="I656" s="12" t="s">
        <v>3140</v>
      </c>
      <c r="J656" s="12" t="s">
        <v>3625</v>
      </c>
      <c r="K656" s="12" t="s">
        <v>28</v>
      </c>
      <c r="L656" s="12" t="s">
        <v>28</v>
      </c>
      <c r="N656" s="12" t="s">
        <v>28</v>
      </c>
      <c r="O656" t="s">
        <v>744</v>
      </c>
      <c r="P656" s="12" t="s">
        <v>3901</v>
      </c>
      <c r="Q656" t="s">
        <v>4009</v>
      </c>
      <c r="R656" t="s">
        <v>4282</v>
      </c>
      <c r="S656" t="s">
        <v>4281</v>
      </c>
      <c r="T656" s="12" t="s">
        <v>2827</v>
      </c>
      <c r="U656" s="12" t="s">
        <v>1365</v>
      </c>
      <c r="W656" s="12" t="s">
        <v>40</v>
      </c>
      <c r="X656" s="12" t="s">
        <v>3365</v>
      </c>
      <c r="Y656" s="12" t="s">
        <v>3069</v>
      </c>
      <c r="Z656" s="12" t="s">
        <v>3142</v>
      </c>
      <c r="AA656" s="12" t="s">
        <v>35</v>
      </c>
      <c r="AB656" s="12" t="s">
        <v>2901</v>
      </c>
      <c r="AE656" s="12" t="s">
        <v>119</v>
      </c>
      <c r="AF656" s="12">
        <v>107</v>
      </c>
    </row>
    <row r="657" spans="1:32" s="12" customFormat="1" x14ac:dyDescent="0.25">
      <c r="A657" s="12" t="s">
        <v>3139</v>
      </c>
      <c r="B657" s="12">
        <v>2002</v>
      </c>
      <c r="C657" t="str">
        <f t="shared" si="10"/>
        <v>Waldenstrom et al. 2002</v>
      </c>
      <c r="D657" s="12" t="s">
        <v>35</v>
      </c>
      <c r="E657" s="12" t="s">
        <v>25</v>
      </c>
      <c r="F657" s="12" t="s">
        <v>629</v>
      </c>
      <c r="G657" s="12" t="s">
        <v>2901</v>
      </c>
      <c r="H657" s="12" t="s">
        <v>3504</v>
      </c>
      <c r="I657" s="12" t="s">
        <v>3140</v>
      </c>
      <c r="J657" s="12" t="s">
        <v>3625</v>
      </c>
      <c r="K657" s="12" t="s">
        <v>28</v>
      </c>
      <c r="L657" s="12" t="s">
        <v>28</v>
      </c>
      <c r="N657" s="12" t="s">
        <v>28</v>
      </c>
      <c r="O657" t="s">
        <v>744</v>
      </c>
      <c r="P657" s="12" t="s">
        <v>3901</v>
      </c>
      <c r="Q657" t="s">
        <v>4009</v>
      </c>
      <c r="R657" t="s">
        <v>4282</v>
      </c>
      <c r="S657" t="s">
        <v>4281</v>
      </c>
      <c r="T657" s="12" t="s">
        <v>2827</v>
      </c>
      <c r="U657" s="12" t="s">
        <v>1365</v>
      </c>
      <c r="W657" s="12" t="s">
        <v>40</v>
      </c>
      <c r="X657" s="12" t="s">
        <v>3165</v>
      </c>
      <c r="Y657" s="12" t="s">
        <v>3165</v>
      </c>
      <c r="Z657" s="12" t="s">
        <v>3142</v>
      </c>
      <c r="AA657" s="12" t="s">
        <v>35</v>
      </c>
      <c r="AB657" s="12" t="s">
        <v>2901</v>
      </c>
      <c r="AE657" s="12" t="s">
        <v>119</v>
      </c>
      <c r="AF657" s="12">
        <v>107</v>
      </c>
    </row>
    <row r="658" spans="1:32" s="12" customFormat="1" x14ac:dyDescent="0.25">
      <c r="A658" s="12" t="s">
        <v>3139</v>
      </c>
      <c r="B658" s="12">
        <v>2002</v>
      </c>
      <c r="C658" t="str">
        <f t="shared" si="10"/>
        <v>Waldenstrom et al. 2002</v>
      </c>
      <c r="D658" s="12" t="s">
        <v>35</v>
      </c>
      <c r="E658" s="12" t="s">
        <v>25</v>
      </c>
      <c r="F658" s="12" t="s">
        <v>629</v>
      </c>
      <c r="G658" s="12" t="s">
        <v>2901</v>
      </c>
      <c r="H658" s="12" t="s">
        <v>3504</v>
      </c>
      <c r="I658" s="12" t="s">
        <v>3140</v>
      </c>
      <c r="J658" s="12" t="s">
        <v>3625</v>
      </c>
      <c r="K658" s="12" t="s">
        <v>28</v>
      </c>
      <c r="L658" s="12" t="s">
        <v>28</v>
      </c>
      <c r="N658" s="12" t="s">
        <v>28</v>
      </c>
      <c r="O658" t="s">
        <v>744</v>
      </c>
      <c r="P658" s="12" t="s">
        <v>3901</v>
      </c>
      <c r="Q658" t="s">
        <v>4009</v>
      </c>
      <c r="R658" t="s">
        <v>4282</v>
      </c>
      <c r="S658" t="s">
        <v>4281</v>
      </c>
      <c r="T658" s="12" t="s">
        <v>2827</v>
      </c>
      <c r="U658" s="12" t="s">
        <v>1365</v>
      </c>
      <c r="W658" s="12" t="s">
        <v>40</v>
      </c>
      <c r="X658" s="12" t="s">
        <v>3303</v>
      </c>
      <c r="Y658" s="12" t="s">
        <v>3303</v>
      </c>
      <c r="Z658" s="12" t="s">
        <v>3142</v>
      </c>
      <c r="AA658" s="12" t="s">
        <v>35</v>
      </c>
      <c r="AB658" s="12" t="s">
        <v>2901</v>
      </c>
      <c r="AE658" s="12" t="s">
        <v>119</v>
      </c>
      <c r="AF658" s="12">
        <v>107</v>
      </c>
    </row>
    <row r="659" spans="1:32" s="12" customFormat="1" x14ac:dyDescent="0.25">
      <c r="A659" s="12" t="s">
        <v>3139</v>
      </c>
      <c r="B659" s="12">
        <v>2002</v>
      </c>
      <c r="C659" t="str">
        <f t="shared" si="10"/>
        <v>Waldenstrom et al. 2002</v>
      </c>
      <c r="D659" s="12" t="s">
        <v>35</v>
      </c>
      <c r="E659" s="12" t="s">
        <v>25</v>
      </c>
      <c r="F659" s="12" t="s">
        <v>629</v>
      </c>
      <c r="G659" s="12" t="s">
        <v>2901</v>
      </c>
      <c r="H659" s="12" t="s">
        <v>3504</v>
      </c>
      <c r="I659" s="12" t="s">
        <v>3140</v>
      </c>
      <c r="J659" s="12" t="s">
        <v>3625</v>
      </c>
      <c r="K659" s="12" t="s">
        <v>28</v>
      </c>
      <c r="L659" s="12" t="s">
        <v>28</v>
      </c>
      <c r="N659" s="12" t="s">
        <v>28</v>
      </c>
      <c r="O659" t="s">
        <v>744</v>
      </c>
      <c r="P659" s="12" t="s">
        <v>3901</v>
      </c>
      <c r="Q659" t="s">
        <v>4009</v>
      </c>
      <c r="R659" t="s">
        <v>4282</v>
      </c>
      <c r="S659" t="s">
        <v>4281</v>
      </c>
      <c r="T659" s="12" t="s">
        <v>2827</v>
      </c>
      <c r="U659" s="12" t="s">
        <v>1365</v>
      </c>
      <c r="W659" s="12" t="s">
        <v>40</v>
      </c>
      <c r="X659" s="12" t="s">
        <v>3360</v>
      </c>
      <c r="Y659" s="12" t="s">
        <v>3360</v>
      </c>
      <c r="Z659" s="12" t="s">
        <v>3142</v>
      </c>
      <c r="AA659" s="12" t="s">
        <v>35</v>
      </c>
      <c r="AB659" s="12" t="s">
        <v>2901</v>
      </c>
      <c r="AE659" s="12" t="s">
        <v>119</v>
      </c>
      <c r="AF659" s="12">
        <v>107</v>
      </c>
    </row>
    <row r="660" spans="1:32" s="12" customFormat="1" x14ac:dyDescent="0.25">
      <c r="A660" s="12" t="s">
        <v>3139</v>
      </c>
      <c r="B660" s="12">
        <v>2002</v>
      </c>
      <c r="C660" t="str">
        <f t="shared" si="10"/>
        <v>Waldenstrom et al. 2002</v>
      </c>
      <c r="D660" s="12" t="s">
        <v>35</v>
      </c>
      <c r="E660" s="12" t="s">
        <v>25</v>
      </c>
      <c r="F660" s="12" t="s">
        <v>629</v>
      </c>
      <c r="G660" s="12" t="s">
        <v>2901</v>
      </c>
      <c r="H660" s="12" t="s">
        <v>3504</v>
      </c>
      <c r="I660" s="12" t="s">
        <v>3140</v>
      </c>
      <c r="J660" s="12" t="s">
        <v>3625</v>
      </c>
      <c r="K660" s="12" t="s">
        <v>28</v>
      </c>
      <c r="L660" s="12" t="s">
        <v>28</v>
      </c>
      <c r="N660" s="12" t="s">
        <v>28</v>
      </c>
      <c r="O660" t="s">
        <v>744</v>
      </c>
      <c r="P660" s="12" t="s">
        <v>3901</v>
      </c>
      <c r="Q660" t="s">
        <v>2614</v>
      </c>
      <c r="R660" t="s">
        <v>3903</v>
      </c>
      <c r="S660" t="s">
        <v>4126</v>
      </c>
      <c r="T660" s="12" t="s">
        <v>3492</v>
      </c>
      <c r="U660" s="12" t="s">
        <v>3190</v>
      </c>
      <c r="W660" s="12" t="s">
        <v>40</v>
      </c>
      <c r="X660" s="12" t="s">
        <v>3365</v>
      </c>
      <c r="Y660" s="12" t="s">
        <v>3069</v>
      </c>
      <c r="Z660" s="12" t="s">
        <v>3142</v>
      </c>
      <c r="AA660" s="12" t="s">
        <v>35</v>
      </c>
      <c r="AB660" s="12" t="s">
        <v>2901</v>
      </c>
      <c r="AE660" s="12">
        <v>1</v>
      </c>
      <c r="AF660" s="12">
        <v>6</v>
      </c>
    </row>
    <row r="661" spans="1:32" s="12" customFormat="1" x14ac:dyDescent="0.25">
      <c r="A661" s="12" t="s">
        <v>3139</v>
      </c>
      <c r="B661" s="12">
        <v>2002</v>
      </c>
      <c r="C661" t="str">
        <f t="shared" si="10"/>
        <v>Waldenstrom et al. 2002</v>
      </c>
      <c r="D661" s="12" t="s">
        <v>35</v>
      </c>
      <c r="E661" s="12" t="s">
        <v>25</v>
      </c>
      <c r="F661" s="12" t="s">
        <v>629</v>
      </c>
      <c r="G661" s="12" t="s">
        <v>2901</v>
      </c>
      <c r="H661" s="12" t="s">
        <v>3504</v>
      </c>
      <c r="I661" s="12" t="s">
        <v>3140</v>
      </c>
      <c r="J661" s="12" t="s">
        <v>3625</v>
      </c>
      <c r="K661" s="12" t="s">
        <v>28</v>
      </c>
      <c r="L661" s="12" t="s">
        <v>28</v>
      </c>
      <c r="N661" s="12" t="s">
        <v>28</v>
      </c>
      <c r="O661" t="s">
        <v>744</v>
      </c>
      <c r="P661" s="12" t="s">
        <v>3901</v>
      </c>
      <c r="Q661" t="s">
        <v>2614</v>
      </c>
      <c r="R661" t="s">
        <v>3903</v>
      </c>
      <c r="S661" t="s">
        <v>4126</v>
      </c>
      <c r="T661" s="12" t="s">
        <v>3492</v>
      </c>
      <c r="U661" s="12" t="s">
        <v>3190</v>
      </c>
      <c r="W661" s="12" t="s">
        <v>40</v>
      </c>
      <c r="X661" s="12" t="s">
        <v>3165</v>
      </c>
      <c r="Y661" s="12" t="s">
        <v>3165</v>
      </c>
      <c r="Z661" s="12" t="s">
        <v>3142</v>
      </c>
      <c r="AA661" s="12" t="s">
        <v>35</v>
      </c>
      <c r="AB661" s="12" t="s">
        <v>2901</v>
      </c>
      <c r="AE661" s="12" t="s">
        <v>119</v>
      </c>
      <c r="AF661" s="12">
        <v>6</v>
      </c>
    </row>
    <row r="662" spans="1:32" s="12" customFormat="1" x14ac:dyDescent="0.25">
      <c r="A662" s="12" t="s">
        <v>3139</v>
      </c>
      <c r="B662" s="12">
        <v>2002</v>
      </c>
      <c r="C662" t="str">
        <f t="shared" si="10"/>
        <v>Waldenstrom et al. 2002</v>
      </c>
      <c r="D662" s="12" t="s">
        <v>35</v>
      </c>
      <c r="E662" s="12" t="s">
        <v>25</v>
      </c>
      <c r="F662" s="12" t="s">
        <v>629</v>
      </c>
      <c r="G662" s="12" t="s">
        <v>2901</v>
      </c>
      <c r="H662" s="12" t="s">
        <v>3504</v>
      </c>
      <c r="I662" s="12" t="s">
        <v>3140</v>
      </c>
      <c r="J662" s="12" t="s">
        <v>3625</v>
      </c>
      <c r="K662" s="12" t="s">
        <v>28</v>
      </c>
      <c r="L662" s="12" t="s">
        <v>28</v>
      </c>
      <c r="N662" s="12" t="s">
        <v>28</v>
      </c>
      <c r="O662" t="s">
        <v>744</v>
      </c>
      <c r="P662" s="12" t="s">
        <v>3901</v>
      </c>
      <c r="Q662" t="s">
        <v>2614</v>
      </c>
      <c r="R662" t="s">
        <v>3903</v>
      </c>
      <c r="S662" t="s">
        <v>4126</v>
      </c>
      <c r="T662" s="12" t="s">
        <v>3492</v>
      </c>
      <c r="U662" s="12" t="s">
        <v>3190</v>
      </c>
      <c r="W662" s="12" t="s">
        <v>40</v>
      </c>
      <c r="X662" s="12" t="s">
        <v>3303</v>
      </c>
      <c r="Y662" s="12" t="s">
        <v>3303</v>
      </c>
      <c r="Z662" s="12" t="s">
        <v>3142</v>
      </c>
      <c r="AA662" s="12" t="s">
        <v>35</v>
      </c>
      <c r="AB662" s="12" t="s">
        <v>2901</v>
      </c>
      <c r="AE662" s="12">
        <v>1</v>
      </c>
      <c r="AF662" s="12">
        <v>6</v>
      </c>
    </row>
    <row r="663" spans="1:32" s="12" customFormat="1" x14ac:dyDescent="0.25">
      <c r="A663" s="12" t="s">
        <v>3139</v>
      </c>
      <c r="B663" s="12">
        <v>2002</v>
      </c>
      <c r="C663" t="str">
        <f t="shared" si="10"/>
        <v>Waldenstrom et al. 2002</v>
      </c>
      <c r="D663" s="12" t="s">
        <v>35</v>
      </c>
      <c r="E663" s="12" t="s">
        <v>25</v>
      </c>
      <c r="F663" s="12" t="s">
        <v>629</v>
      </c>
      <c r="G663" s="12" t="s">
        <v>2901</v>
      </c>
      <c r="H663" s="12" t="s">
        <v>3504</v>
      </c>
      <c r="I663" s="12" t="s">
        <v>3140</v>
      </c>
      <c r="J663" s="12" t="s">
        <v>3625</v>
      </c>
      <c r="K663" s="12" t="s">
        <v>28</v>
      </c>
      <c r="L663" s="12" t="s">
        <v>28</v>
      </c>
      <c r="N663" s="12" t="s">
        <v>28</v>
      </c>
      <c r="O663" t="s">
        <v>744</v>
      </c>
      <c r="P663" s="12" t="s">
        <v>3901</v>
      </c>
      <c r="Q663" t="s">
        <v>2614</v>
      </c>
      <c r="R663" t="s">
        <v>3903</v>
      </c>
      <c r="S663" t="s">
        <v>4126</v>
      </c>
      <c r="T663" s="12" t="s">
        <v>3492</v>
      </c>
      <c r="U663" s="12" t="s">
        <v>3190</v>
      </c>
      <c r="W663" s="12" t="s">
        <v>40</v>
      </c>
      <c r="X663" s="12" t="s">
        <v>3360</v>
      </c>
      <c r="Y663" s="12" t="s">
        <v>3360</v>
      </c>
      <c r="Z663" s="12" t="s">
        <v>3142</v>
      </c>
      <c r="AA663" s="12" t="s">
        <v>35</v>
      </c>
      <c r="AB663" s="12" t="s">
        <v>2901</v>
      </c>
      <c r="AE663" s="12" t="s">
        <v>119</v>
      </c>
      <c r="AF663" s="12">
        <v>6</v>
      </c>
    </row>
    <row r="664" spans="1:32" s="12" customFormat="1" x14ac:dyDescent="0.25">
      <c r="A664" s="12" t="s">
        <v>3139</v>
      </c>
      <c r="B664" s="12">
        <v>2002</v>
      </c>
      <c r="C664" t="str">
        <f t="shared" si="10"/>
        <v>Waldenstrom et al. 2002</v>
      </c>
      <c r="D664" s="12" t="s">
        <v>35</v>
      </c>
      <c r="E664" s="12" t="s">
        <v>25</v>
      </c>
      <c r="F664" s="12" t="s">
        <v>629</v>
      </c>
      <c r="G664" s="12" t="s">
        <v>2901</v>
      </c>
      <c r="H664" s="12" t="s">
        <v>3504</v>
      </c>
      <c r="I664" s="12" t="s">
        <v>3140</v>
      </c>
      <c r="J664" s="12" t="s">
        <v>3625</v>
      </c>
      <c r="K664" s="12" t="s">
        <v>28</v>
      </c>
      <c r="L664" s="12" t="s">
        <v>28</v>
      </c>
      <c r="N664" s="12" t="s">
        <v>28</v>
      </c>
      <c r="O664" t="s">
        <v>744</v>
      </c>
      <c r="P664" s="12" t="s">
        <v>3901</v>
      </c>
      <c r="Q664" t="s">
        <v>4009</v>
      </c>
      <c r="R664" t="s">
        <v>4282</v>
      </c>
      <c r="S664" t="s">
        <v>4281</v>
      </c>
      <c r="T664" s="12" t="s">
        <v>3487</v>
      </c>
      <c r="U664" s="12" t="s">
        <v>3204</v>
      </c>
      <c r="W664" s="12" t="s">
        <v>40</v>
      </c>
      <c r="X664" s="12" t="s">
        <v>3365</v>
      </c>
      <c r="Y664" s="12" t="s">
        <v>3069</v>
      </c>
      <c r="Z664" s="12" t="s">
        <v>3142</v>
      </c>
      <c r="AA664" s="12" t="s">
        <v>35</v>
      </c>
      <c r="AB664" s="12" t="s">
        <v>2901</v>
      </c>
      <c r="AE664" s="12" t="s">
        <v>119</v>
      </c>
      <c r="AF664" s="12">
        <v>2</v>
      </c>
    </row>
    <row r="665" spans="1:32" s="12" customFormat="1" x14ac:dyDescent="0.25">
      <c r="A665" s="12" t="s">
        <v>3139</v>
      </c>
      <c r="B665" s="12">
        <v>2002</v>
      </c>
      <c r="C665" t="str">
        <f t="shared" si="10"/>
        <v>Waldenstrom et al. 2002</v>
      </c>
      <c r="D665" s="12" t="s">
        <v>35</v>
      </c>
      <c r="E665" s="12" t="s">
        <v>25</v>
      </c>
      <c r="F665" s="12" t="s">
        <v>629</v>
      </c>
      <c r="G665" s="12" t="s">
        <v>2901</v>
      </c>
      <c r="H665" s="12" t="s">
        <v>3504</v>
      </c>
      <c r="I665" s="12" t="s">
        <v>3140</v>
      </c>
      <c r="J665" s="12" t="s">
        <v>3625</v>
      </c>
      <c r="K665" s="12" t="s">
        <v>28</v>
      </c>
      <c r="L665" s="12" t="s">
        <v>28</v>
      </c>
      <c r="N665" s="12" t="s">
        <v>28</v>
      </c>
      <c r="O665" t="s">
        <v>744</v>
      </c>
      <c r="P665" s="12" t="s">
        <v>3901</v>
      </c>
      <c r="Q665" t="s">
        <v>4009</v>
      </c>
      <c r="R665" t="s">
        <v>4282</v>
      </c>
      <c r="S665" t="s">
        <v>4281</v>
      </c>
      <c r="T665" s="12" t="s">
        <v>3487</v>
      </c>
      <c r="U665" s="12" t="s">
        <v>3204</v>
      </c>
      <c r="W665" s="12" t="s">
        <v>40</v>
      </c>
      <c r="X665" s="12" t="s">
        <v>3165</v>
      </c>
      <c r="Y665" s="12" t="s">
        <v>3165</v>
      </c>
      <c r="Z665" s="12" t="s">
        <v>3142</v>
      </c>
      <c r="AA665" s="12" t="s">
        <v>35</v>
      </c>
      <c r="AB665" s="12" t="s">
        <v>2901</v>
      </c>
      <c r="AE665" s="12" t="s">
        <v>119</v>
      </c>
      <c r="AF665" s="12">
        <v>2</v>
      </c>
    </row>
    <row r="666" spans="1:32" s="12" customFormat="1" x14ac:dyDescent="0.25">
      <c r="A666" s="12" t="s">
        <v>3139</v>
      </c>
      <c r="B666" s="12">
        <v>2002</v>
      </c>
      <c r="C666" t="str">
        <f t="shared" si="10"/>
        <v>Waldenstrom et al. 2002</v>
      </c>
      <c r="D666" s="12" t="s">
        <v>35</v>
      </c>
      <c r="E666" s="12" t="s">
        <v>25</v>
      </c>
      <c r="F666" s="12" t="s">
        <v>629</v>
      </c>
      <c r="G666" s="12" t="s">
        <v>2901</v>
      </c>
      <c r="H666" s="12" t="s">
        <v>3504</v>
      </c>
      <c r="I666" s="12" t="s">
        <v>3140</v>
      </c>
      <c r="J666" s="12" t="s">
        <v>3625</v>
      </c>
      <c r="K666" s="12" t="s">
        <v>28</v>
      </c>
      <c r="L666" s="12" t="s">
        <v>28</v>
      </c>
      <c r="N666" s="12" t="s">
        <v>28</v>
      </c>
      <c r="O666" t="s">
        <v>744</v>
      </c>
      <c r="P666" s="12" t="s">
        <v>3901</v>
      </c>
      <c r="Q666" t="s">
        <v>4009</v>
      </c>
      <c r="R666" t="s">
        <v>4282</v>
      </c>
      <c r="S666" t="s">
        <v>4281</v>
      </c>
      <c r="T666" s="12" t="s">
        <v>3487</v>
      </c>
      <c r="U666" s="12" t="s">
        <v>3204</v>
      </c>
      <c r="W666" s="12" t="s">
        <v>40</v>
      </c>
      <c r="X666" s="12" t="s">
        <v>3303</v>
      </c>
      <c r="Y666" s="12" t="s">
        <v>3303</v>
      </c>
      <c r="Z666" s="12" t="s">
        <v>3142</v>
      </c>
      <c r="AA666" s="12" t="s">
        <v>35</v>
      </c>
      <c r="AB666" s="12" t="s">
        <v>2901</v>
      </c>
      <c r="AE666" s="12" t="s">
        <v>119</v>
      </c>
      <c r="AF666" s="12">
        <v>2</v>
      </c>
    </row>
    <row r="667" spans="1:32" s="12" customFormat="1" x14ac:dyDescent="0.25">
      <c r="A667" s="12" t="s">
        <v>3139</v>
      </c>
      <c r="B667" s="12">
        <v>2002</v>
      </c>
      <c r="C667" t="str">
        <f t="shared" si="10"/>
        <v>Waldenstrom et al. 2002</v>
      </c>
      <c r="D667" s="12" t="s">
        <v>35</v>
      </c>
      <c r="E667" s="12" t="s">
        <v>25</v>
      </c>
      <c r="F667" s="12" t="s">
        <v>629</v>
      </c>
      <c r="G667" s="12" t="s">
        <v>2901</v>
      </c>
      <c r="H667" s="12" t="s">
        <v>3504</v>
      </c>
      <c r="I667" s="12" t="s">
        <v>3140</v>
      </c>
      <c r="J667" s="12" t="s">
        <v>3625</v>
      </c>
      <c r="K667" s="12" t="s">
        <v>28</v>
      </c>
      <c r="L667" s="12" t="s">
        <v>28</v>
      </c>
      <c r="N667" s="12" t="s">
        <v>28</v>
      </c>
      <c r="O667" t="s">
        <v>744</v>
      </c>
      <c r="P667" s="12" t="s">
        <v>3901</v>
      </c>
      <c r="Q667" t="s">
        <v>4009</v>
      </c>
      <c r="R667" t="s">
        <v>4282</v>
      </c>
      <c r="S667" t="s">
        <v>4281</v>
      </c>
      <c r="T667" s="12" t="s">
        <v>3487</v>
      </c>
      <c r="U667" s="12" t="s">
        <v>3204</v>
      </c>
      <c r="W667" s="12" t="s">
        <v>40</v>
      </c>
      <c r="X667" s="12" t="s">
        <v>3360</v>
      </c>
      <c r="Y667" s="12" t="s">
        <v>3360</v>
      </c>
      <c r="Z667" s="12" t="s">
        <v>3142</v>
      </c>
      <c r="AA667" s="12" t="s">
        <v>35</v>
      </c>
      <c r="AB667" s="12" t="s">
        <v>2901</v>
      </c>
      <c r="AE667" s="12" t="s">
        <v>119</v>
      </c>
      <c r="AF667" s="12">
        <v>2</v>
      </c>
    </row>
    <row r="668" spans="1:32" s="12" customFormat="1" x14ac:dyDescent="0.25">
      <c r="A668" s="12" t="s">
        <v>3139</v>
      </c>
      <c r="B668" s="12">
        <v>2002</v>
      </c>
      <c r="C668" t="str">
        <f t="shared" si="10"/>
        <v>Waldenstrom et al. 2002</v>
      </c>
      <c r="D668" s="12" t="s">
        <v>35</v>
      </c>
      <c r="E668" s="12" t="s">
        <v>25</v>
      </c>
      <c r="F668" s="12" t="s">
        <v>629</v>
      </c>
      <c r="G668" s="12" t="s">
        <v>2901</v>
      </c>
      <c r="H668" s="12" t="s">
        <v>3504</v>
      </c>
      <c r="I668" s="12" t="s">
        <v>3140</v>
      </c>
      <c r="J668" s="12" t="s">
        <v>3625</v>
      </c>
      <c r="K668" s="12" t="s">
        <v>28</v>
      </c>
      <c r="L668" s="12" t="s">
        <v>28</v>
      </c>
      <c r="N668" s="12" t="s">
        <v>28</v>
      </c>
      <c r="O668" t="s">
        <v>744</v>
      </c>
      <c r="P668" s="12" t="s">
        <v>3901</v>
      </c>
      <c r="Q668" t="s">
        <v>4009</v>
      </c>
      <c r="R668" t="s">
        <v>4033</v>
      </c>
      <c r="S668" t="s">
        <v>4121</v>
      </c>
      <c r="T668" s="12" t="s">
        <v>1367</v>
      </c>
      <c r="U668" s="12" t="s">
        <v>1368</v>
      </c>
      <c r="W668" s="12" t="s">
        <v>40</v>
      </c>
      <c r="X668" s="12" t="s">
        <v>3365</v>
      </c>
      <c r="Y668" s="12" t="s">
        <v>3069</v>
      </c>
      <c r="Z668" s="12" t="s">
        <v>3142</v>
      </c>
      <c r="AA668" s="12" t="s">
        <v>35</v>
      </c>
      <c r="AB668" s="12" t="s">
        <v>2901</v>
      </c>
      <c r="AE668" s="12" t="s">
        <v>119</v>
      </c>
      <c r="AF668" s="12">
        <v>37</v>
      </c>
    </row>
    <row r="669" spans="1:32" s="12" customFormat="1" x14ac:dyDescent="0.25">
      <c r="A669" s="12" t="s">
        <v>3139</v>
      </c>
      <c r="B669" s="12">
        <v>2002</v>
      </c>
      <c r="C669" t="str">
        <f t="shared" si="10"/>
        <v>Waldenstrom et al. 2002</v>
      </c>
      <c r="D669" s="12" t="s">
        <v>35</v>
      </c>
      <c r="E669" s="12" t="s">
        <v>25</v>
      </c>
      <c r="F669" s="12" t="s">
        <v>629</v>
      </c>
      <c r="G669" s="12" t="s">
        <v>2901</v>
      </c>
      <c r="H669" s="12" t="s">
        <v>3504</v>
      </c>
      <c r="I669" s="12" t="s">
        <v>3140</v>
      </c>
      <c r="J669" s="12" t="s">
        <v>3625</v>
      </c>
      <c r="K669" s="12" t="s">
        <v>28</v>
      </c>
      <c r="L669" s="12" t="s">
        <v>28</v>
      </c>
      <c r="N669" s="12" t="s">
        <v>28</v>
      </c>
      <c r="O669" t="s">
        <v>744</v>
      </c>
      <c r="P669" s="12" t="s">
        <v>3901</v>
      </c>
      <c r="Q669" t="s">
        <v>4009</v>
      </c>
      <c r="R669" t="s">
        <v>4033</v>
      </c>
      <c r="S669" t="s">
        <v>4121</v>
      </c>
      <c r="T669" s="12" t="s">
        <v>1367</v>
      </c>
      <c r="U669" s="12" t="s">
        <v>1368</v>
      </c>
      <c r="W669" s="12" t="s">
        <v>40</v>
      </c>
      <c r="X669" s="12" t="s">
        <v>3165</v>
      </c>
      <c r="Y669" s="12" t="s">
        <v>3165</v>
      </c>
      <c r="Z669" s="12" t="s">
        <v>3142</v>
      </c>
      <c r="AA669" s="12" t="s">
        <v>35</v>
      </c>
      <c r="AB669" s="12" t="s">
        <v>2901</v>
      </c>
      <c r="AE669" s="12" t="s">
        <v>119</v>
      </c>
      <c r="AF669" s="12">
        <v>37</v>
      </c>
    </row>
    <row r="670" spans="1:32" s="12" customFormat="1" x14ac:dyDescent="0.25">
      <c r="A670" s="12" t="s">
        <v>3139</v>
      </c>
      <c r="B670" s="12">
        <v>2002</v>
      </c>
      <c r="C670" t="str">
        <f t="shared" si="10"/>
        <v>Waldenstrom et al. 2002</v>
      </c>
      <c r="D670" s="12" t="s">
        <v>35</v>
      </c>
      <c r="E670" s="12" t="s">
        <v>25</v>
      </c>
      <c r="F670" s="12" t="s">
        <v>629</v>
      </c>
      <c r="G670" s="12" t="s">
        <v>2901</v>
      </c>
      <c r="H670" s="12" t="s">
        <v>3504</v>
      </c>
      <c r="I670" s="12" t="s">
        <v>3140</v>
      </c>
      <c r="J670" s="12" t="s">
        <v>3625</v>
      </c>
      <c r="K670" s="12" t="s">
        <v>28</v>
      </c>
      <c r="L670" s="12" t="s">
        <v>28</v>
      </c>
      <c r="N670" s="12" t="s">
        <v>28</v>
      </c>
      <c r="O670" t="s">
        <v>744</v>
      </c>
      <c r="P670" s="12" t="s">
        <v>3901</v>
      </c>
      <c r="Q670" t="s">
        <v>4009</v>
      </c>
      <c r="R670" t="s">
        <v>4033</v>
      </c>
      <c r="S670" t="s">
        <v>4121</v>
      </c>
      <c r="T670" s="12" t="s">
        <v>1367</v>
      </c>
      <c r="U670" s="12" t="s">
        <v>1368</v>
      </c>
      <c r="W670" s="12" t="s">
        <v>40</v>
      </c>
      <c r="X670" s="12" t="s">
        <v>3303</v>
      </c>
      <c r="Y670" s="12" t="s">
        <v>3303</v>
      </c>
      <c r="Z670" s="12" t="s">
        <v>3142</v>
      </c>
      <c r="AA670" s="12" t="s">
        <v>35</v>
      </c>
      <c r="AB670" s="12" t="s">
        <v>2901</v>
      </c>
      <c r="AE670" s="12">
        <v>1</v>
      </c>
      <c r="AF670" s="12">
        <v>37</v>
      </c>
    </row>
    <row r="671" spans="1:32" s="12" customFormat="1" x14ac:dyDescent="0.25">
      <c r="A671" s="12" t="s">
        <v>3139</v>
      </c>
      <c r="B671" s="12">
        <v>2002</v>
      </c>
      <c r="C671" t="str">
        <f t="shared" si="10"/>
        <v>Waldenstrom et al. 2002</v>
      </c>
      <c r="D671" s="12" t="s">
        <v>35</v>
      </c>
      <c r="E671" s="12" t="s">
        <v>25</v>
      </c>
      <c r="F671" s="12" t="s">
        <v>629</v>
      </c>
      <c r="G671" s="12" t="s">
        <v>2901</v>
      </c>
      <c r="H671" s="12" t="s">
        <v>3504</v>
      </c>
      <c r="I671" s="12" t="s">
        <v>3140</v>
      </c>
      <c r="J671" s="12" t="s">
        <v>3625</v>
      </c>
      <c r="K671" s="12" t="s">
        <v>28</v>
      </c>
      <c r="L671" s="12" t="s">
        <v>28</v>
      </c>
      <c r="N671" s="12" t="s">
        <v>28</v>
      </c>
      <c r="O671" t="s">
        <v>744</v>
      </c>
      <c r="P671" s="12" t="s">
        <v>3901</v>
      </c>
      <c r="Q671" t="s">
        <v>4009</v>
      </c>
      <c r="R671" t="s">
        <v>4033</v>
      </c>
      <c r="S671" t="s">
        <v>4121</v>
      </c>
      <c r="T671" s="12" t="s">
        <v>1367</v>
      </c>
      <c r="U671" s="12" t="s">
        <v>1368</v>
      </c>
      <c r="W671" s="12" t="s">
        <v>40</v>
      </c>
      <c r="X671" s="12" t="s">
        <v>3360</v>
      </c>
      <c r="Y671" s="12" t="s">
        <v>3360</v>
      </c>
      <c r="Z671" s="12" t="s">
        <v>3142</v>
      </c>
      <c r="AA671" s="12" t="s">
        <v>35</v>
      </c>
      <c r="AB671" s="12" t="s">
        <v>2901</v>
      </c>
      <c r="AE671" s="12">
        <v>1</v>
      </c>
      <c r="AF671" s="12">
        <v>37</v>
      </c>
    </row>
    <row r="672" spans="1:32" s="12" customFormat="1" x14ac:dyDescent="0.25">
      <c r="A672" s="12" t="s">
        <v>3139</v>
      </c>
      <c r="B672" s="12">
        <v>2002</v>
      </c>
      <c r="C672" t="str">
        <f t="shared" si="10"/>
        <v>Waldenstrom et al. 2002</v>
      </c>
      <c r="D672" s="12" t="s">
        <v>35</v>
      </c>
      <c r="E672" s="12" t="s">
        <v>25</v>
      </c>
      <c r="F672" s="12" t="s">
        <v>629</v>
      </c>
      <c r="G672" s="12" t="s">
        <v>2901</v>
      </c>
      <c r="H672" s="12" t="s">
        <v>3504</v>
      </c>
      <c r="I672" s="12" t="s">
        <v>3140</v>
      </c>
      <c r="J672" s="12" t="s">
        <v>3625</v>
      </c>
      <c r="K672" s="12" t="s">
        <v>28</v>
      </c>
      <c r="L672" s="12" t="s">
        <v>28</v>
      </c>
      <c r="N672" s="12" t="s">
        <v>28</v>
      </c>
      <c r="O672" t="s">
        <v>744</v>
      </c>
      <c r="P672" s="12" t="s">
        <v>3901</v>
      </c>
      <c r="Q672" t="s">
        <v>4009</v>
      </c>
      <c r="R672" t="s">
        <v>4295</v>
      </c>
      <c r="S672" t="s">
        <v>4294</v>
      </c>
      <c r="T672" s="12" t="s">
        <v>1369</v>
      </c>
      <c r="U672" s="12" t="s">
        <v>1370</v>
      </c>
      <c r="W672" s="12" t="s">
        <v>40</v>
      </c>
      <c r="X672" s="12" t="s">
        <v>3365</v>
      </c>
      <c r="Y672" s="12" t="s">
        <v>3069</v>
      </c>
      <c r="Z672" s="12" t="s">
        <v>3142</v>
      </c>
      <c r="AA672" s="12" t="s">
        <v>35</v>
      </c>
      <c r="AB672" s="12" t="s">
        <v>2901</v>
      </c>
      <c r="AE672" s="12" t="s">
        <v>119</v>
      </c>
      <c r="AF672" s="12">
        <v>19</v>
      </c>
    </row>
    <row r="673" spans="1:59" s="12" customFormat="1" x14ac:dyDescent="0.25">
      <c r="A673" s="12" t="s">
        <v>3139</v>
      </c>
      <c r="B673" s="12">
        <v>2002</v>
      </c>
      <c r="C673" t="str">
        <f t="shared" si="10"/>
        <v>Waldenstrom et al. 2002</v>
      </c>
      <c r="D673" s="12" t="s">
        <v>35</v>
      </c>
      <c r="E673" s="12" t="s">
        <v>25</v>
      </c>
      <c r="F673" s="12" t="s">
        <v>629</v>
      </c>
      <c r="G673" s="12" t="s">
        <v>2901</v>
      </c>
      <c r="H673" s="12" t="s">
        <v>3504</v>
      </c>
      <c r="I673" s="12" t="s">
        <v>3140</v>
      </c>
      <c r="J673" s="12" t="s">
        <v>3625</v>
      </c>
      <c r="K673" s="12" t="s">
        <v>28</v>
      </c>
      <c r="L673" s="12" t="s">
        <v>28</v>
      </c>
      <c r="N673" s="12" t="s">
        <v>28</v>
      </c>
      <c r="O673" t="s">
        <v>744</v>
      </c>
      <c r="P673" s="12" t="s">
        <v>3901</v>
      </c>
      <c r="Q673" t="s">
        <v>4009</v>
      </c>
      <c r="R673" t="s">
        <v>4295</v>
      </c>
      <c r="S673" t="s">
        <v>4294</v>
      </c>
      <c r="T673" s="12" t="s">
        <v>1369</v>
      </c>
      <c r="U673" s="12" t="s">
        <v>1370</v>
      </c>
      <c r="W673" s="12" t="s">
        <v>40</v>
      </c>
      <c r="X673" s="12" t="s">
        <v>3165</v>
      </c>
      <c r="Y673" s="12" t="s">
        <v>3165</v>
      </c>
      <c r="Z673" s="12" t="s">
        <v>3142</v>
      </c>
      <c r="AA673" s="12" t="s">
        <v>35</v>
      </c>
      <c r="AB673" s="12" t="s">
        <v>2901</v>
      </c>
      <c r="AE673" s="12" t="s">
        <v>119</v>
      </c>
      <c r="AF673" s="12">
        <v>19</v>
      </c>
    </row>
    <row r="674" spans="1:59" x14ac:dyDescent="0.25">
      <c r="A674" s="12" t="s">
        <v>3139</v>
      </c>
      <c r="B674" s="12">
        <v>2002</v>
      </c>
      <c r="C674" t="str">
        <f t="shared" si="10"/>
        <v>Waldenstrom et al. 2002</v>
      </c>
      <c r="D674" s="12" t="s">
        <v>35</v>
      </c>
      <c r="E674" s="12" t="s">
        <v>25</v>
      </c>
      <c r="F674" s="12" t="s">
        <v>629</v>
      </c>
      <c r="G674" s="12" t="s">
        <v>2901</v>
      </c>
      <c r="H674" s="12" t="s">
        <v>3504</v>
      </c>
      <c r="I674" s="12" t="s">
        <v>3140</v>
      </c>
      <c r="J674" s="12" t="s">
        <v>3625</v>
      </c>
      <c r="K674" s="12" t="s">
        <v>28</v>
      </c>
      <c r="L674" s="12" t="s">
        <v>28</v>
      </c>
      <c r="M674" s="12"/>
      <c r="N674" s="12" t="s">
        <v>28</v>
      </c>
      <c r="O674" t="s">
        <v>744</v>
      </c>
      <c r="P674" s="12" t="s">
        <v>3901</v>
      </c>
      <c r="Q674" t="s">
        <v>4009</v>
      </c>
      <c r="R674" t="s">
        <v>4295</v>
      </c>
      <c r="S674" t="s">
        <v>4294</v>
      </c>
      <c r="T674" s="12" t="s">
        <v>1369</v>
      </c>
      <c r="U674" s="12" t="s">
        <v>1370</v>
      </c>
      <c r="V674" s="12"/>
      <c r="W674" s="12" t="s">
        <v>40</v>
      </c>
      <c r="X674" s="12" t="s">
        <v>3303</v>
      </c>
      <c r="Y674" s="12" t="s">
        <v>3303</v>
      </c>
      <c r="Z674" s="12" t="s">
        <v>3142</v>
      </c>
      <c r="AA674" s="12" t="s">
        <v>35</v>
      </c>
      <c r="AB674" s="12" t="s">
        <v>2901</v>
      </c>
      <c r="AC674" s="12"/>
      <c r="AD674" s="12"/>
      <c r="AE674" s="12">
        <v>1</v>
      </c>
      <c r="AF674" s="12">
        <v>19</v>
      </c>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row>
    <row r="675" spans="1:59" x14ac:dyDescent="0.25">
      <c r="A675" s="12" t="s">
        <v>3139</v>
      </c>
      <c r="B675" s="12">
        <v>2002</v>
      </c>
      <c r="C675" t="str">
        <f t="shared" si="10"/>
        <v>Waldenstrom et al. 2002</v>
      </c>
      <c r="D675" s="12" t="s">
        <v>35</v>
      </c>
      <c r="E675" s="12" t="s">
        <v>25</v>
      </c>
      <c r="F675" s="12" t="s">
        <v>629</v>
      </c>
      <c r="G675" s="12" t="s">
        <v>2901</v>
      </c>
      <c r="H675" s="12" t="s">
        <v>3504</v>
      </c>
      <c r="I675" s="12" t="s">
        <v>3140</v>
      </c>
      <c r="J675" s="12" t="s">
        <v>3625</v>
      </c>
      <c r="K675" s="12" t="s">
        <v>28</v>
      </c>
      <c r="L675" s="12" t="s">
        <v>28</v>
      </c>
      <c r="M675" s="12"/>
      <c r="N675" s="12" t="s">
        <v>28</v>
      </c>
      <c r="O675" t="s">
        <v>744</v>
      </c>
      <c r="P675" s="12" t="s">
        <v>3901</v>
      </c>
      <c r="Q675" t="s">
        <v>4009</v>
      </c>
      <c r="R675" t="s">
        <v>4295</v>
      </c>
      <c r="S675" t="s">
        <v>4294</v>
      </c>
      <c r="T675" s="12" t="s">
        <v>1369</v>
      </c>
      <c r="U675" s="12" t="s">
        <v>1370</v>
      </c>
      <c r="V675" s="12"/>
      <c r="W675" s="12" t="s">
        <v>40</v>
      </c>
      <c r="X675" s="12" t="s">
        <v>3360</v>
      </c>
      <c r="Y675" s="12" t="s">
        <v>3360</v>
      </c>
      <c r="Z675" s="12" t="s">
        <v>3142</v>
      </c>
      <c r="AA675" s="12" t="s">
        <v>35</v>
      </c>
      <c r="AB675" s="12" t="s">
        <v>2901</v>
      </c>
      <c r="AC675" s="12"/>
      <c r="AD675" s="12"/>
      <c r="AE675" s="12" t="s">
        <v>119</v>
      </c>
      <c r="AF675" s="12">
        <v>19</v>
      </c>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row>
    <row r="676" spans="1:59" x14ac:dyDescent="0.25">
      <c r="A676" s="12" t="s">
        <v>3213</v>
      </c>
      <c r="B676" s="12">
        <v>2014</v>
      </c>
      <c r="C676" t="str">
        <f t="shared" si="10"/>
        <v>Weis et al. 2014</v>
      </c>
      <c r="D676" s="12" t="s">
        <v>35</v>
      </c>
      <c r="E676" s="12" t="s">
        <v>226</v>
      </c>
      <c r="F676" s="12" t="s">
        <v>3214</v>
      </c>
      <c r="G676" s="12" t="s">
        <v>35</v>
      </c>
      <c r="H676" s="12" t="s">
        <v>3503</v>
      </c>
      <c r="I676" s="12" t="s">
        <v>3215</v>
      </c>
      <c r="J676" s="12" t="s">
        <v>3625</v>
      </c>
      <c r="K676" s="12" t="s">
        <v>28</v>
      </c>
      <c r="L676" s="12" t="s">
        <v>28</v>
      </c>
      <c r="M676" s="12"/>
      <c r="N676" s="12" t="s">
        <v>28</v>
      </c>
      <c r="O676" t="s">
        <v>744</v>
      </c>
      <c r="P676" s="12" t="s">
        <v>3901</v>
      </c>
      <c r="Q676" t="s">
        <v>4009</v>
      </c>
      <c r="R676" t="s">
        <v>4008</v>
      </c>
      <c r="S676" t="s">
        <v>3931</v>
      </c>
      <c r="T676" s="12" t="s">
        <v>3156</v>
      </c>
      <c r="U676" s="12" t="s">
        <v>3217</v>
      </c>
      <c r="V676" s="12" t="s">
        <v>3216</v>
      </c>
      <c r="W676" s="12" t="s">
        <v>40</v>
      </c>
      <c r="X676" s="12" t="s">
        <v>3165</v>
      </c>
      <c r="Y676" s="12" t="s">
        <v>3165</v>
      </c>
      <c r="Z676" s="12" t="s">
        <v>3142</v>
      </c>
      <c r="AA676" s="12" t="s">
        <v>35</v>
      </c>
      <c r="AB676" s="12" t="s">
        <v>2901</v>
      </c>
      <c r="AC676" s="12"/>
      <c r="AD676" s="12"/>
      <c r="AE676" s="12">
        <v>1</v>
      </c>
      <c r="AF676" s="12">
        <v>70</v>
      </c>
      <c r="AG676" s="15"/>
      <c r="AH676" s="15"/>
      <c r="AI676" s="12"/>
      <c r="AJ676" s="12"/>
      <c r="AK676" s="12"/>
      <c r="AL676" s="12"/>
      <c r="AM676" s="12"/>
      <c r="AN676" s="12"/>
      <c r="AO676" s="15"/>
      <c r="AP676" s="15"/>
      <c r="AQ676" s="12"/>
      <c r="AR676" s="12"/>
      <c r="AS676" s="12"/>
      <c r="AT676" s="12"/>
      <c r="AU676" s="12"/>
      <c r="AV676" s="12"/>
      <c r="AW676" s="12"/>
      <c r="AX676" s="12"/>
      <c r="AY676" s="12"/>
      <c r="AZ676" s="12"/>
      <c r="BA676" s="12"/>
      <c r="BB676" s="12"/>
      <c r="BC676" s="12"/>
      <c r="BD676" s="12"/>
      <c r="BE676" s="12"/>
      <c r="BF676" s="12"/>
      <c r="BG676" s="12"/>
    </row>
    <row r="677" spans="1:59" s="12" customFormat="1" x14ac:dyDescent="0.25">
      <c r="A677" s="12" t="s">
        <v>3213</v>
      </c>
      <c r="B677" s="12">
        <v>2014</v>
      </c>
      <c r="C677" t="str">
        <f t="shared" si="10"/>
        <v>Weis et al. 2014</v>
      </c>
      <c r="D677" s="12" t="s">
        <v>35</v>
      </c>
      <c r="E677" s="12" t="s">
        <v>226</v>
      </c>
      <c r="F677" s="12" t="s">
        <v>3214</v>
      </c>
      <c r="G677" s="12" t="s">
        <v>35</v>
      </c>
      <c r="H677" s="12" t="s">
        <v>3503</v>
      </c>
      <c r="I677" s="12" t="s">
        <v>3215</v>
      </c>
      <c r="J677" s="12" t="s">
        <v>3625</v>
      </c>
      <c r="K677" s="12" t="s">
        <v>28</v>
      </c>
      <c r="L677" s="12" t="s">
        <v>28</v>
      </c>
      <c r="N677" s="12" t="s">
        <v>28</v>
      </c>
      <c r="O677" t="s">
        <v>744</v>
      </c>
      <c r="P677" s="12" t="s">
        <v>3901</v>
      </c>
      <c r="Q677" t="s">
        <v>4009</v>
      </c>
      <c r="R677" t="s">
        <v>4008</v>
      </c>
      <c r="S677" t="s">
        <v>3931</v>
      </c>
      <c r="T677" s="12" t="s">
        <v>3156</v>
      </c>
      <c r="U677" s="12" t="s">
        <v>3217</v>
      </c>
      <c r="V677" s="12" t="s">
        <v>3216</v>
      </c>
      <c r="W677" s="12" t="s">
        <v>40</v>
      </c>
      <c r="X677" s="12" t="s">
        <v>3353</v>
      </c>
      <c r="Y677" s="12" t="s">
        <v>3303</v>
      </c>
      <c r="Z677" s="12" t="s">
        <v>3142</v>
      </c>
      <c r="AA677" s="12" t="s">
        <v>35</v>
      </c>
      <c r="AB677" s="12" t="s">
        <v>2901</v>
      </c>
      <c r="AE677" s="12">
        <v>65</v>
      </c>
      <c r="AF677" s="12">
        <v>70</v>
      </c>
      <c r="AG677" s="15"/>
      <c r="AH677" s="15"/>
      <c r="AO677" s="15"/>
      <c r="AP677" s="15"/>
    </row>
    <row r="678" spans="1:59" s="12" customFormat="1" x14ac:dyDescent="0.25">
      <c r="A678" s="12" t="s">
        <v>3213</v>
      </c>
      <c r="B678" s="12">
        <v>2014</v>
      </c>
      <c r="C678" t="str">
        <f t="shared" si="10"/>
        <v>Weis et al. 2014</v>
      </c>
      <c r="D678" s="12" t="s">
        <v>35</v>
      </c>
      <c r="E678" s="12" t="s">
        <v>226</v>
      </c>
      <c r="F678" s="12" t="s">
        <v>3214</v>
      </c>
      <c r="G678" s="12" t="s">
        <v>35</v>
      </c>
      <c r="H678" s="12" t="s">
        <v>3503</v>
      </c>
      <c r="I678" s="12" t="s">
        <v>3215</v>
      </c>
      <c r="J678" s="12" t="s">
        <v>3625</v>
      </c>
      <c r="K678" s="12" t="s">
        <v>28</v>
      </c>
      <c r="L678" s="12" t="s">
        <v>28</v>
      </c>
      <c r="N678" s="12" t="s">
        <v>28</v>
      </c>
      <c r="O678" t="s">
        <v>744</v>
      </c>
      <c r="P678" s="12" t="s">
        <v>3901</v>
      </c>
      <c r="Q678" t="s">
        <v>4009</v>
      </c>
      <c r="R678" t="s">
        <v>4008</v>
      </c>
      <c r="S678" t="s">
        <v>3931</v>
      </c>
      <c r="T678" s="12" t="s">
        <v>3156</v>
      </c>
      <c r="U678" s="12" t="s">
        <v>3217</v>
      </c>
      <c r="V678" s="12" t="s">
        <v>3216</v>
      </c>
      <c r="W678" s="12" t="s">
        <v>40</v>
      </c>
      <c r="X678" s="12" t="s">
        <v>3360</v>
      </c>
      <c r="Y678" s="12" t="s">
        <v>3360</v>
      </c>
      <c r="Z678" s="12" t="s">
        <v>3142</v>
      </c>
      <c r="AA678" s="12" t="s">
        <v>35</v>
      </c>
      <c r="AB678" s="12" t="s">
        <v>2901</v>
      </c>
      <c r="AE678" s="12">
        <v>4</v>
      </c>
      <c r="AF678" s="12">
        <v>70</v>
      </c>
      <c r="AG678" s="15"/>
      <c r="AH678" s="15"/>
      <c r="AO678" s="15"/>
      <c r="AP678" s="15"/>
    </row>
    <row r="679" spans="1:59" s="12" customFormat="1" x14ac:dyDescent="0.25">
      <c r="A679" s="12" t="s">
        <v>3213</v>
      </c>
      <c r="B679" s="12">
        <v>2014</v>
      </c>
      <c r="C679" t="str">
        <f t="shared" si="10"/>
        <v>Weis et al. 2014</v>
      </c>
      <c r="D679" s="12" t="s">
        <v>35</v>
      </c>
      <c r="E679" s="12" t="s">
        <v>226</v>
      </c>
      <c r="F679" s="12" t="s">
        <v>3214</v>
      </c>
      <c r="G679" s="12" t="s">
        <v>35</v>
      </c>
      <c r="H679" s="12" t="s">
        <v>3503</v>
      </c>
      <c r="I679" s="12" t="s">
        <v>251</v>
      </c>
      <c r="J679" s="12" t="s">
        <v>2117</v>
      </c>
      <c r="K679" s="12" t="s">
        <v>28</v>
      </c>
      <c r="L679" s="12" t="s">
        <v>28</v>
      </c>
      <c r="N679" s="12" t="s">
        <v>28</v>
      </c>
      <c r="O679" t="s">
        <v>744</v>
      </c>
      <c r="P679" s="12" t="s">
        <v>3901</v>
      </c>
      <c r="Q679" t="s">
        <v>4009</v>
      </c>
      <c r="R679" t="s">
        <v>4008</v>
      </c>
      <c r="S679" t="s">
        <v>3931</v>
      </c>
      <c r="T679" s="12" t="s">
        <v>3156</v>
      </c>
      <c r="U679" s="12" t="s">
        <v>3217</v>
      </c>
      <c r="W679" s="12" t="s">
        <v>40</v>
      </c>
      <c r="X679" s="12" t="s">
        <v>3365</v>
      </c>
      <c r="Y679" s="12" t="s">
        <v>3069</v>
      </c>
      <c r="Z679" s="12" t="s">
        <v>3142</v>
      </c>
      <c r="AA679" s="12" t="s">
        <v>35</v>
      </c>
      <c r="AB679" s="12" t="s">
        <v>2901</v>
      </c>
      <c r="AE679" s="12">
        <v>85</v>
      </c>
      <c r="AF679" s="12">
        <v>127</v>
      </c>
      <c r="AG679" s="15"/>
      <c r="AH679" s="15"/>
      <c r="AO679" s="15"/>
      <c r="AP679" s="15"/>
    </row>
    <row r="680" spans="1:59" s="12" customFormat="1" x14ac:dyDescent="0.25">
      <c r="A680" s="12" t="s">
        <v>3347</v>
      </c>
      <c r="B680" s="12">
        <v>1988</v>
      </c>
      <c r="C680" t="str">
        <f t="shared" si="10"/>
        <v>Whelan et al. 1988</v>
      </c>
      <c r="D680" s="12" t="s">
        <v>35</v>
      </c>
      <c r="E680" s="12" t="s">
        <v>25</v>
      </c>
      <c r="F680" s="12" t="s">
        <v>3352</v>
      </c>
      <c r="G680" s="12" t="s">
        <v>2901</v>
      </c>
      <c r="H680" s="12" t="s">
        <v>3504</v>
      </c>
      <c r="I680" s="12" t="s">
        <v>3390</v>
      </c>
      <c r="J680" s="12" t="s">
        <v>2117</v>
      </c>
      <c r="K680" s="12" t="s">
        <v>28</v>
      </c>
      <c r="L680" s="12" t="s">
        <v>28</v>
      </c>
      <c r="N680" s="12" t="s">
        <v>28</v>
      </c>
      <c r="O680" t="s">
        <v>744</v>
      </c>
      <c r="P680" s="12" t="s">
        <v>3901</v>
      </c>
      <c r="Q680" t="s">
        <v>2614</v>
      </c>
      <c r="R680" t="s">
        <v>118</v>
      </c>
      <c r="S680" t="s">
        <v>3980</v>
      </c>
      <c r="T680" s="12" t="s">
        <v>373</v>
      </c>
      <c r="U680" s="12" t="s">
        <v>108</v>
      </c>
      <c r="W680" s="12" t="s">
        <v>40</v>
      </c>
      <c r="X680" s="12" t="s">
        <v>3365</v>
      </c>
      <c r="Y680" s="12" t="s">
        <v>3069</v>
      </c>
      <c r="Z680" s="12" t="s">
        <v>403</v>
      </c>
      <c r="AA680" s="12" t="s">
        <v>35</v>
      </c>
      <c r="AB680" s="12" t="s">
        <v>2901</v>
      </c>
      <c r="AE680" s="12">
        <v>98</v>
      </c>
      <c r="AF680" s="12">
        <v>181</v>
      </c>
      <c r="AS680" s="12" t="s">
        <v>3350</v>
      </c>
    </row>
    <row r="681" spans="1:59" s="12" customFormat="1" x14ac:dyDescent="0.25">
      <c r="A681" s="12" t="s">
        <v>3347</v>
      </c>
      <c r="B681" s="12">
        <v>1988</v>
      </c>
      <c r="C681" t="str">
        <f t="shared" si="10"/>
        <v>Whelan et al. 1988</v>
      </c>
      <c r="D681" s="12" t="s">
        <v>35</v>
      </c>
      <c r="E681" s="12" t="s">
        <v>25</v>
      </c>
      <c r="F681" s="12" t="s">
        <v>3348</v>
      </c>
      <c r="G681" s="12" t="s">
        <v>2901</v>
      </c>
      <c r="H681" s="12" t="s">
        <v>3504</v>
      </c>
      <c r="I681" s="12" t="s">
        <v>3349</v>
      </c>
      <c r="J681" s="12" t="s">
        <v>3626</v>
      </c>
      <c r="K681" s="12" t="s">
        <v>28</v>
      </c>
      <c r="L681" s="12" t="s">
        <v>28</v>
      </c>
      <c r="N681" s="12" t="s">
        <v>28</v>
      </c>
      <c r="O681" t="s">
        <v>744</v>
      </c>
      <c r="P681" s="12" t="s">
        <v>3901</v>
      </c>
      <c r="Q681" t="s">
        <v>2614</v>
      </c>
      <c r="R681" t="s">
        <v>118</v>
      </c>
      <c r="S681" t="s">
        <v>3980</v>
      </c>
      <c r="T681" s="12" t="s">
        <v>373</v>
      </c>
      <c r="U681" s="12" t="s">
        <v>108</v>
      </c>
      <c r="W681" s="12" t="s">
        <v>40</v>
      </c>
      <c r="X681" s="12" t="s">
        <v>3365</v>
      </c>
      <c r="Y681" s="12" t="s">
        <v>3069</v>
      </c>
      <c r="Z681" s="12" t="s">
        <v>403</v>
      </c>
      <c r="AA681" s="12" t="s">
        <v>35</v>
      </c>
      <c r="AB681" s="12" t="s">
        <v>2901</v>
      </c>
      <c r="AE681" s="12">
        <v>131</v>
      </c>
      <c r="AF681" s="12">
        <v>200</v>
      </c>
      <c r="AS681" s="12" t="s">
        <v>3350</v>
      </c>
    </row>
    <row r="682" spans="1:59" s="12" customFormat="1" x14ac:dyDescent="0.25">
      <c r="A682" s="12" t="s">
        <v>3347</v>
      </c>
      <c r="B682" s="12">
        <v>1988</v>
      </c>
      <c r="C682" t="str">
        <f t="shared" si="10"/>
        <v>Whelan et al. 1988</v>
      </c>
      <c r="D682" s="12" t="s">
        <v>35</v>
      </c>
      <c r="E682" s="12" t="s">
        <v>25</v>
      </c>
      <c r="F682" s="12" t="s">
        <v>3351</v>
      </c>
      <c r="G682" s="12" t="s">
        <v>2901</v>
      </c>
      <c r="H682" s="12" t="s">
        <v>3504</v>
      </c>
      <c r="I682" s="12" t="s">
        <v>3349</v>
      </c>
      <c r="J682" s="12" t="s">
        <v>3626</v>
      </c>
      <c r="K682" s="12" t="s">
        <v>28</v>
      </c>
      <c r="L682" s="12" t="s">
        <v>28</v>
      </c>
      <c r="N682" s="12" t="s">
        <v>28</v>
      </c>
      <c r="O682" t="s">
        <v>744</v>
      </c>
      <c r="P682" s="12" t="s">
        <v>3901</v>
      </c>
      <c r="Q682" t="s">
        <v>2614</v>
      </c>
      <c r="R682" t="s">
        <v>118</v>
      </c>
      <c r="S682" t="s">
        <v>3980</v>
      </c>
      <c r="T682" s="12" t="s">
        <v>373</v>
      </c>
      <c r="U682" s="12" t="s">
        <v>108</v>
      </c>
      <c r="W682" s="12" t="s">
        <v>40</v>
      </c>
      <c r="X682" s="12" t="s">
        <v>3365</v>
      </c>
      <c r="Y682" s="12" t="s">
        <v>3069</v>
      </c>
      <c r="Z682" s="12" t="s">
        <v>403</v>
      </c>
      <c r="AA682" s="12" t="s">
        <v>35</v>
      </c>
      <c r="AB682" s="12" t="s">
        <v>2901</v>
      </c>
      <c r="AE682" s="12">
        <v>97</v>
      </c>
      <c r="AF682" s="12">
        <v>183</v>
      </c>
      <c r="AS682" s="12" t="s">
        <v>3350</v>
      </c>
    </row>
    <row r="683" spans="1:59" s="12" customFormat="1" x14ac:dyDescent="0.25">
      <c r="A683" s="12" t="s">
        <v>3347</v>
      </c>
      <c r="B683" s="12">
        <v>1988</v>
      </c>
      <c r="C683" t="str">
        <f t="shared" si="10"/>
        <v>Whelan et al. 1988</v>
      </c>
      <c r="D683" s="12" t="s">
        <v>35</v>
      </c>
      <c r="E683" s="12" t="s">
        <v>25</v>
      </c>
      <c r="F683" s="12" t="s">
        <v>3348</v>
      </c>
      <c r="G683" s="12" t="s">
        <v>2901</v>
      </c>
      <c r="H683" s="12" t="s">
        <v>3504</v>
      </c>
      <c r="I683" s="12" t="s">
        <v>3349</v>
      </c>
      <c r="J683" s="12" t="s">
        <v>3626</v>
      </c>
      <c r="K683" s="12" t="s">
        <v>28</v>
      </c>
      <c r="L683" s="12" t="s">
        <v>28</v>
      </c>
      <c r="N683" s="12" t="s">
        <v>28</v>
      </c>
      <c r="O683" t="s">
        <v>744</v>
      </c>
      <c r="P683" s="12" t="s">
        <v>3901</v>
      </c>
      <c r="Q683" t="s">
        <v>2614</v>
      </c>
      <c r="R683" t="s">
        <v>118</v>
      </c>
      <c r="S683" t="s">
        <v>3980</v>
      </c>
      <c r="T683" s="12" t="s">
        <v>373</v>
      </c>
      <c r="U683" s="12" t="s">
        <v>108</v>
      </c>
      <c r="W683" s="12" t="s">
        <v>40</v>
      </c>
      <c r="X683" s="12" t="s">
        <v>3303</v>
      </c>
      <c r="Y683" s="12" t="s">
        <v>3303</v>
      </c>
      <c r="Z683" s="12" t="s">
        <v>403</v>
      </c>
      <c r="AA683" s="12" t="s">
        <v>35</v>
      </c>
      <c r="AB683" s="12" t="s">
        <v>2901</v>
      </c>
      <c r="AE683" s="12">
        <v>73</v>
      </c>
      <c r="AF683" s="12">
        <v>200</v>
      </c>
      <c r="AS683" s="12" t="s">
        <v>3350</v>
      </c>
    </row>
    <row r="684" spans="1:59" s="12" customFormat="1" x14ac:dyDescent="0.25">
      <c r="A684" s="12" t="s">
        <v>3347</v>
      </c>
      <c r="B684" s="12">
        <v>1988</v>
      </c>
      <c r="C684" t="str">
        <f t="shared" si="10"/>
        <v>Whelan et al. 1988</v>
      </c>
      <c r="D684" s="12" t="s">
        <v>35</v>
      </c>
      <c r="E684" s="12" t="s">
        <v>25</v>
      </c>
      <c r="F684" s="12" t="s">
        <v>3351</v>
      </c>
      <c r="G684" s="12" t="s">
        <v>2901</v>
      </c>
      <c r="H684" s="12" t="s">
        <v>3504</v>
      </c>
      <c r="I684" s="12" t="s">
        <v>3349</v>
      </c>
      <c r="J684" s="12" t="s">
        <v>3626</v>
      </c>
      <c r="K684" s="12" t="s">
        <v>28</v>
      </c>
      <c r="L684" s="12" t="s">
        <v>28</v>
      </c>
      <c r="N684" s="12" t="s">
        <v>28</v>
      </c>
      <c r="O684" t="s">
        <v>744</v>
      </c>
      <c r="P684" s="12" t="s">
        <v>3901</v>
      </c>
      <c r="Q684" t="s">
        <v>2614</v>
      </c>
      <c r="R684" t="s">
        <v>118</v>
      </c>
      <c r="S684" t="s">
        <v>3980</v>
      </c>
      <c r="T684" s="12" t="s">
        <v>373</v>
      </c>
      <c r="U684" s="12" t="s">
        <v>108</v>
      </c>
      <c r="W684" s="12" t="s">
        <v>40</v>
      </c>
      <c r="X684" s="12" t="s">
        <v>3303</v>
      </c>
      <c r="Y684" s="12" t="s">
        <v>3303</v>
      </c>
      <c r="Z684" s="12" t="s">
        <v>403</v>
      </c>
      <c r="AA684" s="12" t="s">
        <v>35</v>
      </c>
      <c r="AB684" s="12" t="s">
        <v>2901</v>
      </c>
      <c r="AE684" s="12">
        <v>36</v>
      </c>
      <c r="AF684" s="12">
        <v>183</v>
      </c>
      <c r="AS684" s="12" t="s">
        <v>3350</v>
      </c>
    </row>
    <row r="685" spans="1:59" s="12" customFormat="1" x14ac:dyDescent="0.25">
      <c r="A685" s="12" t="s">
        <v>3347</v>
      </c>
      <c r="B685" s="12">
        <v>1988</v>
      </c>
      <c r="C685" t="str">
        <f t="shared" si="10"/>
        <v>Whelan et al. 1988</v>
      </c>
      <c r="D685" s="12" t="s">
        <v>35</v>
      </c>
      <c r="E685" s="12" t="s">
        <v>25</v>
      </c>
      <c r="F685" s="12" t="s">
        <v>3352</v>
      </c>
      <c r="G685" s="12" t="s">
        <v>2901</v>
      </c>
      <c r="H685" s="12" t="s">
        <v>3504</v>
      </c>
      <c r="I685" s="12" t="s">
        <v>3349</v>
      </c>
      <c r="J685" s="12" t="s">
        <v>3626</v>
      </c>
      <c r="K685" s="12" t="s">
        <v>28</v>
      </c>
      <c r="L685" s="12" t="s">
        <v>28</v>
      </c>
      <c r="N685" s="12" t="s">
        <v>28</v>
      </c>
      <c r="O685" t="s">
        <v>744</v>
      </c>
      <c r="P685" s="12" t="s">
        <v>3901</v>
      </c>
      <c r="Q685" t="s">
        <v>2614</v>
      </c>
      <c r="R685" t="s">
        <v>118</v>
      </c>
      <c r="S685" t="s">
        <v>3980</v>
      </c>
      <c r="T685" s="12" t="s">
        <v>373</v>
      </c>
      <c r="U685" s="12" t="s">
        <v>108</v>
      </c>
      <c r="W685" s="12" t="s">
        <v>40</v>
      </c>
      <c r="X685" s="12" t="s">
        <v>3303</v>
      </c>
      <c r="Y685" s="12" t="s">
        <v>3303</v>
      </c>
      <c r="Z685" s="12" t="s">
        <v>403</v>
      </c>
      <c r="AA685" s="12" t="s">
        <v>35</v>
      </c>
      <c r="AB685" s="12" t="s">
        <v>2901</v>
      </c>
      <c r="AE685" s="12">
        <v>50</v>
      </c>
      <c r="AF685" s="12">
        <v>181</v>
      </c>
      <c r="AS685" s="12" t="s">
        <v>3350</v>
      </c>
    </row>
    <row r="686" spans="1:59" s="12" customFormat="1" x14ac:dyDescent="0.25">
      <c r="A686" s="12" t="s">
        <v>3347</v>
      </c>
      <c r="B686" s="12">
        <v>1988</v>
      </c>
      <c r="C686" t="str">
        <f t="shared" si="10"/>
        <v>Whelan et al. 1988</v>
      </c>
      <c r="D686" s="12" t="s">
        <v>35</v>
      </c>
      <c r="E686" s="12" t="s">
        <v>25</v>
      </c>
      <c r="F686" s="12" t="s">
        <v>3348</v>
      </c>
      <c r="G686" s="12" t="s">
        <v>2901</v>
      </c>
      <c r="H686" s="12" t="s">
        <v>3504</v>
      </c>
      <c r="I686" s="12" t="s">
        <v>3349</v>
      </c>
      <c r="J686" s="12" t="s">
        <v>3626</v>
      </c>
      <c r="K686" s="12" t="s">
        <v>28</v>
      </c>
      <c r="L686" s="12" t="s">
        <v>28</v>
      </c>
      <c r="N686" s="12" t="s">
        <v>28</v>
      </c>
      <c r="O686" t="s">
        <v>744</v>
      </c>
      <c r="P686" s="12" t="s">
        <v>3901</v>
      </c>
      <c r="Q686" t="s">
        <v>2614</v>
      </c>
      <c r="R686" t="s">
        <v>118</v>
      </c>
      <c r="S686" t="s">
        <v>3980</v>
      </c>
      <c r="T686" s="12" t="s">
        <v>373</v>
      </c>
      <c r="U686" s="12" t="s">
        <v>108</v>
      </c>
      <c r="W686" s="12" t="s">
        <v>40</v>
      </c>
      <c r="X686" s="12" t="s">
        <v>3357</v>
      </c>
      <c r="Y686" s="12" t="s">
        <v>3360</v>
      </c>
      <c r="Z686" s="12" t="s">
        <v>403</v>
      </c>
      <c r="AA686" s="12" t="s">
        <v>35</v>
      </c>
      <c r="AB686" s="12" t="s">
        <v>2901</v>
      </c>
      <c r="AE686" s="12">
        <v>58</v>
      </c>
      <c r="AF686" s="12">
        <v>200</v>
      </c>
      <c r="AS686" s="12" t="s">
        <v>3350</v>
      </c>
    </row>
    <row r="687" spans="1:59" s="12" customFormat="1" x14ac:dyDescent="0.25">
      <c r="A687" s="12" t="s">
        <v>3347</v>
      </c>
      <c r="B687" s="12">
        <v>1988</v>
      </c>
      <c r="C687" t="str">
        <f t="shared" si="10"/>
        <v>Whelan et al. 1988</v>
      </c>
      <c r="D687" s="12" t="s">
        <v>35</v>
      </c>
      <c r="E687" s="12" t="s">
        <v>25</v>
      </c>
      <c r="F687" s="12" t="s">
        <v>3351</v>
      </c>
      <c r="G687" s="12" t="s">
        <v>2901</v>
      </c>
      <c r="H687" s="12" t="s">
        <v>3504</v>
      </c>
      <c r="I687" s="12" t="s">
        <v>3349</v>
      </c>
      <c r="J687" s="12" t="s">
        <v>3626</v>
      </c>
      <c r="K687" s="12" t="s">
        <v>28</v>
      </c>
      <c r="L687" s="12" t="s">
        <v>28</v>
      </c>
      <c r="N687" s="12" t="s">
        <v>28</v>
      </c>
      <c r="O687" t="s">
        <v>744</v>
      </c>
      <c r="P687" s="12" t="s">
        <v>3901</v>
      </c>
      <c r="Q687" t="s">
        <v>2614</v>
      </c>
      <c r="R687" t="s">
        <v>118</v>
      </c>
      <c r="S687" t="s">
        <v>3980</v>
      </c>
      <c r="T687" s="12" t="s">
        <v>373</v>
      </c>
      <c r="U687" s="12" t="s">
        <v>108</v>
      </c>
      <c r="W687" s="12" t="s">
        <v>40</v>
      </c>
      <c r="X687" s="12" t="s">
        <v>3357</v>
      </c>
      <c r="Y687" s="12" t="s">
        <v>3360</v>
      </c>
      <c r="Z687" s="12" t="s">
        <v>403</v>
      </c>
      <c r="AA687" s="12" t="s">
        <v>35</v>
      </c>
      <c r="AB687" s="12" t="s">
        <v>2901</v>
      </c>
      <c r="AE687" s="12">
        <v>61</v>
      </c>
      <c r="AF687" s="12">
        <v>183</v>
      </c>
      <c r="AS687" s="12" t="s">
        <v>3350</v>
      </c>
    </row>
    <row r="688" spans="1:59" s="12" customFormat="1" x14ac:dyDescent="0.25">
      <c r="A688" s="12" t="s">
        <v>3347</v>
      </c>
      <c r="B688" s="12">
        <v>1988</v>
      </c>
      <c r="C688" t="str">
        <f t="shared" si="10"/>
        <v>Whelan et al. 1988</v>
      </c>
      <c r="D688" s="12" t="s">
        <v>35</v>
      </c>
      <c r="E688" s="12" t="s">
        <v>25</v>
      </c>
      <c r="F688" s="12" t="s">
        <v>1044</v>
      </c>
      <c r="G688" s="12" t="s">
        <v>2901</v>
      </c>
      <c r="H688" s="12" t="s">
        <v>3504</v>
      </c>
      <c r="I688" s="12" t="s">
        <v>3349</v>
      </c>
      <c r="J688" s="12" t="s">
        <v>3626</v>
      </c>
      <c r="K688" s="12" t="s">
        <v>28</v>
      </c>
      <c r="L688" s="12" t="s">
        <v>28</v>
      </c>
      <c r="N688" s="12" t="s">
        <v>28</v>
      </c>
      <c r="O688" t="s">
        <v>744</v>
      </c>
      <c r="P688" s="12" t="s">
        <v>3901</v>
      </c>
      <c r="Q688" t="s">
        <v>2614</v>
      </c>
      <c r="R688" t="s">
        <v>118</v>
      </c>
      <c r="S688" t="s">
        <v>3980</v>
      </c>
      <c r="T688" s="12" t="s">
        <v>373</v>
      </c>
      <c r="U688" s="12" t="s">
        <v>108</v>
      </c>
      <c r="W688" s="12" t="s">
        <v>40</v>
      </c>
      <c r="X688" s="12" t="s">
        <v>3357</v>
      </c>
      <c r="Y688" s="12" t="s">
        <v>3360</v>
      </c>
      <c r="Z688" s="12" t="s">
        <v>403</v>
      </c>
      <c r="AA688" s="12" t="s">
        <v>35</v>
      </c>
      <c r="AB688" s="12" t="s">
        <v>2901</v>
      </c>
      <c r="AE688" s="12">
        <v>21</v>
      </c>
      <c r="AF688" s="12">
        <v>50</v>
      </c>
      <c r="AS688" s="12" t="s">
        <v>3350</v>
      </c>
    </row>
    <row r="689" spans="1:45" s="12" customFormat="1" x14ac:dyDescent="0.25">
      <c r="A689" s="12" t="s">
        <v>3347</v>
      </c>
      <c r="B689" s="12">
        <v>1988</v>
      </c>
      <c r="C689" t="str">
        <f t="shared" si="10"/>
        <v>Whelan et al. 1988</v>
      </c>
      <c r="D689" s="12" t="s">
        <v>35</v>
      </c>
      <c r="E689" s="12" t="s">
        <v>25</v>
      </c>
      <c r="F689" s="12" t="s">
        <v>3358</v>
      </c>
      <c r="G689" s="12" t="s">
        <v>2901</v>
      </c>
      <c r="H689" s="12" t="s">
        <v>3504</v>
      </c>
      <c r="I689" s="12" t="s">
        <v>3349</v>
      </c>
      <c r="J689" s="12" t="s">
        <v>3626</v>
      </c>
      <c r="K689" s="12" t="s">
        <v>28</v>
      </c>
      <c r="L689" s="12" t="s">
        <v>28</v>
      </c>
      <c r="N689" s="12" t="s">
        <v>28</v>
      </c>
      <c r="O689" t="s">
        <v>744</v>
      </c>
      <c r="P689" s="12" t="s">
        <v>3901</v>
      </c>
      <c r="Q689" t="s">
        <v>2614</v>
      </c>
      <c r="R689" t="s">
        <v>118</v>
      </c>
      <c r="S689" t="s">
        <v>3980</v>
      </c>
      <c r="T689" s="12" t="s">
        <v>373</v>
      </c>
      <c r="U689" s="12" t="s">
        <v>108</v>
      </c>
      <c r="W689" s="12" t="s">
        <v>40</v>
      </c>
      <c r="X689" s="12" t="s">
        <v>3357</v>
      </c>
      <c r="Y689" s="12" t="s">
        <v>3360</v>
      </c>
      <c r="Z689" s="12" t="s">
        <v>403</v>
      </c>
      <c r="AA689" s="12" t="s">
        <v>35</v>
      </c>
      <c r="AB689" s="12" t="s">
        <v>2901</v>
      </c>
      <c r="AE689" s="12">
        <v>47</v>
      </c>
      <c r="AF689" s="12">
        <v>97</v>
      </c>
      <c r="AS689" s="12" t="s">
        <v>3350</v>
      </c>
    </row>
    <row r="690" spans="1:45" s="12" customFormat="1" x14ac:dyDescent="0.25">
      <c r="A690" s="12" t="s">
        <v>3347</v>
      </c>
      <c r="B690" s="12">
        <v>1988</v>
      </c>
      <c r="C690" t="str">
        <f t="shared" si="10"/>
        <v>Whelan et al. 1988</v>
      </c>
      <c r="D690" s="12" t="s">
        <v>35</v>
      </c>
      <c r="E690" s="12" t="s">
        <v>25</v>
      </c>
      <c r="F690" s="12" t="s">
        <v>3352</v>
      </c>
      <c r="G690" s="12" t="s">
        <v>2901</v>
      </c>
      <c r="H690" s="12" t="s">
        <v>3504</v>
      </c>
      <c r="I690" s="12" t="s">
        <v>3349</v>
      </c>
      <c r="J690" s="12" t="s">
        <v>3626</v>
      </c>
      <c r="K690" s="12" t="s">
        <v>28</v>
      </c>
      <c r="L690" s="12" t="s">
        <v>28</v>
      </c>
      <c r="N690" s="12" t="s">
        <v>28</v>
      </c>
      <c r="O690" t="s">
        <v>744</v>
      </c>
      <c r="P690" s="12" t="s">
        <v>3901</v>
      </c>
      <c r="Q690" t="s">
        <v>2614</v>
      </c>
      <c r="R690" t="s">
        <v>118</v>
      </c>
      <c r="S690" t="s">
        <v>3980</v>
      </c>
      <c r="T690" s="12" t="s">
        <v>373</v>
      </c>
      <c r="U690" s="12" t="s">
        <v>108</v>
      </c>
      <c r="W690" s="12" t="s">
        <v>40</v>
      </c>
      <c r="X690" s="12" t="s">
        <v>3357</v>
      </c>
      <c r="Y690" s="12" t="s">
        <v>3360</v>
      </c>
      <c r="Z690" s="12" t="s">
        <v>403</v>
      </c>
      <c r="AA690" s="12" t="s">
        <v>35</v>
      </c>
      <c r="AB690" s="12" t="s">
        <v>2901</v>
      </c>
      <c r="AE690" s="12">
        <v>48</v>
      </c>
      <c r="AF690" s="12">
        <v>181</v>
      </c>
      <c r="AS690" s="12" t="s">
        <v>3350</v>
      </c>
    </row>
    <row r="691" spans="1:45" s="12" customFormat="1" x14ac:dyDescent="0.25">
      <c r="A691" s="12" t="s">
        <v>127</v>
      </c>
      <c r="B691" s="12">
        <v>2000</v>
      </c>
      <c r="C691" t="str">
        <f t="shared" si="10"/>
        <v>Levesque et al. 2000</v>
      </c>
      <c r="D691" s="12" t="s">
        <v>35</v>
      </c>
      <c r="E691" s="12" t="s">
        <v>25</v>
      </c>
      <c r="F691" s="12" t="s">
        <v>139</v>
      </c>
      <c r="G691" s="12" t="s">
        <v>2901</v>
      </c>
      <c r="H691" s="12" t="s">
        <v>3503</v>
      </c>
      <c r="I691" s="12" t="s">
        <v>1952</v>
      </c>
      <c r="J691" s="12" t="s">
        <v>2117</v>
      </c>
      <c r="K691" s="12" t="s">
        <v>28</v>
      </c>
      <c r="L691" s="12" t="s">
        <v>28</v>
      </c>
      <c r="N691" s="12" t="s">
        <v>28</v>
      </c>
      <c r="O691" t="s">
        <v>744</v>
      </c>
      <c r="P691" s="12" t="s">
        <v>3901</v>
      </c>
      <c r="Q691" t="s">
        <v>2614</v>
      </c>
      <c r="R691" t="s">
        <v>118</v>
      </c>
      <c r="S691" t="s">
        <v>3980</v>
      </c>
      <c r="T691" s="12" t="s">
        <v>136</v>
      </c>
      <c r="U691" s="12" t="s">
        <v>91</v>
      </c>
      <c r="W691" s="12" t="s">
        <v>40</v>
      </c>
      <c r="X691" s="12" t="s">
        <v>3365</v>
      </c>
      <c r="Y691" s="12" t="s">
        <v>3069</v>
      </c>
      <c r="Z691" s="12" t="s">
        <v>137</v>
      </c>
      <c r="AA691" s="12" t="s">
        <v>2901</v>
      </c>
      <c r="AB691" s="12" t="s">
        <v>35</v>
      </c>
      <c r="AC691" s="12" t="s">
        <v>2901</v>
      </c>
      <c r="AD691" s="12" t="s">
        <v>3862</v>
      </c>
      <c r="AF691" s="12">
        <v>1</v>
      </c>
      <c r="AH691" s="16">
        <v>520000</v>
      </c>
      <c r="AJ691" s="16"/>
      <c r="AQ691" s="12" t="s">
        <v>44</v>
      </c>
      <c r="AR691" s="12" t="s">
        <v>138</v>
      </c>
    </row>
    <row r="692" spans="1:45" s="12" customFormat="1" x14ac:dyDescent="0.25">
      <c r="A692" s="12" t="s">
        <v>127</v>
      </c>
      <c r="B692" s="12">
        <v>2000</v>
      </c>
      <c r="C692" t="str">
        <f t="shared" si="10"/>
        <v>Levesque et al. 2000</v>
      </c>
      <c r="D692" s="12" t="s">
        <v>35</v>
      </c>
      <c r="E692" s="12" t="s">
        <v>25</v>
      </c>
      <c r="F692" s="12" t="s">
        <v>139</v>
      </c>
      <c r="G692" s="12" t="s">
        <v>2901</v>
      </c>
      <c r="H692" s="12" t="s">
        <v>3503</v>
      </c>
      <c r="I692" s="12" t="s">
        <v>1952</v>
      </c>
      <c r="J692" s="12" t="s">
        <v>2117</v>
      </c>
      <c r="K692" s="12" t="s">
        <v>28</v>
      </c>
      <c r="L692" s="12" t="s">
        <v>28</v>
      </c>
      <c r="N692" s="12" t="s">
        <v>28</v>
      </c>
      <c r="O692" t="s">
        <v>744</v>
      </c>
      <c r="P692" s="12" t="s">
        <v>3901</v>
      </c>
      <c r="Q692" t="s">
        <v>2614</v>
      </c>
      <c r="R692" t="s">
        <v>118</v>
      </c>
      <c r="S692" t="s">
        <v>3980</v>
      </c>
      <c r="T692" s="12" t="s">
        <v>136</v>
      </c>
      <c r="U692" s="12" t="s">
        <v>91</v>
      </c>
      <c r="W692" s="12" t="s">
        <v>40</v>
      </c>
      <c r="X692" s="12" t="s">
        <v>3365</v>
      </c>
      <c r="Y692" s="12" t="s">
        <v>3069</v>
      </c>
      <c r="Z692" s="12" t="s">
        <v>137</v>
      </c>
      <c r="AA692" s="12" t="s">
        <v>2901</v>
      </c>
      <c r="AB692" s="12" t="s">
        <v>35</v>
      </c>
      <c r="AC692" s="12" t="s">
        <v>2901</v>
      </c>
      <c r="AD692" s="12" t="s">
        <v>3862</v>
      </c>
      <c r="AF692" s="12">
        <v>1</v>
      </c>
      <c r="AH692" s="16">
        <v>80000</v>
      </c>
      <c r="AJ692" s="16"/>
      <c r="AQ692" s="12" t="s">
        <v>44</v>
      </c>
      <c r="AR692" s="12" t="s">
        <v>138</v>
      </c>
    </row>
    <row r="693" spans="1:45" s="12" customFormat="1" x14ac:dyDescent="0.25">
      <c r="A693" s="12" t="s">
        <v>127</v>
      </c>
      <c r="B693" s="12">
        <v>2000</v>
      </c>
      <c r="C693" t="str">
        <f t="shared" si="10"/>
        <v>Levesque et al. 2000</v>
      </c>
      <c r="D693" s="12" t="s">
        <v>35</v>
      </c>
      <c r="E693" s="12" t="s">
        <v>25</v>
      </c>
      <c r="F693" s="12" t="s">
        <v>139</v>
      </c>
      <c r="G693" s="12" t="s">
        <v>2901</v>
      </c>
      <c r="H693" s="12" t="s">
        <v>3503</v>
      </c>
      <c r="I693" s="12" t="s">
        <v>1952</v>
      </c>
      <c r="J693" s="12" t="s">
        <v>2117</v>
      </c>
      <c r="K693" s="12" t="s">
        <v>28</v>
      </c>
      <c r="L693" s="12" t="s">
        <v>28</v>
      </c>
      <c r="N693" s="12" t="s">
        <v>28</v>
      </c>
      <c r="O693" t="s">
        <v>744</v>
      </c>
      <c r="P693" s="12" t="s">
        <v>3901</v>
      </c>
      <c r="Q693" t="s">
        <v>2614</v>
      </c>
      <c r="R693" t="s">
        <v>118</v>
      </c>
      <c r="S693" t="s">
        <v>3980</v>
      </c>
      <c r="T693" s="12" t="s">
        <v>136</v>
      </c>
      <c r="U693" s="12" t="s">
        <v>91</v>
      </c>
      <c r="W693" s="12" t="s">
        <v>40</v>
      </c>
      <c r="X693" s="12" t="s">
        <v>3365</v>
      </c>
      <c r="Y693" s="12" t="s">
        <v>3069</v>
      </c>
      <c r="Z693" s="12" t="s">
        <v>137</v>
      </c>
      <c r="AA693" s="12" t="s">
        <v>2901</v>
      </c>
      <c r="AB693" s="12" t="s">
        <v>35</v>
      </c>
      <c r="AC693" s="12" t="s">
        <v>2901</v>
      </c>
      <c r="AD693" s="12" t="s">
        <v>3862</v>
      </c>
      <c r="AF693" s="12">
        <v>1</v>
      </c>
      <c r="AH693" s="16">
        <v>60000</v>
      </c>
      <c r="AJ693" s="16"/>
      <c r="AQ693" s="12" t="s">
        <v>44</v>
      </c>
      <c r="AR693" s="12" t="s">
        <v>138</v>
      </c>
    </row>
    <row r="694" spans="1:45" s="12" customFormat="1" x14ac:dyDescent="0.25">
      <c r="A694" s="12" t="s">
        <v>127</v>
      </c>
      <c r="B694" s="12">
        <v>2000</v>
      </c>
      <c r="C694" t="str">
        <f t="shared" si="10"/>
        <v>Levesque et al. 2000</v>
      </c>
      <c r="D694" s="12" t="s">
        <v>35</v>
      </c>
      <c r="E694" s="12" t="s">
        <v>25</v>
      </c>
      <c r="F694" s="12" t="s">
        <v>139</v>
      </c>
      <c r="G694" s="12" t="s">
        <v>2901</v>
      </c>
      <c r="H694" s="12" t="s">
        <v>3503</v>
      </c>
      <c r="I694" s="12" t="s">
        <v>1952</v>
      </c>
      <c r="J694" s="12" t="s">
        <v>2117</v>
      </c>
      <c r="K694" s="12" t="s">
        <v>28</v>
      </c>
      <c r="L694" s="12" t="s">
        <v>28</v>
      </c>
      <c r="N694" s="12" t="s">
        <v>28</v>
      </c>
      <c r="O694" t="s">
        <v>744</v>
      </c>
      <c r="P694" s="12" t="s">
        <v>3901</v>
      </c>
      <c r="Q694" t="s">
        <v>2614</v>
      </c>
      <c r="R694" t="s">
        <v>118</v>
      </c>
      <c r="S694" t="s">
        <v>3980</v>
      </c>
      <c r="T694" s="12" t="s">
        <v>136</v>
      </c>
      <c r="U694" s="12" t="s">
        <v>91</v>
      </c>
      <c r="W694" s="12" t="s">
        <v>40</v>
      </c>
      <c r="X694" s="12" t="s">
        <v>3365</v>
      </c>
      <c r="Y694" s="12" t="s">
        <v>3069</v>
      </c>
      <c r="Z694" s="12" t="s">
        <v>137</v>
      </c>
      <c r="AA694" s="12" t="s">
        <v>2901</v>
      </c>
      <c r="AB694" s="12" t="s">
        <v>35</v>
      </c>
      <c r="AC694" s="12" t="s">
        <v>2901</v>
      </c>
      <c r="AD694" s="12" t="s">
        <v>3862</v>
      </c>
      <c r="AF694" s="12">
        <v>1</v>
      </c>
      <c r="AH694" s="16">
        <v>2300000</v>
      </c>
      <c r="AJ694" s="16"/>
      <c r="AQ694" s="12" t="s">
        <v>44</v>
      </c>
      <c r="AR694" s="12" t="s">
        <v>138</v>
      </c>
    </row>
    <row r="695" spans="1:45" s="12" customFormat="1" x14ac:dyDescent="0.25">
      <c r="A695" s="12" t="s">
        <v>127</v>
      </c>
      <c r="B695" s="12">
        <v>2000</v>
      </c>
      <c r="C695" t="str">
        <f t="shared" si="10"/>
        <v>Levesque et al. 2000</v>
      </c>
      <c r="D695" s="12" t="s">
        <v>35</v>
      </c>
      <c r="E695" s="12" t="s">
        <v>25</v>
      </c>
      <c r="F695" s="12" t="s">
        <v>139</v>
      </c>
      <c r="G695" s="12" t="s">
        <v>2901</v>
      </c>
      <c r="H695" s="12" t="s">
        <v>3503</v>
      </c>
      <c r="I695" s="12" t="s">
        <v>1952</v>
      </c>
      <c r="J695" s="12" t="s">
        <v>2117</v>
      </c>
      <c r="K695" s="12" t="s">
        <v>28</v>
      </c>
      <c r="L695" s="12" t="s">
        <v>28</v>
      </c>
      <c r="N695" s="12" t="s">
        <v>28</v>
      </c>
      <c r="O695" t="s">
        <v>744</v>
      </c>
      <c r="P695" s="12" t="s">
        <v>3901</v>
      </c>
      <c r="Q695" t="s">
        <v>2614</v>
      </c>
      <c r="R695" t="s">
        <v>118</v>
      </c>
      <c r="S695" t="s">
        <v>3980</v>
      </c>
      <c r="T695" s="12" t="s">
        <v>136</v>
      </c>
      <c r="U695" s="12" t="s">
        <v>91</v>
      </c>
      <c r="W695" s="12" t="s">
        <v>40</v>
      </c>
      <c r="X695" s="12" t="s">
        <v>3365</v>
      </c>
      <c r="Y695" s="12" t="s">
        <v>3069</v>
      </c>
      <c r="Z695" s="12" t="s">
        <v>137</v>
      </c>
      <c r="AA695" s="12" t="s">
        <v>2901</v>
      </c>
      <c r="AB695" s="12" t="s">
        <v>35</v>
      </c>
      <c r="AC695" s="12" t="s">
        <v>2901</v>
      </c>
      <c r="AD695" s="12" t="s">
        <v>3862</v>
      </c>
      <c r="AF695" s="12">
        <v>1</v>
      </c>
      <c r="AH695" s="16">
        <v>3000</v>
      </c>
      <c r="AJ695" s="16"/>
      <c r="AQ695" s="12" t="s">
        <v>44</v>
      </c>
      <c r="AR695" s="12" t="s">
        <v>138</v>
      </c>
    </row>
    <row r="696" spans="1:45" s="12" customFormat="1" x14ac:dyDescent="0.25">
      <c r="A696" s="12" t="s">
        <v>127</v>
      </c>
      <c r="B696" s="12">
        <v>2000</v>
      </c>
      <c r="C696" t="str">
        <f t="shared" si="10"/>
        <v>Levesque et al. 2000</v>
      </c>
      <c r="D696" s="12" t="s">
        <v>35</v>
      </c>
      <c r="E696" s="12" t="s">
        <v>25</v>
      </c>
      <c r="F696" s="12" t="s">
        <v>139</v>
      </c>
      <c r="G696" s="12" t="s">
        <v>2901</v>
      </c>
      <c r="H696" s="12" t="s">
        <v>3503</v>
      </c>
      <c r="I696" s="12" t="s">
        <v>1952</v>
      </c>
      <c r="J696" s="12" t="s">
        <v>2117</v>
      </c>
      <c r="K696" s="12" t="s">
        <v>28</v>
      </c>
      <c r="L696" s="12" t="s">
        <v>28</v>
      </c>
      <c r="N696" s="12" t="s">
        <v>28</v>
      </c>
      <c r="O696" t="s">
        <v>744</v>
      </c>
      <c r="P696" s="12" t="s">
        <v>3901</v>
      </c>
      <c r="Q696" t="s">
        <v>2614</v>
      </c>
      <c r="R696" t="s">
        <v>118</v>
      </c>
      <c r="S696" t="s">
        <v>3980</v>
      </c>
      <c r="T696" s="12" t="s">
        <v>136</v>
      </c>
      <c r="U696" s="12" t="s">
        <v>91</v>
      </c>
      <c r="W696" s="12" t="s">
        <v>40</v>
      </c>
      <c r="X696" s="12" t="s">
        <v>3365</v>
      </c>
      <c r="Y696" s="12" t="s">
        <v>3069</v>
      </c>
      <c r="Z696" s="12" t="s">
        <v>137</v>
      </c>
      <c r="AA696" s="12" t="s">
        <v>2901</v>
      </c>
      <c r="AB696" s="12" t="s">
        <v>35</v>
      </c>
      <c r="AC696" s="12" t="s">
        <v>2901</v>
      </c>
      <c r="AD696" s="12" t="s">
        <v>3862</v>
      </c>
      <c r="AF696" s="12">
        <v>1</v>
      </c>
      <c r="AH696" s="16">
        <v>1000000</v>
      </c>
      <c r="AJ696" s="16"/>
      <c r="AQ696" s="12" t="s">
        <v>44</v>
      </c>
      <c r="AR696" s="12" t="s">
        <v>138</v>
      </c>
    </row>
    <row r="697" spans="1:45" s="12" customFormat="1" x14ac:dyDescent="0.25">
      <c r="A697" s="12" t="s">
        <v>127</v>
      </c>
      <c r="B697" s="12">
        <v>2000</v>
      </c>
      <c r="C697" t="str">
        <f t="shared" si="10"/>
        <v>Levesque et al. 2000</v>
      </c>
      <c r="D697" s="12" t="s">
        <v>35</v>
      </c>
      <c r="E697" s="12" t="s">
        <v>25</v>
      </c>
      <c r="F697" s="12" t="s">
        <v>139</v>
      </c>
      <c r="G697" s="12" t="s">
        <v>2901</v>
      </c>
      <c r="H697" s="12" t="s">
        <v>3503</v>
      </c>
      <c r="I697" s="12" t="s">
        <v>1952</v>
      </c>
      <c r="J697" s="12" t="s">
        <v>2117</v>
      </c>
      <c r="K697" s="12" t="s">
        <v>28</v>
      </c>
      <c r="L697" s="12" t="s">
        <v>28</v>
      </c>
      <c r="N697" s="12" t="s">
        <v>28</v>
      </c>
      <c r="O697" t="s">
        <v>744</v>
      </c>
      <c r="P697" s="12" t="s">
        <v>3901</v>
      </c>
      <c r="Q697" t="s">
        <v>2614</v>
      </c>
      <c r="R697" t="s">
        <v>118</v>
      </c>
      <c r="S697" t="s">
        <v>3980</v>
      </c>
      <c r="T697" s="12" t="s">
        <v>136</v>
      </c>
      <c r="U697" s="12" t="s">
        <v>91</v>
      </c>
      <c r="W697" s="12" t="s">
        <v>40</v>
      </c>
      <c r="X697" s="12" t="s">
        <v>3365</v>
      </c>
      <c r="Y697" s="12" t="s">
        <v>3069</v>
      </c>
      <c r="Z697" s="12" t="s">
        <v>137</v>
      </c>
      <c r="AA697" s="12" t="s">
        <v>2901</v>
      </c>
      <c r="AB697" s="12" t="s">
        <v>35</v>
      </c>
      <c r="AC697" s="12" t="s">
        <v>2901</v>
      </c>
      <c r="AD697" s="12" t="s">
        <v>3862</v>
      </c>
      <c r="AF697" s="12">
        <v>1</v>
      </c>
      <c r="AH697" s="16">
        <v>400000</v>
      </c>
      <c r="AJ697" s="16"/>
      <c r="AQ697" s="12" t="s">
        <v>44</v>
      </c>
      <c r="AR697" s="12" t="s">
        <v>138</v>
      </c>
    </row>
    <row r="698" spans="1:45" s="12" customFormat="1" x14ac:dyDescent="0.25">
      <c r="A698" s="12" t="s">
        <v>127</v>
      </c>
      <c r="B698" s="12">
        <v>2000</v>
      </c>
      <c r="C698" t="str">
        <f t="shared" si="10"/>
        <v>Levesque et al. 2000</v>
      </c>
      <c r="D698" s="12" t="s">
        <v>35</v>
      </c>
      <c r="E698" s="12" t="s">
        <v>25</v>
      </c>
      <c r="F698" s="12" t="s">
        <v>139</v>
      </c>
      <c r="G698" s="12" t="s">
        <v>2901</v>
      </c>
      <c r="H698" s="12" t="s">
        <v>3503</v>
      </c>
      <c r="I698" s="12" t="s">
        <v>1952</v>
      </c>
      <c r="J698" s="12" t="s">
        <v>2117</v>
      </c>
      <c r="K698" s="12" t="s">
        <v>28</v>
      </c>
      <c r="L698" s="12" t="s">
        <v>28</v>
      </c>
      <c r="N698" s="12" t="s">
        <v>28</v>
      </c>
      <c r="O698" t="s">
        <v>744</v>
      </c>
      <c r="P698" s="12" t="s">
        <v>3901</v>
      </c>
      <c r="Q698" t="s">
        <v>2614</v>
      </c>
      <c r="R698" t="s">
        <v>118</v>
      </c>
      <c r="S698" t="s">
        <v>3980</v>
      </c>
      <c r="T698" s="12" t="s">
        <v>136</v>
      </c>
      <c r="U698" s="12" t="s">
        <v>91</v>
      </c>
      <c r="W698" s="12" t="s">
        <v>40</v>
      </c>
      <c r="X698" s="12" t="s">
        <v>3365</v>
      </c>
      <c r="Y698" s="12" t="s">
        <v>3069</v>
      </c>
      <c r="Z698" s="12" t="s">
        <v>137</v>
      </c>
      <c r="AA698" s="12" t="s">
        <v>2901</v>
      </c>
      <c r="AB698" s="12" t="s">
        <v>35</v>
      </c>
      <c r="AC698" s="12" t="s">
        <v>2901</v>
      </c>
      <c r="AD698" s="12" t="s">
        <v>3862</v>
      </c>
      <c r="AF698" s="12">
        <v>1</v>
      </c>
      <c r="AH698" s="16">
        <v>40000</v>
      </c>
      <c r="AJ698" s="16"/>
      <c r="AQ698" s="12" t="s">
        <v>44</v>
      </c>
      <c r="AR698" s="12" t="s">
        <v>138</v>
      </c>
    </row>
    <row r="699" spans="1:45" s="12" customFormat="1" x14ac:dyDescent="0.25">
      <c r="A699" s="12" t="s">
        <v>127</v>
      </c>
      <c r="B699" s="12">
        <v>2000</v>
      </c>
      <c r="C699" t="str">
        <f t="shared" si="10"/>
        <v>Levesque et al. 2000</v>
      </c>
      <c r="D699" s="12" t="s">
        <v>35</v>
      </c>
      <c r="E699" s="12" t="s">
        <v>25</v>
      </c>
      <c r="F699" s="12" t="s">
        <v>139</v>
      </c>
      <c r="G699" s="12" t="s">
        <v>2901</v>
      </c>
      <c r="H699" s="12" t="s">
        <v>3503</v>
      </c>
      <c r="I699" s="12" t="s">
        <v>1952</v>
      </c>
      <c r="J699" s="12" t="s">
        <v>2117</v>
      </c>
      <c r="K699" s="12" t="s">
        <v>28</v>
      </c>
      <c r="L699" s="12" t="s">
        <v>28</v>
      </c>
      <c r="N699" s="12" t="s">
        <v>28</v>
      </c>
      <c r="O699" t="s">
        <v>744</v>
      </c>
      <c r="P699" s="12" t="s">
        <v>3901</v>
      </c>
      <c r="Q699" t="s">
        <v>2614</v>
      </c>
      <c r="R699" t="s">
        <v>118</v>
      </c>
      <c r="S699" t="s">
        <v>3980</v>
      </c>
      <c r="T699" s="12" t="s">
        <v>136</v>
      </c>
      <c r="U699" s="12" t="s">
        <v>91</v>
      </c>
      <c r="W699" s="12" t="s">
        <v>40</v>
      </c>
      <c r="X699" s="12" t="s">
        <v>3365</v>
      </c>
      <c r="Y699" s="12" t="s">
        <v>3069</v>
      </c>
      <c r="Z699" s="12" t="s">
        <v>137</v>
      </c>
      <c r="AA699" s="12" t="s">
        <v>2901</v>
      </c>
      <c r="AB699" s="12" t="s">
        <v>35</v>
      </c>
      <c r="AC699" s="12" t="s">
        <v>2901</v>
      </c>
      <c r="AD699" s="12" t="s">
        <v>3862</v>
      </c>
      <c r="AF699" s="12">
        <v>1</v>
      </c>
      <c r="AH699" s="16">
        <v>200000</v>
      </c>
      <c r="AJ699" s="16"/>
      <c r="AQ699" s="12" t="s">
        <v>44</v>
      </c>
      <c r="AR699" s="12" t="s">
        <v>138</v>
      </c>
    </row>
    <row r="700" spans="1:45" s="12" customFormat="1" x14ac:dyDescent="0.25">
      <c r="A700" s="12" t="s">
        <v>127</v>
      </c>
      <c r="B700" s="12">
        <v>2000</v>
      </c>
      <c r="C700" t="str">
        <f t="shared" si="10"/>
        <v>Levesque et al. 2000</v>
      </c>
      <c r="D700" s="12" t="s">
        <v>35</v>
      </c>
      <c r="E700" s="12" t="s">
        <v>25</v>
      </c>
      <c r="F700" s="12" t="s">
        <v>139</v>
      </c>
      <c r="G700" s="12" t="s">
        <v>2901</v>
      </c>
      <c r="H700" s="12" t="s">
        <v>3503</v>
      </c>
      <c r="I700" s="12" t="s">
        <v>1952</v>
      </c>
      <c r="J700" s="12" t="s">
        <v>2117</v>
      </c>
      <c r="K700" s="12" t="s">
        <v>28</v>
      </c>
      <c r="L700" s="12" t="s">
        <v>28</v>
      </c>
      <c r="N700" s="12" t="s">
        <v>28</v>
      </c>
      <c r="O700" t="s">
        <v>744</v>
      </c>
      <c r="P700" s="12" t="s">
        <v>3901</v>
      </c>
      <c r="Q700" t="s">
        <v>2614</v>
      </c>
      <c r="R700" t="s">
        <v>118</v>
      </c>
      <c r="S700" t="s">
        <v>3980</v>
      </c>
      <c r="T700" s="12" t="s">
        <v>136</v>
      </c>
      <c r="U700" s="12" t="s">
        <v>91</v>
      </c>
      <c r="W700" s="12" t="s">
        <v>40</v>
      </c>
      <c r="X700" s="12" t="s">
        <v>3365</v>
      </c>
      <c r="Y700" s="12" t="s">
        <v>3069</v>
      </c>
      <c r="Z700" s="12" t="s">
        <v>137</v>
      </c>
      <c r="AA700" s="12" t="s">
        <v>2901</v>
      </c>
      <c r="AB700" s="12" t="s">
        <v>35</v>
      </c>
      <c r="AC700" s="12" t="s">
        <v>2901</v>
      </c>
      <c r="AD700" s="12" t="s">
        <v>3862</v>
      </c>
      <c r="AF700" s="12">
        <v>1</v>
      </c>
      <c r="AH700" s="16">
        <v>1200000</v>
      </c>
      <c r="AJ700" s="16"/>
      <c r="AQ700" s="12" t="s">
        <v>44</v>
      </c>
      <c r="AR700" s="12" t="s">
        <v>138</v>
      </c>
    </row>
    <row r="701" spans="1:45" s="12" customFormat="1" x14ac:dyDescent="0.25">
      <c r="A701" s="12" t="s">
        <v>127</v>
      </c>
      <c r="B701" s="12">
        <v>2000</v>
      </c>
      <c r="C701" t="str">
        <f t="shared" si="10"/>
        <v>Levesque et al. 2000</v>
      </c>
      <c r="D701" s="12" t="s">
        <v>35</v>
      </c>
      <c r="E701" s="12" t="s">
        <v>25</v>
      </c>
      <c r="F701" s="12" t="s">
        <v>134</v>
      </c>
      <c r="G701" s="12" t="s">
        <v>2901</v>
      </c>
      <c r="H701" s="12" t="s">
        <v>3503</v>
      </c>
      <c r="I701" s="12" t="s">
        <v>1952</v>
      </c>
      <c r="J701" s="12" t="s">
        <v>2117</v>
      </c>
      <c r="K701" s="12" t="s">
        <v>28</v>
      </c>
      <c r="L701" s="12" t="s">
        <v>28</v>
      </c>
      <c r="N701" s="12" t="s">
        <v>28</v>
      </c>
      <c r="O701" t="s">
        <v>744</v>
      </c>
      <c r="P701" s="12" t="s">
        <v>3901</v>
      </c>
      <c r="Q701" t="s">
        <v>2614</v>
      </c>
      <c r="R701" t="s">
        <v>118</v>
      </c>
      <c r="S701" t="s">
        <v>3980</v>
      </c>
      <c r="T701" s="12" t="s">
        <v>136</v>
      </c>
      <c r="U701" s="12" t="s">
        <v>91</v>
      </c>
      <c r="W701" s="12" t="s">
        <v>40</v>
      </c>
      <c r="X701" s="12" t="s">
        <v>3365</v>
      </c>
      <c r="Y701" s="12" t="s">
        <v>3069</v>
      </c>
      <c r="Z701" s="12" t="s">
        <v>137</v>
      </c>
      <c r="AA701" s="12" t="s">
        <v>2901</v>
      </c>
      <c r="AB701" s="12" t="s">
        <v>35</v>
      </c>
      <c r="AC701" s="12" t="s">
        <v>2901</v>
      </c>
      <c r="AD701" s="12" t="s">
        <v>3862</v>
      </c>
      <c r="AF701" s="12">
        <v>1</v>
      </c>
      <c r="AH701" s="16">
        <v>50000</v>
      </c>
      <c r="AJ701" s="16"/>
      <c r="AQ701" s="12" t="s">
        <v>44</v>
      </c>
      <c r="AR701" s="12" t="s">
        <v>138</v>
      </c>
    </row>
    <row r="702" spans="1:45" s="12" customFormat="1" x14ac:dyDescent="0.25">
      <c r="A702" s="12" t="s">
        <v>127</v>
      </c>
      <c r="B702" s="12">
        <v>2000</v>
      </c>
      <c r="C702" t="str">
        <f t="shared" si="10"/>
        <v>Levesque et al. 2000</v>
      </c>
      <c r="D702" s="12" t="s">
        <v>35</v>
      </c>
      <c r="E702" s="12" t="s">
        <v>25</v>
      </c>
      <c r="F702" s="12" t="s">
        <v>134</v>
      </c>
      <c r="G702" s="12" t="s">
        <v>2901</v>
      </c>
      <c r="H702" s="12" t="s">
        <v>3503</v>
      </c>
      <c r="I702" s="12" t="s">
        <v>1952</v>
      </c>
      <c r="J702" s="12" t="s">
        <v>2117</v>
      </c>
      <c r="K702" s="12" t="s">
        <v>28</v>
      </c>
      <c r="L702" s="12" t="s">
        <v>28</v>
      </c>
      <c r="N702" s="12" t="s">
        <v>28</v>
      </c>
      <c r="O702" t="s">
        <v>744</v>
      </c>
      <c r="P702" s="12" t="s">
        <v>3901</v>
      </c>
      <c r="Q702" t="s">
        <v>2614</v>
      </c>
      <c r="R702" t="s">
        <v>118</v>
      </c>
      <c r="S702" t="s">
        <v>3980</v>
      </c>
      <c r="T702" s="12" t="s">
        <v>136</v>
      </c>
      <c r="U702" s="12" t="s">
        <v>91</v>
      </c>
      <c r="W702" s="12" t="s">
        <v>40</v>
      </c>
      <c r="X702" s="12" t="s">
        <v>3365</v>
      </c>
      <c r="Y702" s="12" t="s">
        <v>3069</v>
      </c>
      <c r="Z702" s="12" t="s">
        <v>137</v>
      </c>
      <c r="AA702" s="12" t="s">
        <v>2901</v>
      </c>
      <c r="AB702" s="12" t="s">
        <v>35</v>
      </c>
      <c r="AC702" s="12" t="s">
        <v>2901</v>
      </c>
      <c r="AD702" s="12" t="s">
        <v>3862</v>
      </c>
      <c r="AF702" s="12">
        <v>1</v>
      </c>
      <c r="AH702" s="16">
        <v>120000</v>
      </c>
      <c r="AJ702" s="16"/>
      <c r="AQ702" s="12" t="s">
        <v>44</v>
      </c>
      <c r="AR702" s="12" t="s">
        <v>138</v>
      </c>
    </row>
    <row r="703" spans="1:45" s="12" customFormat="1" x14ac:dyDescent="0.25">
      <c r="A703" s="12" t="s">
        <v>127</v>
      </c>
      <c r="B703" s="12">
        <v>2000</v>
      </c>
      <c r="C703" t="str">
        <f t="shared" si="10"/>
        <v>Levesque et al. 2000</v>
      </c>
      <c r="D703" s="12" t="s">
        <v>35</v>
      </c>
      <c r="E703" s="12" t="s">
        <v>25</v>
      </c>
      <c r="F703" s="12" t="s">
        <v>134</v>
      </c>
      <c r="G703" s="12" t="s">
        <v>2901</v>
      </c>
      <c r="H703" s="12" t="s">
        <v>3503</v>
      </c>
      <c r="I703" s="12" t="s">
        <v>1952</v>
      </c>
      <c r="J703" s="12" t="s">
        <v>2117</v>
      </c>
      <c r="K703" s="12" t="s">
        <v>28</v>
      </c>
      <c r="L703" s="12" t="s">
        <v>28</v>
      </c>
      <c r="N703" s="12" t="s">
        <v>28</v>
      </c>
      <c r="O703" t="s">
        <v>744</v>
      </c>
      <c r="P703" s="12" t="s">
        <v>3901</v>
      </c>
      <c r="Q703" t="s">
        <v>2614</v>
      </c>
      <c r="R703" t="s">
        <v>118</v>
      </c>
      <c r="S703" t="s">
        <v>3980</v>
      </c>
      <c r="T703" s="12" t="s">
        <v>136</v>
      </c>
      <c r="U703" s="12" t="s">
        <v>91</v>
      </c>
      <c r="W703" s="12" t="s">
        <v>40</v>
      </c>
      <c r="X703" s="12" t="s">
        <v>3365</v>
      </c>
      <c r="Y703" s="12" t="s">
        <v>3069</v>
      </c>
      <c r="Z703" s="12" t="s">
        <v>137</v>
      </c>
      <c r="AA703" s="12" t="s">
        <v>2901</v>
      </c>
      <c r="AB703" s="12" t="s">
        <v>35</v>
      </c>
      <c r="AC703" s="12" t="s">
        <v>2901</v>
      </c>
      <c r="AD703" s="12" t="s">
        <v>3862</v>
      </c>
      <c r="AF703" s="12">
        <v>1</v>
      </c>
      <c r="AH703" s="16">
        <v>70000</v>
      </c>
      <c r="AJ703" s="16"/>
      <c r="AQ703" s="12" t="s">
        <v>44</v>
      </c>
      <c r="AR703" s="12" t="s">
        <v>138</v>
      </c>
    </row>
    <row r="704" spans="1:45" s="12" customFormat="1" x14ac:dyDescent="0.25">
      <c r="A704" s="12" t="s">
        <v>127</v>
      </c>
      <c r="B704" s="12">
        <v>2000</v>
      </c>
      <c r="C704" t="str">
        <f t="shared" si="10"/>
        <v>Levesque et al. 2000</v>
      </c>
      <c r="D704" s="12" t="s">
        <v>35</v>
      </c>
      <c r="E704" s="12" t="s">
        <v>25</v>
      </c>
      <c r="F704" s="12" t="s">
        <v>134</v>
      </c>
      <c r="G704" s="12" t="s">
        <v>2901</v>
      </c>
      <c r="H704" s="12" t="s">
        <v>3503</v>
      </c>
      <c r="I704" s="12" t="s">
        <v>1952</v>
      </c>
      <c r="J704" s="12" t="s">
        <v>2117</v>
      </c>
      <c r="K704" s="12" t="s">
        <v>28</v>
      </c>
      <c r="L704" s="12" t="s">
        <v>28</v>
      </c>
      <c r="N704" s="12" t="s">
        <v>28</v>
      </c>
      <c r="O704" t="s">
        <v>744</v>
      </c>
      <c r="P704" s="12" t="s">
        <v>3901</v>
      </c>
      <c r="Q704" t="s">
        <v>2614</v>
      </c>
      <c r="R704" t="s">
        <v>118</v>
      </c>
      <c r="S704" t="s">
        <v>3980</v>
      </c>
      <c r="T704" s="12" t="s">
        <v>136</v>
      </c>
      <c r="U704" s="12" t="s">
        <v>91</v>
      </c>
      <c r="W704" s="12" t="s">
        <v>40</v>
      </c>
      <c r="X704" s="12" t="s">
        <v>3365</v>
      </c>
      <c r="Y704" s="12" t="s">
        <v>3069</v>
      </c>
      <c r="Z704" s="12" t="s">
        <v>137</v>
      </c>
      <c r="AA704" s="12" t="s">
        <v>2901</v>
      </c>
      <c r="AB704" s="12" t="s">
        <v>35</v>
      </c>
      <c r="AC704" s="12" t="s">
        <v>2901</v>
      </c>
      <c r="AD704" s="12" t="s">
        <v>3862</v>
      </c>
      <c r="AF704" s="12">
        <v>1</v>
      </c>
      <c r="AH704" s="16">
        <v>1100000</v>
      </c>
      <c r="AJ704" s="16"/>
      <c r="AQ704" s="12" t="s">
        <v>44</v>
      </c>
      <c r="AR704" s="12" t="s">
        <v>138</v>
      </c>
    </row>
    <row r="705" spans="1:44" s="12" customFormat="1" x14ac:dyDescent="0.25">
      <c r="A705" s="12" t="s">
        <v>127</v>
      </c>
      <c r="B705" s="12">
        <v>2000</v>
      </c>
      <c r="C705" t="str">
        <f t="shared" si="10"/>
        <v>Levesque et al. 2000</v>
      </c>
      <c r="D705" s="12" t="s">
        <v>35</v>
      </c>
      <c r="E705" s="12" t="s">
        <v>25</v>
      </c>
      <c r="F705" s="12" t="s">
        <v>134</v>
      </c>
      <c r="G705" s="12" t="s">
        <v>2901</v>
      </c>
      <c r="H705" s="12" t="s">
        <v>3503</v>
      </c>
      <c r="I705" s="12" t="s">
        <v>1952</v>
      </c>
      <c r="J705" s="12" t="s">
        <v>2117</v>
      </c>
      <c r="K705" s="12" t="s">
        <v>28</v>
      </c>
      <c r="L705" s="12" t="s">
        <v>28</v>
      </c>
      <c r="N705" s="12" t="s">
        <v>28</v>
      </c>
      <c r="O705" t="s">
        <v>744</v>
      </c>
      <c r="P705" s="12" t="s">
        <v>3901</v>
      </c>
      <c r="Q705" t="s">
        <v>2614</v>
      </c>
      <c r="R705" t="s">
        <v>118</v>
      </c>
      <c r="S705" t="s">
        <v>3980</v>
      </c>
      <c r="T705" s="12" t="s">
        <v>136</v>
      </c>
      <c r="U705" s="12" t="s">
        <v>91</v>
      </c>
      <c r="W705" s="12" t="s">
        <v>40</v>
      </c>
      <c r="X705" s="12" t="s">
        <v>3365</v>
      </c>
      <c r="Y705" s="12" t="s">
        <v>3069</v>
      </c>
      <c r="Z705" s="12" t="s">
        <v>137</v>
      </c>
      <c r="AA705" s="12" t="s">
        <v>2901</v>
      </c>
      <c r="AB705" s="12" t="s">
        <v>35</v>
      </c>
      <c r="AC705" s="12" t="s">
        <v>2901</v>
      </c>
      <c r="AD705" s="12" t="s">
        <v>3862</v>
      </c>
      <c r="AF705" s="12">
        <v>1</v>
      </c>
      <c r="AH705" s="16">
        <v>30000</v>
      </c>
      <c r="AJ705" s="16"/>
      <c r="AQ705" s="12" t="s">
        <v>44</v>
      </c>
      <c r="AR705" s="12" t="s">
        <v>138</v>
      </c>
    </row>
    <row r="706" spans="1:44" s="12" customFormat="1" x14ac:dyDescent="0.25">
      <c r="A706" s="12" t="s">
        <v>127</v>
      </c>
      <c r="B706" s="12">
        <v>2000</v>
      </c>
      <c r="C706" t="str">
        <f t="shared" ref="C706:C769" si="11">A706&amp;" "&amp;B706</f>
        <v>Levesque et al. 2000</v>
      </c>
      <c r="D706" s="12" t="s">
        <v>35</v>
      </c>
      <c r="E706" s="12" t="s">
        <v>25</v>
      </c>
      <c r="F706" s="12" t="s">
        <v>134</v>
      </c>
      <c r="G706" s="12" t="s">
        <v>2901</v>
      </c>
      <c r="H706" s="12" t="s">
        <v>3503</v>
      </c>
      <c r="I706" s="12" t="s">
        <v>1952</v>
      </c>
      <c r="J706" s="12" t="s">
        <v>2117</v>
      </c>
      <c r="K706" s="12" t="s">
        <v>28</v>
      </c>
      <c r="L706" s="12" t="s">
        <v>28</v>
      </c>
      <c r="N706" s="12" t="s">
        <v>28</v>
      </c>
      <c r="O706" t="s">
        <v>744</v>
      </c>
      <c r="P706" s="12" t="s">
        <v>3901</v>
      </c>
      <c r="Q706" t="s">
        <v>2614</v>
      </c>
      <c r="R706" t="s">
        <v>118</v>
      </c>
      <c r="S706" t="s">
        <v>3980</v>
      </c>
      <c r="T706" s="12" t="s">
        <v>136</v>
      </c>
      <c r="U706" s="12" t="s">
        <v>91</v>
      </c>
      <c r="W706" s="12" t="s">
        <v>40</v>
      </c>
      <c r="X706" s="12" t="s">
        <v>3365</v>
      </c>
      <c r="Y706" s="12" t="s">
        <v>3069</v>
      </c>
      <c r="Z706" s="12" t="s">
        <v>137</v>
      </c>
      <c r="AA706" s="12" t="s">
        <v>2901</v>
      </c>
      <c r="AB706" s="12" t="s">
        <v>35</v>
      </c>
      <c r="AC706" s="12" t="s">
        <v>2901</v>
      </c>
      <c r="AD706" s="12" t="s">
        <v>3862</v>
      </c>
      <c r="AF706" s="12">
        <v>1</v>
      </c>
      <c r="AH706" s="16">
        <v>800000</v>
      </c>
      <c r="AJ706" s="16"/>
      <c r="AQ706" s="12" t="s">
        <v>44</v>
      </c>
      <c r="AR706" s="12" t="s">
        <v>138</v>
      </c>
    </row>
    <row r="707" spans="1:44" s="12" customFormat="1" x14ac:dyDescent="0.25">
      <c r="A707" s="12" t="s">
        <v>127</v>
      </c>
      <c r="B707" s="12">
        <v>2000</v>
      </c>
      <c r="C707" t="str">
        <f t="shared" si="11"/>
        <v>Levesque et al. 2000</v>
      </c>
      <c r="D707" s="12" t="s">
        <v>35</v>
      </c>
      <c r="E707" s="12" t="s">
        <v>25</v>
      </c>
      <c r="F707" s="12" t="s">
        <v>134</v>
      </c>
      <c r="G707" s="12" t="s">
        <v>2901</v>
      </c>
      <c r="H707" s="12" t="s">
        <v>3503</v>
      </c>
      <c r="I707" s="12" t="s">
        <v>1952</v>
      </c>
      <c r="J707" s="12" t="s">
        <v>2117</v>
      </c>
      <c r="K707" s="12" t="s">
        <v>28</v>
      </c>
      <c r="L707" s="12" t="s">
        <v>28</v>
      </c>
      <c r="N707" s="12" t="s">
        <v>28</v>
      </c>
      <c r="O707" t="s">
        <v>744</v>
      </c>
      <c r="P707" s="12" t="s">
        <v>3901</v>
      </c>
      <c r="Q707" t="s">
        <v>2614</v>
      </c>
      <c r="R707" t="s">
        <v>118</v>
      </c>
      <c r="S707" t="s">
        <v>3980</v>
      </c>
      <c r="T707" s="12" t="s">
        <v>136</v>
      </c>
      <c r="U707" s="12" t="s">
        <v>91</v>
      </c>
      <c r="W707" s="12" t="s">
        <v>40</v>
      </c>
      <c r="X707" s="12" t="s">
        <v>3365</v>
      </c>
      <c r="Y707" s="12" t="s">
        <v>3069</v>
      </c>
      <c r="Z707" s="12" t="s">
        <v>137</v>
      </c>
      <c r="AA707" s="12" t="s">
        <v>2901</v>
      </c>
      <c r="AB707" s="12" t="s">
        <v>35</v>
      </c>
      <c r="AC707" s="12" t="s">
        <v>2901</v>
      </c>
      <c r="AD707" s="12" t="s">
        <v>3862</v>
      </c>
      <c r="AF707" s="12">
        <v>1</v>
      </c>
      <c r="AH707" s="16">
        <v>30000</v>
      </c>
      <c r="AJ707" s="16"/>
      <c r="AQ707" s="12" t="s">
        <v>44</v>
      </c>
      <c r="AR707" s="12" t="s">
        <v>138</v>
      </c>
    </row>
    <row r="708" spans="1:44" s="12" customFormat="1" x14ac:dyDescent="0.25">
      <c r="A708" s="12" t="s">
        <v>127</v>
      </c>
      <c r="B708" s="12">
        <v>2000</v>
      </c>
      <c r="C708" t="str">
        <f t="shared" si="11"/>
        <v>Levesque et al. 2000</v>
      </c>
      <c r="D708" s="12" t="s">
        <v>35</v>
      </c>
      <c r="E708" s="12" t="s">
        <v>25</v>
      </c>
      <c r="F708" s="12" t="s">
        <v>134</v>
      </c>
      <c r="G708" s="12" t="s">
        <v>2901</v>
      </c>
      <c r="H708" s="12" t="s">
        <v>3503</v>
      </c>
      <c r="I708" s="12" t="s">
        <v>1952</v>
      </c>
      <c r="J708" s="12" t="s">
        <v>2117</v>
      </c>
      <c r="K708" s="12" t="s">
        <v>28</v>
      </c>
      <c r="L708" s="12" t="s">
        <v>28</v>
      </c>
      <c r="N708" s="12" t="s">
        <v>28</v>
      </c>
      <c r="O708" t="s">
        <v>744</v>
      </c>
      <c r="P708" s="12" t="s">
        <v>3901</v>
      </c>
      <c r="Q708" t="s">
        <v>2614</v>
      </c>
      <c r="R708" t="s">
        <v>118</v>
      </c>
      <c r="S708" t="s">
        <v>3980</v>
      </c>
      <c r="T708" s="12" t="s">
        <v>136</v>
      </c>
      <c r="U708" s="12" t="s">
        <v>91</v>
      </c>
      <c r="W708" s="12" t="s">
        <v>40</v>
      </c>
      <c r="X708" s="12" t="s">
        <v>3365</v>
      </c>
      <c r="Y708" s="12" t="s">
        <v>3069</v>
      </c>
      <c r="Z708" s="12" t="s">
        <v>137</v>
      </c>
      <c r="AA708" s="12" t="s">
        <v>2901</v>
      </c>
      <c r="AB708" s="12" t="s">
        <v>35</v>
      </c>
      <c r="AC708" s="12" t="s">
        <v>2901</v>
      </c>
      <c r="AD708" s="12" t="s">
        <v>3862</v>
      </c>
      <c r="AF708" s="12">
        <v>1</v>
      </c>
      <c r="AH708" s="16">
        <v>800000</v>
      </c>
      <c r="AJ708" s="16"/>
      <c r="AQ708" s="12" t="s">
        <v>44</v>
      </c>
      <c r="AR708" s="12" t="s">
        <v>138</v>
      </c>
    </row>
    <row r="709" spans="1:44" s="12" customFormat="1" x14ac:dyDescent="0.25">
      <c r="A709" s="12" t="s">
        <v>127</v>
      </c>
      <c r="B709" s="12">
        <v>2000</v>
      </c>
      <c r="C709" t="str">
        <f t="shared" si="11"/>
        <v>Levesque et al. 2000</v>
      </c>
      <c r="D709" s="12" t="s">
        <v>35</v>
      </c>
      <c r="E709" s="12" t="s">
        <v>25</v>
      </c>
      <c r="F709" s="12" t="s">
        <v>134</v>
      </c>
      <c r="G709" s="12" t="s">
        <v>2901</v>
      </c>
      <c r="H709" s="12" t="s">
        <v>3503</v>
      </c>
      <c r="I709" s="12" t="s">
        <v>1952</v>
      </c>
      <c r="J709" s="12" t="s">
        <v>2117</v>
      </c>
      <c r="K709" s="12" t="s">
        <v>28</v>
      </c>
      <c r="L709" s="12" t="s">
        <v>28</v>
      </c>
      <c r="N709" s="12" t="s">
        <v>28</v>
      </c>
      <c r="O709" t="s">
        <v>744</v>
      </c>
      <c r="P709" s="12" t="s">
        <v>3901</v>
      </c>
      <c r="Q709" t="s">
        <v>2614</v>
      </c>
      <c r="R709" t="s">
        <v>118</v>
      </c>
      <c r="S709" t="s">
        <v>3980</v>
      </c>
      <c r="T709" s="12" t="s">
        <v>136</v>
      </c>
      <c r="U709" s="12" t="s">
        <v>91</v>
      </c>
      <c r="W709" s="12" t="s">
        <v>40</v>
      </c>
      <c r="X709" s="12" t="s">
        <v>3365</v>
      </c>
      <c r="Y709" s="12" t="s">
        <v>3069</v>
      </c>
      <c r="Z709" s="12" t="s">
        <v>137</v>
      </c>
      <c r="AA709" s="12" t="s">
        <v>2901</v>
      </c>
      <c r="AB709" s="12" t="s">
        <v>35</v>
      </c>
      <c r="AC709" s="12" t="s">
        <v>2901</v>
      </c>
      <c r="AD709" s="12" t="s">
        <v>3862</v>
      </c>
      <c r="AF709" s="12">
        <v>1</v>
      </c>
      <c r="AH709" s="16">
        <v>400000</v>
      </c>
      <c r="AJ709" s="16"/>
      <c r="AQ709" s="12" t="s">
        <v>44</v>
      </c>
      <c r="AR709" s="12" t="s">
        <v>138</v>
      </c>
    </row>
    <row r="710" spans="1:44" s="12" customFormat="1" x14ac:dyDescent="0.25">
      <c r="A710" s="12" t="s">
        <v>127</v>
      </c>
      <c r="B710" s="12">
        <v>2000</v>
      </c>
      <c r="C710" t="str">
        <f t="shared" si="11"/>
        <v>Levesque et al. 2000</v>
      </c>
      <c r="D710" s="12" t="s">
        <v>35</v>
      </c>
      <c r="E710" s="12" t="s">
        <v>25</v>
      </c>
      <c r="F710" s="12" t="s">
        <v>134</v>
      </c>
      <c r="G710" s="12" t="s">
        <v>2901</v>
      </c>
      <c r="H710" s="12" t="s">
        <v>3503</v>
      </c>
      <c r="I710" s="12" t="s">
        <v>1952</v>
      </c>
      <c r="J710" s="12" t="s">
        <v>2117</v>
      </c>
      <c r="K710" s="12" t="s">
        <v>28</v>
      </c>
      <c r="L710" s="12" t="s">
        <v>28</v>
      </c>
      <c r="N710" s="12" t="s">
        <v>28</v>
      </c>
      <c r="O710" t="s">
        <v>744</v>
      </c>
      <c r="P710" s="12" t="s">
        <v>3901</v>
      </c>
      <c r="Q710" t="s">
        <v>2614</v>
      </c>
      <c r="R710" t="s">
        <v>118</v>
      </c>
      <c r="S710" t="s">
        <v>3980</v>
      </c>
      <c r="T710" s="12" t="s">
        <v>136</v>
      </c>
      <c r="U710" s="12" t="s">
        <v>91</v>
      </c>
      <c r="W710" s="12" t="s">
        <v>40</v>
      </c>
      <c r="X710" s="12" t="s">
        <v>3365</v>
      </c>
      <c r="Y710" s="12" t="s">
        <v>3069</v>
      </c>
      <c r="Z710" s="12" t="s">
        <v>137</v>
      </c>
      <c r="AA710" s="12" t="s">
        <v>2901</v>
      </c>
      <c r="AB710" s="12" t="s">
        <v>35</v>
      </c>
      <c r="AC710" s="12" t="s">
        <v>2901</v>
      </c>
      <c r="AD710" s="12" t="s">
        <v>3862</v>
      </c>
      <c r="AF710" s="12">
        <v>1</v>
      </c>
      <c r="AH710" s="16">
        <v>300000</v>
      </c>
      <c r="AJ710" s="16"/>
      <c r="AQ710" s="12" t="s">
        <v>44</v>
      </c>
      <c r="AR710" s="12" t="s">
        <v>138</v>
      </c>
    </row>
    <row r="711" spans="1:44" s="12" customFormat="1" x14ac:dyDescent="0.25">
      <c r="A711" s="12" t="s">
        <v>127</v>
      </c>
      <c r="B711" s="12">
        <v>2000</v>
      </c>
      <c r="C711" t="str">
        <f t="shared" si="11"/>
        <v>Levesque et al. 2000</v>
      </c>
      <c r="D711" s="12" t="s">
        <v>35</v>
      </c>
      <c r="E711" s="12" t="s">
        <v>25</v>
      </c>
      <c r="F711" s="12" t="s">
        <v>140</v>
      </c>
      <c r="G711" s="12" t="s">
        <v>2901</v>
      </c>
      <c r="H711" s="12" t="s">
        <v>3503</v>
      </c>
      <c r="I711" s="12" t="s">
        <v>1952</v>
      </c>
      <c r="J711" s="12" t="s">
        <v>2117</v>
      </c>
      <c r="K711" s="12" t="s">
        <v>28</v>
      </c>
      <c r="L711" s="12" t="s">
        <v>28</v>
      </c>
      <c r="N711" s="12" t="s">
        <v>28</v>
      </c>
      <c r="O711" t="s">
        <v>744</v>
      </c>
      <c r="P711" s="12" t="s">
        <v>3901</v>
      </c>
      <c r="Q711" t="s">
        <v>2614</v>
      </c>
      <c r="R711" t="s">
        <v>118</v>
      </c>
      <c r="S711" t="s">
        <v>3980</v>
      </c>
      <c r="T711" s="12" t="s">
        <v>136</v>
      </c>
      <c r="U711" s="12" t="s">
        <v>91</v>
      </c>
      <c r="W711" s="12" t="s">
        <v>40</v>
      </c>
      <c r="X711" s="12" t="s">
        <v>3365</v>
      </c>
      <c r="Y711" s="12" t="s">
        <v>3069</v>
      </c>
      <c r="Z711" s="12" t="s">
        <v>137</v>
      </c>
      <c r="AA711" s="12" t="s">
        <v>2901</v>
      </c>
      <c r="AB711" s="12" t="s">
        <v>35</v>
      </c>
      <c r="AC711" s="12" t="s">
        <v>2901</v>
      </c>
      <c r="AD711" s="12" t="s">
        <v>3862</v>
      </c>
      <c r="AF711" s="12">
        <v>1</v>
      </c>
      <c r="AH711" s="16">
        <v>57000</v>
      </c>
      <c r="AJ711" s="16"/>
      <c r="AQ711" s="12" t="s">
        <v>44</v>
      </c>
      <c r="AR711" s="12" t="s">
        <v>138</v>
      </c>
    </row>
    <row r="712" spans="1:44" s="12" customFormat="1" x14ac:dyDescent="0.25">
      <c r="A712" s="12" t="s">
        <v>127</v>
      </c>
      <c r="B712" s="12">
        <v>2000</v>
      </c>
      <c r="C712" t="str">
        <f t="shared" si="11"/>
        <v>Levesque et al. 2000</v>
      </c>
      <c r="D712" s="12" t="s">
        <v>35</v>
      </c>
      <c r="E712" s="12" t="s">
        <v>25</v>
      </c>
      <c r="F712" s="12" t="s">
        <v>140</v>
      </c>
      <c r="G712" s="12" t="s">
        <v>2901</v>
      </c>
      <c r="H712" s="12" t="s">
        <v>3503</v>
      </c>
      <c r="I712" s="12" t="s">
        <v>1952</v>
      </c>
      <c r="J712" s="12" t="s">
        <v>2117</v>
      </c>
      <c r="K712" s="12" t="s">
        <v>28</v>
      </c>
      <c r="L712" s="12" t="s">
        <v>28</v>
      </c>
      <c r="N712" s="12" t="s">
        <v>28</v>
      </c>
      <c r="O712" t="s">
        <v>744</v>
      </c>
      <c r="P712" s="12" t="s">
        <v>3901</v>
      </c>
      <c r="Q712" t="s">
        <v>2614</v>
      </c>
      <c r="R712" t="s">
        <v>118</v>
      </c>
      <c r="S712" t="s">
        <v>3980</v>
      </c>
      <c r="T712" s="12" t="s">
        <v>136</v>
      </c>
      <c r="U712" s="12" t="s">
        <v>91</v>
      </c>
      <c r="W712" s="12" t="s">
        <v>40</v>
      </c>
      <c r="X712" s="12" t="s">
        <v>3365</v>
      </c>
      <c r="Y712" s="12" t="s">
        <v>3069</v>
      </c>
      <c r="Z712" s="12" t="s">
        <v>137</v>
      </c>
      <c r="AA712" s="12" t="s">
        <v>2901</v>
      </c>
      <c r="AB712" s="12" t="s">
        <v>35</v>
      </c>
      <c r="AC712" s="12" t="s">
        <v>2901</v>
      </c>
      <c r="AD712" s="12" t="s">
        <v>3862</v>
      </c>
      <c r="AF712" s="12">
        <v>1</v>
      </c>
      <c r="AH712" s="16">
        <v>70000</v>
      </c>
      <c r="AJ712" s="16"/>
      <c r="AQ712" s="12" t="s">
        <v>44</v>
      </c>
      <c r="AR712" s="12" t="s">
        <v>138</v>
      </c>
    </row>
    <row r="713" spans="1:44" s="12" customFormat="1" x14ac:dyDescent="0.25">
      <c r="A713" s="12" t="s">
        <v>127</v>
      </c>
      <c r="B713" s="12">
        <v>2000</v>
      </c>
      <c r="C713" t="str">
        <f t="shared" si="11"/>
        <v>Levesque et al. 2000</v>
      </c>
      <c r="D713" s="12" t="s">
        <v>35</v>
      </c>
      <c r="E713" s="12" t="s">
        <v>25</v>
      </c>
      <c r="F713" s="12" t="s">
        <v>140</v>
      </c>
      <c r="G713" s="12" t="s">
        <v>2901</v>
      </c>
      <c r="H713" s="12" t="s">
        <v>3503</v>
      </c>
      <c r="I713" s="12" t="s">
        <v>1952</v>
      </c>
      <c r="J713" s="12" t="s">
        <v>2117</v>
      </c>
      <c r="K713" s="12" t="s">
        <v>28</v>
      </c>
      <c r="L713" s="12" t="s">
        <v>28</v>
      </c>
      <c r="N713" s="12" t="s">
        <v>28</v>
      </c>
      <c r="O713" t="s">
        <v>744</v>
      </c>
      <c r="P713" s="12" t="s">
        <v>3901</v>
      </c>
      <c r="Q713" t="s">
        <v>2614</v>
      </c>
      <c r="R713" t="s">
        <v>118</v>
      </c>
      <c r="S713" t="s">
        <v>3980</v>
      </c>
      <c r="T713" s="12" t="s">
        <v>136</v>
      </c>
      <c r="U713" s="12" t="s">
        <v>91</v>
      </c>
      <c r="W713" s="12" t="s">
        <v>40</v>
      </c>
      <c r="X713" s="12" t="s">
        <v>3365</v>
      </c>
      <c r="Y713" s="12" t="s">
        <v>3069</v>
      </c>
      <c r="Z713" s="12" t="s">
        <v>137</v>
      </c>
      <c r="AA713" s="12" t="s">
        <v>2901</v>
      </c>
      <c r="AB713" s="12" t="s">
        <v>35</v>
      </c>
      <c r="AC713" s="12" t="s">
        <v>2901</v>
      </c>
      <c r="AD713" s="12" t="s">
        <v>3862</v>
      </c>
      <c r="AF713" s="12">
        <v>1</v>
      </c>
      <c r="AH713" s="16">
        <v>130000</v>
      </c>
      <c r="AJ713" s="16"/>
      <c r="AK713" s="42" t="s">
        <v>1953</v>
      </c>
      <c r="AQ713" s="12" t="s">
        <v>44</v>
      </c>
      <c r="AR713" s="12" t="s">
        <v>138</v>
      </c>
    </row>
    <row r="714" spans="1:44" s="12" customFormat="1" x14ac:dyDescent="0.25">
      <c r="A714" s="12" t="s">
        <v>127</v>
      </c>
      <c r="B714" s="12">
        <v>2000</v>
      </c>
      <c r="C714" t="str">
        <f t="shared" si="11"/>
        <v>Levesque et al. 2000</v>
      </c>
      <c r="D714" s="12" t="s">
        <v>35</v>
      </c>
      <c r="E714" s="12" t="s">
        <v>25</v>
      </c>
      <c r="F714" s="12" t="s">
        <v>140</v>
      </c>
      <c r="G714" s="12" t="s">
        <v>2901</v>
      </c>
      <c r="H714" s="12" t="s">
        <v>3503</v>
      </c>
      <c r="I714" s="12" t="s">
        <v>1952</v>
      </c>
      <c r="J714" s="12" t="s">
        <v>2117</v>
      </c>
      <c r="K714" s="12" t="s">
        <v>28</v>
      </c>
      <c r="L714" s="12" t="s">
        <v>28</v>
      </c>
      <c r="N714" s="12" t="s">
        <v>28</v>
      </c>
      <c r="O714" t="s">
        <v>744</v>
      </c>
      <c r="P714" s="12" t="s">
        <v>3901</v>
      </c>
      <c r="Q714" t="s">
        <v>2614</v>
      </c>
      <c r="R714" t="s">
        <v>118</v>
      </c>
      <c r="S714" t="s">
        <v>3980</v>
      </c>
      <c r="T714" s="12" t="s">
        <v>136</v>
      </c>
      <c r="U714" s="12" t="s">
        <v>91</v>
      </c>
      <c r="W714" s="12" t="s">
        <v>40</v>
      </c>
      <c r="X714" s="12" t="s">
        <v>3365</v>
      </c>
      <c r="Y714" s="12" t="s">
        <v>3069</v>
      </c>
      <c r="Z714" s="12" t="s">
        <v>137</v>
      </c>
      <c r="AA714" s="12" t="s">
        <v>2901</v>
      </c>
      <c r="AB714" s="12" t="s">
        <v>35</v>
      </c>
      <c r="AC714" s="12" t="s">
        <v>2901</v>
      </c>
      <c r="AD714" s="12" t="s">
        <v>3862</v>
      </c>
      <c r="AF714" s="12">
        <v>1</v>
      </c>
      <c r="AH714" s="16">
        <v>50000</v>
      </c>
      <c r="AJ714" s="16"/>
      <c r="AQ714" s="12" t="s">
        <v>44</v>
      </c>
      <c r="AR714" s="12" t="s">
        <v>138</v>
      </c>
    </row>
    <row r="715" spans="1:44" s="12" customFormat="1" x14ac:dyDescent="0.25">
      <c r="A715" s="12" t="s">
        <v>127</v>
      </c>
      <c r="B715" s="12">
        <v>2000</v>
      </c>
      <c r="C715" t="str">
        <f t="shared" si="11"/>
        <v>Levesque et al. 2000</v>
      </c>
      <c r="D715" s="12" t="s">
        <v>35</v>
      </c>
      <c r="E715" s="12" t="s">
        <v>25</v>
      </c>
      <c r="F715" s="12" t="s">
        <v>140</v>
      </c>
      <c r="G715" s="12" t="s">
        <v>2901</v>
      </c>
      <c r="H715" s="12" t="s">
        <v>3503</v>
      </c>
      <c r="I715" s="12" t="s">
        <v>1952</v>
      </c>
      <c r="J715" s="12" t="s">
        <v>2117</v>
      </c>
      <c r="K715" s="12" t="s">
        <v>28</v>
      </c>
      <c r="L715" s="12" t="s">
        <v>28</v>
      </c>
      <c r="N715" s="12" t="s">
        <v>28</v>
      </c>
      <c r="O715" t="s">
        <v>744</v>
      </c>
      <c r="P715" s="12" t="s">
        <v>3901</v>
      </c>
      <c r="Q715" t="s">
        <v>2614</v>
      </c>
      <c r="R715" t="s">
        <v>118</v>
      </c>
      <c r="S715" t="s">
        <v>3980</v>
      </c>
      <c r="T715" s="12" t="s">
        <v>136</v>
      </c>
      <c r="U715" s="12" t="s">
        <v>91</v>
      </c>
      <c r="W715" s="12" t="s">
        <v>40</v>
      </c>
      <c r="X715" s="12" t="s">
        <v>3365</v>
      </c>
      <c r="Y715" s="12" t="s">
        <v>3069</v>
      </c>
      <c r="Z715" s="12" t="s">
        <v>137</v>
      </c>
      <c r="AA715" s="12" t="s">
        <v>2901</v>
      </c>
      <c r="AB715" s="12" t="s">
        <v>35</v>
      </c>
      <c r="AC715" s="12" t="s">
        <v>2901</v>
      </c>
      <c r="AD715" s="12" t="s">
        <v>3862</v>
      </c>
      <c r="AF715" s="12">
        <v>1</v>
      </c>
      <c r="AH715" s="16">
        <v>2000</v>
      </c>
      <c r="AJ715" s="16"/>
      <c r="AQ715" s="12" t="s">
        <v>44</v>
      </c>
      <c r="AR715" s="12" t="s">
        <v>138</v>
      </c>
    </row>
    <row r="716" spans="1:44" s="12" customFormat="1" x14ac:dyDescent="0.25">
      <c r="A716" s="12" t="s">
        <v>127</v>
      </c>
      <c r="B716" s="12">
        <v>2000</v>
      </c>
      <c r="C716" t="str">
        <f t="shared" si="11"/>
        <v>Levesque et al. 2000</v>
      </c>
      <c r="D716" s="12" t="s">
        <v>35</v>
      </c>
      <c r="E716" s="12" t="s">
        <v>25</v>
      </c>
      <c r="F716" s="12" t="s">
        <v>140</v>
      </c>
      <c r="G716" s="12" t="s">
        <v>2901</v>
      </c>
      <c r="H716" s="12" t="s">
        <v>3503</v>
      </c>
      <c r="I716" s="12" t="s">
        <v>1952</v>
      </c>
      <c r="J716" s="12" t="s">
        <v>2117</v>
      </c>
      <c r="K716" s="12" t="s">
        <v>28</v>
      </c>
      <c r="L716" s="12" t="s">
        <v>28</v>
      </c>
      <c r="N716" s="12" t="s">
        <v>28</v>
      </c>
      <c r="O716" t="s">
        <v>744</v>
      </c>
      <c r="P716" s="12" t="s">
        <v>3901</v>
      </c>
      <c r="Q716" t="s">
        <v>2614</v>
      </c>
      <c r="R716" t="s">
        <v>118</v>
      </c>
      <c r="S716" t="s">
        <v>3980</v>
      </c>
      <c r="T716" s="12" t="s">
        <v>136</v>
      </c>
      <c r="U716" s="12" t="s">
        <v>91</v>
      </c>
      <c r="W716" s="12" t="s">
        <v>40</v>
      </c>
      <c r="X716" s="12" t="s">
        <v>3365</v>
      </c>
      <c r="Y716" s="12" t="s">
        <v>3069</v>
      </c>
      <c r="Z716" s="12" t="s">
        <v>137</v>
      </c>
      <c r="AA716" s="12" t="s">
        <v>2901</v>
      </c>
      <c r="AB716" s="12" t="s">
        <v>35</v>
      </c>
      <c r="AC716" s="12" t="s">
        <v>2901</v>
      </c>
      <c r="AD716" s="12" t="s">
        <v>3862</v>
      </c>
      <c r="AF716" s="12">
        <v>1</v>
      </c>
      <c r="AH716" s="16">
        <v>100000</v>
      </c>
      <c r="AJ716" s="16"/>
      <c r="AQ716" s="12" t="s">
        <v>44</v>
      </c>
      <c r="AR716" s="12" t="s">
        <v>138</v>
      </c>
    </row>
    <row r="717" spans="1:44" s="12" customFormat="1" x14ac:dyDescent="0.25">
      <c r="A717" s="12" t="s">
        <v>461</v>
      </c>
      <c r="B717" s="12">
        <v>2011</v>
      </c>
      <c r="C717" t="str">
        <f t="shared" si="11"/>
        <v>Moriarty et al. 2011</v>
      </c>
      <c r="D717" s="12" t="s">
        <v>35</v>
      </c>
      <c r="E717" s="12" t="s">
        <v>158</v>
      </c>
      <c r="F717" s="12" t="s">
        <v>462</v>
      </c>
      <c r="G717" s="12" t="s">
        <v>2901</v>
      </c>
      <c r="H717" s="12" t="s">
        <v>3501</v>
      </c>
      <c r="I717" s="12" t="s">
        <v>3366</v>
      </c>
      <c r="J717" s="12" t="s">
        <v>2117</v>
      </c>
      <c r="K717" s="12" t="s">
        <v>28</v>
      </c>
      <c r="L717" s="12" t="s">
        <v>3367</v>
      </c>
      <c r="N717" s="12" t="s">
        <v>465</v>
      </c>
      <c r="O717" t="s">
        <v>744</v>
      </c>
      <c r="P717" s="12" t="s">
        <v>3901</v>
      </c>
      <c r="Q717" t="s">
        <v>3919</v>
      </c>
      <c r="R717" t="s">
        <v>2600</v>
      </c>
      <c r="S717" t="s">
        <v>4004</v>
      </c>
      <c r="T717" s="12" t="s">
        <v>2680</v>
      </c>
      <c r="W717" s="12" t="s">
        <v>40</v>
      </c>
      <c r="X717" s="12" t="s">
        <v>3365</v>
      </c>
      <c r="Y717" s="12" t="s">
        <v>3069</v>
      </c>
      <c r="Z717" s="12" t="s">
        <v>80</v>
      </c>
      <c r="AA717" s="12" t="s">
        <v>35</v>
      </c>
      <c r="AB717" s="12" t="s">
        <v>35</v>
      </c>
      <c r="AC717" s="12" t="s">
        <v>2901</v>
      </c>
      <c r="AD717" s="12" t="s">
        <v>3860</v>
      </c>
      <c r="AE717" s="12">
        <v>36</v>
      </c>
      <c r="AF717" s="12">
        <v>80</v>
      </c>
      <c r="AG717" s="18">
        <v>0.45</v>
      </c>
      <c r="AH717" s="18"/>
      <c r="AI717" s="16">
        <v>204</v>
      </c>
      <c r="AJ717" s="16"/>
      <c r="AQ717" s="12" t="s">
        <v>466</v>
      </c>
      <c r="AR717" s="12" t="s">
        <v>467</v>
      </c>
    </row>
    <row r="718" spans="1:44" s="12" customFormat="1" x14ac:dyDescent="0.25">
      <c r="A718" s="12" t="s">
        <v>461</v>
      </c>
      <c r="B718" s="12">
        <v>2011</v>
      </c>
      <c r="C718" t="str">
        <f t="shared" si="11"/>
        <v>Moriarty et al. 2011</v>
      </c>
      <c r="D718" s="12" t="s">
        <v>35</v>
      </c>
      <c r="E718" s="12" t="s">
        <v>158</v>
      </c>
      <c r="F718" s="12" t="s">
        <v>462</v>
      </c>
      <c r="G718" s="12" t="s">
        <v>2901</v>
      </c>
      <c r="H718" s="12" t="s">
        <v>3501</v>
      </c>
      <c r="I718" s="12" t="s">
        <v>3366</v>
      </c>
      <c r="J718" s="12" t="s">
        <v>2117</v>
      </c>
      <c r="K718" s="12" t="s">
        <v>28</v>
      </c>
      <c r="L718" s="12" t="s">
        <v>3367</v>
      </c>
      <c r="N718" s="12" t="s">
        <v>465</v>
      </c>
      <c r="O718" t="s">
        <v>744</v>
      </c>
      <c r="P718" s="12" t="s">
        <v>3901</v>
      </c>
      <c r="Q718" t="s">
        <v>3919</v>
      </c>
      <c r="R718" t="s">
        <v>2600</v>
      </c>
      <c r="S718" t="s">
        <v>3977</v>
      </c>
      <c r="T718" s="12" t="s">
        <v>631</v>
      </c>
      <c r="W718" s="12" t="s">
        <v>40</v>
      </c>
      <c r="X718" s="12" t="s">
        <v>3365</v>
      </c>
      <c r="Y718" s="12" t="s">
        <v>3069</v>
      </c>
      <c r="Z718" s="12" t="s">
        <v>80</v>
      </c>
      <c r="AA718" s="12" t="s">
        <v>35</v>
      </c>
      <c r="AB718" s="12" t="s">
        <v>35</v>
      </c>
      <c r="AC718" s="12" t="s">
        <v>2901</v>
      </c>
      <c r="AD718" s="12" t="s">
        <v>3860</v>
      </c>
      <c r="AE718" s="12">
        <v>32</v>
      </c>
      <c r="AF718" s="12">
        <v>80</v>
      </c>
      <c r="AG718" s="18">
        <v>0.4</v>
      </c>
      <c r="AH718" s="18"/>
      <c r="AI718" s="16">
        <v>4840</v>
      </c>
      <c r="AJ718" s="16"/>
      <c r="AQ718" s="12" t="s">
        <v>466</v>
      </c>
      <c r="AR718" s="12" t="s">
        <v>467</v>
      </c>
    </row>
    <row r="719" spans="1:44" s="12" customFormat="1" x14ac:dyDescent="0.25">
      <c r="A719" s="12" t="s">
        <v>461</v>
      </c>
      <c r="B719" s="12">
        <v>2011</v>
      </c>
      <c r="C719" t="str">
        <f t="shared" si="11"/>
        <v>Moriarty et al. 2011</v>
      </c>
      <c r="D719" s="12" t="s">
        <v>35</v>
      </c>
      <c r="E719" s="12" t="s">
        <v>158</v>
      </c>
      <c r="F719" s="12" t="s">
        <v>462</v>
      </c>
      <c r="G719" s="12" t="s">
        <v>2901</v>
      </c>
      <c r="H719" s="12" t="s">
        <v>3501</v>
      </c>
      <c r="I719" s="12" t="s">
        <v>3366</v>
      </c>
      <c r="J719" s="12" t="s">
        <v>2117</v>
      </c>
      <c r="K719" s="12" t="s">
        <v>28</v>
      </c>
      <c r="L719" s="12" t="s">
        <v>3367</v>
      </c>
      <c r="N719" s="12" t="s">
        <v>465</v>
      </c>
      <c r="O719" t="s">
        <v>744</v>
      </c>
      <c r="P719" s="12" t="s">
        <v>3901</v>
      </c>
      <c r="Q719" t="s">
        <v>3919</v>
      </c>
      <c r="R719" s="13" t="s">
        <v>2600</v>
      </c>
      <c r="S719"/>
      <c r="V719" s="12" t="s">
        <v>2807</v>
      </c>
      <c r="W719" s="12" t="s">
        <v>40</v>
      </c>
      <c r="X719" s="12" t="s">
        <v>3365</v>
      </c>
      <c r="Y719" s="12" t="s">
        <v>3069</v>
      </c>
      <c r="Z719" s="12" t="s">
        <v>80</v>
      </c>
      <c r="AA719" s="12" t="s">
        <v>35</v>
      </c>
      <c r="AB719" s="12" t="s">
        <v>35</v>
      </c>
      <c r="AC719" s="12" t="s">
        <v>2901</v>
      </c>
      <c r="AD719" s="12" t="s">
        <v>3860</v>
      </c>
      <c r="AE719" s="12">
        <v>23</v>
      </c>
      <c r="AF719" s="12">
        <v>80</v>
      </c>
      <c r="AG719" s="18">
        <v>0.28999999999999998</v>
      </c>
      <c r="AH719" s="18"/>
      <c r="AI719" s="16">
        <v>59.2</v>
      </c>
      <c r="AJ719" s="16"/>
      <c r="AQ719" s="12" t="s">
        <v>466</v>
      </c>
      <c r="AR719" s="12" t="s">
        <v>467</v>
      </c>
    </row>
    <row r="720" spans="1:44" s="12" customFormat="1" x14ac:dyDescent="0.25">
      <c r="A720" s="12" t="s">
        <v>461</v>
      </c>
      <c r="B720" s="12">
        <v>2011</v>
      </c>
      <c r="C720" t="str">
        <f t="shared" si="11"/>
        <v>Moriarty et al. 2011</v>
      </c>
      <c r="D720" s="12" t="s">
        <v>35</v>
      </c>
      <c r="E720" s="12" t="s">
        <v>158</v>
      </c>
      <c r="F720" s="12" t="s">
        <v>462</v>
      </c>
      <c r="G720" s="12" t="s">
        <v>2901</v>
      </c>
      <c r="H720" s="12" t="s">
        <v>3501</v>
      </c>
      <c r="I720" s="12" t="s">
        <v>3366</v>
      </c>
      <c r="J720" s="12" t="s">
        <v>2117</v>
      </c>
      <c r="K720" s="12" t="s">
        <v>28</v>
      </c>
      <c r="L720" s="12" t="s">
        <v>3367</v>
      </c>
      <c r="N720" s="12" t="s">
        <v>465</v>
      </c>
      <c r="O720" t="s">
        <v>744</v>
      </c>
      <c r="P720" s="12" t="s">
        <v>3901</v>
      </c>
      <c r="Q720" t="s">
        <v>2614</v>
      </c>
      <c r="R720" t="s">
        <v>118</v>
      </c>
      <c r="S720"/>
      <c r="V720" s="12" t="s">
        <v>2611</v>
      </c>
      <c r="W720" s="12" t="s">
        <v>40</v>
      </c>
      <c r="X720" s="12" t="s">
        <v>3365</v>
      </c>
      <c r="Y720" s="12" t="s">
        <v>3069</v>
      </c>
      <c r="Z720" s="12" t="s">
        <v>80</v>
      </c>
      <c r="AA720" s="12" t="s">
        <v>35</v>
      </c>
      <c r="AB720" s="12" t="s">
        <v>35</v>
      </c>
      <c r="AC720" s="12" t="s">
        <v>2901</v>
      </c>
      <c r="AD720" s="12" t="s">
        <v>3860</v>
      </c>
      <c r="AE720" s="12">
        <v>47</v>
      </c>
      <c r="AF720" s="12">
        <v>80</v>
      </c>
      <c r="AG720" s="18">
        <v>0.59</v>
      </c>
      <c r="AH720" s="18"/>
      <c r="AI720" s="16">
        <v>766</v>
      </c>
      <c r="AJ720" s="16"/>
      <c r="AQ720" s="12" t="s">
        <v>466</v>
      </c>
      <c r="AR720" s="12" t="s">
        <v>467</v>
      </c>
    </row>
    <row r="721" spans="1:59" s="12" customFormat="1" x14ac:dyDescent="0.25">
      <c r="A721" s="13" t="s">
        <v>352</v>
      </c>
      <c r="B721" s="13">
        <v>2005</v>
      </c>
      <c r="C721" t="str">
        <f t="shared" si="11"/>
        <v>Murphy et al.  2005</v>
      </c>
      <c r="D721" s="13" t="s">
        <v>35</v>
      </c>
      <c r="E721" s="13" t="s">
        <v>25</v>
      </c>
      <c r="F721" s="13" t="s">
        <v>353</v>
      </c>
      <c r="G721" s="13" t="s">
        <v>2901</v>
      </c>
      <c r="H721" s="13" t="s">
        <v>3501</v>
      </c>
      <c r="I721" s="13" t="s">
        <v>3826</v>
      </c>
      <c r="J721" s="13" t="s">
        <v>2117</v>
      </c>
      <c r="K721" s="13"/>
      <c r="L721" s="13"/>
      <c r="M721" s="13"/>
      <c r="N721" s="13"/>
      <c r="O721" t="s">
        <v>744</v>
      </c>
      <c r="P721" s="12" t="s">
        <v>3901</v>
      </c>
      <c r="Q721" t="s">
        <v>3919</v>
      </c>
      <c r="R721" s="13" t="s">
        <v>2600</v>
      </c>
      <c r="S721" s="61" t="s">
        <v>3982</v>
      </c>
      <c r="T721" s="13"/>
      <c r="U721" s="13" t="s">
        <v>355</v>
      </c>
      <c r="V721" s="13" t="s">
        <v>354</v>
      </c>
      <c r="W721" s="13" t="s">
        <v>40</v>
      </c>
      <c r="X721" s="13" t="s">
        <v>3303</v>
      </c>
      <c r="Y721" s="13" t="s">
        <v>3303</v>
      </c>
      <c r="Z721" s="13" t="s">
        <v>80</v>
      </c>
      <c r="AA721" s="13" t="s">
        <v>2901</v>
      </c>
      <c r="AB721" s="13" t="s">
        <v>35</v>
      </c>
      <c r="AC721" s="12" t="s">
        <v>2901</v>
      </c>
      <c r="AD721" s="12" t="s">
        <v>3860</v>
      </c>
      <c r="AE721" s="13"/>
      <c r="AF721" s="13">
        <v>4</v>
      </c>
      <c r="AG721" s="13"/>
      <c r="AH721" s="13"/>
      <c r="AI721" s="36">
        <v>6000</v>
      </c>
      <c r="AJ721" s="36"/>
      <c r="AK721" s="13"/>
      <c r="AL721" s="13"/>
      <c r="AM721" s="13"/>
      <c r="AN721" s="13"/>
      <c r="AO721" s="13"/>
      <c r="AP721" s="13"/>
      <c r="AQ721" s="13" t="s">
        <v>44</v>
      </c>
      <c r="AR721" s="13"/>
      <c r="AS721" s="13" t="s">
        <v>356</v>
      </c>
      <c r="AT721" s="13"/>
      <c r="AU721" s="13"/>
      <c r="AV721" s="13"/>
      <c r="AW721" s="13"/>
      <c r="AX721" s="13"/>
      <c r="AY721" s="13"/>
      <c r="AZ721" s="13"/>
      <c r="BA721" s="13"/>
      <c r="BB721" s="13"/>
      <c r="BC721" s="13"/>
      <c r="BD721" s="13"/>
      <c r="BE721" s="13"/>
      <c r="BF721" s="13"/>
      <c r="BG721" s="13"/>
    </row>
    <row r="722" spans="1:59" s="12" customFormat="1" x14ac:dyDescent="0.25">
      <c r="A722" s="12" t="s">
        <v>926</v>
      </c>
      <c r="B722" s="12">
        <v>1999</v>
      </c>
      <c r="C722" t="str">
        <f t="shared" si="11"/>
        <v>Obiri-Danso and Jones 1999</v>
      </c>
      <c r="D722" s="12" t="s">
        <v>35</v>
      </c>
      <c r="E722" s="12" t="s">
        <v>25</v>
      </c>
      <c r="F722" s="12" t="s">
        <v>927</v>
      </c>
      <c r="G722" s="12" t="s">
        <v>2901</v>
      </c>
      <c r="H722" s="12" t="s">
        <v>3504</v>
      </c>
      <c r="I722" s="12" t="s">
        <v>928</v>
      </c>
      <c r="J722" s="12" t="s">
        <v>2117</v>
      </c>
      <c r="K722" s="12" t="s">
        <v>28</v>
      </c>
      <c r="L722" s="12" t="s">
        <v>28</v>
      </c>
      <c r="N722" s="12" t="s">
        <v>28</v>
      </c>
      <c r="O722" t="s">
        <v>744</v>
      </c>
      <c r="P722" s="12" t="s">
        <v>3901</v>
      </c>
      <c r="Q722" t="s">
        <v>3919</v>
      </c>
      <c r="R722" t="s">
        <v>2600</v>
      </c>
      <c r="S722" t="s">
        <v>3982</v>
      </c>
      <c r="T722" s="12" t="s">
        <v>1793</v>
      </c>
      <c r="U722" s="12" t="s">
        <v>123</v>
      </c>
      <c r="W722" s="12" t="s">
        <v>40</v>
      </c>
      <c r="X722" s="12" t="s">
        <v>3069</v>
      </c>
      <c r="Y722" s="12" t="s">
        <v>3069</v>
      </c>
      <c r="Z722" s="12" t="s">
        <v>3080</v>
      </c>
      <c r="AA722" s="12" t="s">
        <v>2901</v>
      </c>
      <c r="AB722" s="12" t="s">
        <v>35</v>
      </c>
      <c r="AC722" s="12" t="s">
        <v>2901</v>
      </c>
      <c r="AD722" s="12" t="s">
        <v>3860</v>
      </c>
      <c r="AF722" s="12">
        <v>30</v>
      </c>
      <c r="AM722" s="16">
        <v>199040</v>
      </c>
      <c r="AN722" s="16">
        <v>3358800</v>
      </c>
      <c r="AQ722" s="12" t="s">
        <v>3825</v>
      </c>
      <c r="AR722" s="12" t="s">
        <v>931</v>
      </c>
      <c r="AS722" s="12" t="s">
        <v>3081</v>
      </c>
      <c r="BB722" s="16">
        <v>1600000</v>
      </c>
      <c r="BC722" s="16">
        <v>27000000</v>
      </c>
      <c r="BF722" s="12" t="s">
        <v>930</v>
      </c>
    </row>
    <row r="723" spans="1:59" s="12" customFormat="1" x14ac:dyDescent="0.25">
      <c r="A723" s="12" t="s">
        <v>3082</v>
      </c>
      <c r="B723" s="12">
        <v>2009</v>
      </c>
      <c r="C723" t="str">
        <f t="shared" si="11"/>
        <v>Ogden et al. 2009</v>
      </c>
      <c r="D723" s="12" t="s">
        <v>35</v>
      </c>
      <c r="E723" s="12" t="s">
        <v>226</v>
      </c>
      <c r="F723" s="12" t="s">
        <v>1110</v>
      </c>
      <c r="G723" s="12" t="s">
        <v>2901</v>
      </c>
      <c r="H723" s="12" t="s">
        <v>3504</v>
      </c>
      <c r="I723" s="12" t="s">
        <v>3083</v>
      </c>
      <c r="J723" s="12" t="s">
        <v>2117</v>
      </c>
      <c r="K723" s="12" t="s">
        <v>28</v>
      </c>
      <c r="L723" s="12" t="s">
        <v>28</v>
      </c>
      <c r="N723" s="12" t="s">
        <v>28</v>
      </c>
      <c r="O723" t="s">
        <v>744</v>
      </c>
      <c r="P723" s="12" t="s">
        <v>3901</v>
      </c>
      <c r="Q723" t="s">
        <v>3993</v>
      </c>
      <c r="R723" t="s">
        <v>4023</v>
      </c>
      <c r="S723" t="s">
        <v>3983</v>
      </c>
      <c r="T723" s="12" t="s">
        <v>625</v>
      </c>
      <c r="W723" s="12" t="s">
        <v>40</v>
      </c>
      <c r="X723" s="12" t="s">
        <v>3069</v>
      </c>
      <c r="Y723" s="12" t="s">
        <v>3069</v>
      </c>
      <c r="Z723" s="12" t="s">
        <v>80</v>
      </c>
      <c r="AA723" s="12" t="s">
        <v>2901</v>
      </c>
      <c r="AB723" s="12" t="s">
        <v>35</v>
      </c>
      <c r="AC723" s="12" t="s">
        <v>2901</v>
      </c>
      <c r="AD723" s="12" t="s">
        <v>3860</v>
      </c>
      <c r="AF723" s="12">
        <v>255</v>
      </c>
      <c r="AI723" s="16">
        <v>200000</v>
      </c>
      <c r="AJ723" s="16"/>
      <c r="AM723" s="16">
        <v>3000</v>
      </c>
      <c r="AN723" s="16">
        <v>400000</v>
      </c>
      <c r="AQ723" s="12" t="s">
        <v>3084</v>
      </c>
    </row>
    <row r="724" spans="1:59" s="12" customFormat="1" x14ac:dyDescent="0.25">
      <c r="A724" s="12" t="s">
        <v>3082</v>
      </c>
      <c r="B724" s="12">
        <v>2009</v>
      </c>
      <c r="C724" t="str">
        <f t="shared" si="11"/>
        <v>Ogden et al. 2009</v>
      </c>
      <c r="D724" s="12" t="s">
        <v>35</v>
      </c>
      <c r="E724" s="12" t="s">
        <v>226</v>
      </c>
      <c r="F724" s="12" t="s">
        <v>1110</v>
      </c>
      <c r="G724" s="12" t="s">
        <v>2901</v>
      </c>
      <c r="H724" s="12" t="s">
        <v>3504</v>
      </c>
      <c r="I724" s="12" t="s">
        <v>3083</v>
      </c>
      <c r="J724" s="12" t="s">
        <v>2117</v>
      </c>
      <c r="K724" s="12" t="s">
        <v>28</v>
      </c>
      <c r="L724" s="12" t="s">
        <v>28</v>
      </c>
      <c r="N724" s="12" t="s">
        <v>28</v>
      </c>
      <c r="O724" t="s">
        <v>744</v>
      </c>
      <c r="P724" s="12" t="s">
        <v>3901</v>
      </c>
      <c r="Q724" t="s">
        <v>3993</v>
      </c>
      <c r="R724" t="s">
        <v>4023</v>
      </c>
      <c r="S724" t="s">
        <v>3983</v>
      </c>
      <c r="T724" s="12" t="s">
        <v>625</v>
      </c>
      <c r="W724" s="12" t="s">
        <v>40</v>
      </c>
      <c r="X724" s="12" t="s">
        <v>3069</v>
      </c>
      <c r="Y724" s="12" t="s">
        <v>3069</v>
      </c>
      <c r="Z724" s="12" t="s">
        <v>80</v>
      </c>
      <c r="AA724" s="12" t="s">
        <v>2901</v>
      </c>
      <c r="AB724" s="12" t="s">
        <v>35</v>
      </c>
      <c r="AC724" s="12" t="s">
        <v>2901</v>
      </c>
      <c r="AD724" s="12" t="s">
        <v>3810</v>
      </c>
      <c r="AE724" s="12">
        <v>181</v>
      </c>
      <c r="AF724" s="12">
        <v>255</v>
      </c>
      <c r="AM724" s="12">
        <v>0</v>
      </c>
      <c r="AN724" s="16">
        <v>1</v>
      </c>
      <c r="AQ724" s="12" t="s">
        <v>3084</v>
      </c>
      <c r="AR724" s="12" t="s">
        <v>3085</v>
      </c>
    </row>
    <row r="725" spans="1:59" s="12" customFormat="1" x14ac:dyDescent="0.25">
      <c r="A725" s="12" t="s">
        <v>3082</v>
      </c>
      <c r="B725" s="12">
        <v>2009</v>
      </c>
      <c r="C725" t="str">
        <f t="shared" si="11"/>
        <v>Ogden et al. 2009</v>
      </c>
      <c r="D725" s="12" t="s">
        <v>35</v>
      </c>
      <c r="E725" s="12" t="s">
        <v>226</v>
      </c>
      <c r="F725" s="12" t="s">
        <v>1110</v>
      </c>
      <c r="G725" s="12" t="s">
        <v>2901</v>
      </c>
      <c r="H725" s="12" t="s">
        <v>3504</v>
      </c>
      <c r="I725" s="12" t="s">
        <v>3083</v>
      </c>
      <c r="J725" s="12" t="s">
        <v>2117</v>
      </c>
      <c r="K725" s="12" t="s">
        <v>28</v>
      </c>
      <c r="L725" s="12" t="s">
        <v>28</v>
      </c>
      <c r="N725" s="12" t="s">
        <v>28</v>
      </c>
      <c r="O725" t="s">
        <v>744</v>
      </c>
      <c r="P725" s="12" t="s">
        <v>3901</v>
      </c>
      <c r="Q725" t="s">
        <v>3993</v>
      </c>
      <c r="R725" t="s">
        <v>4023</v>
      </c>
      <c r="S725" t="s">
        <v>3983</v>
      </c>
      <c r="T725" s="12" t="s">
        <v>625</v>
      </c>
      <c r="W725" s="12" t="s">
        <v>40</v>
      </c>
      <c r="X725" s="12" t="s">
        <v>3069</v>
      </c>
      <c r="Y725" s="12" t="s">
        <v>3069</v>
      </c>
      <c r="Z725" s="12" t="s">
        <v>80</v>
      </c>
      <c r="AA725" s="12" t="s">
        <v>2901</v>
      </c>
      <c r="AB725" s="12" t="s">
        <v>35</v>
      </c>
      <c r="AC725" s="12" t="s">
        <v>2901</v>
      </c>
      <c r="AD725" s="12" t="s">
        <v>3810</v>
      </c>
      <c r="AE725" s="12">
        <v>58</v>
      </c>
      <c r="AF725" s="12">
        <v>255</v>
      </c>
      <c r="AM725" s="12">
        <v>1</v>
      </c>
      <c r="AN725" s="16">
        <v>100</v>
      </c>
      <c r="AQ725" s="12" t="s">
        <v>3084</v>
      </c>
      <c r="AR725" s="12" t="s">
        <v>3086</v>
      </c>
    </row>
    <row r="726" spans="1:59" s="12" customFormat="1" x14ac:dyDescent="0.25">
      <c r="A726" s="12" t="s">
        <v>3082</v>
      </c>
      <c r="B726" s="12">
        <v>2009</v>
      </c>
      <c r="C726" t="str">
        <f t="shared" si="11"/>
        <v>Ogden et al. 2009</v>
      </c>
      <c r="D726" s="12" t="s">
        <v>35</v>
      </c>
      <c r="E726" s="12" t="s">
        <v>226</v>
      </c>
      <c r="F726" s="12" t="s">
        <v>1110</v>
      </c>
      <c r="G726" s="12" t="s">
        <v>2901</v>
      </c>
      <c r="H726" s="12" t="s">
        <v>3504</v>
      </c>
      <c r="I726" s="12" t="s">
        <v>3083</v>
      </c>
      <c r="J726" s="12" t="s">
        <v>2117</v>
      </c>
      <c r="K726" s="12" t="s">
        <v>28</v>
      </c>
      <c r="L726" s="12" t="s">
        <v>28</v>
      </c>
      <c r="N726" s="12" t="s">
        <v>28</v>
      </c>
      <c r="O726" t="s">
        <v>744</v>
      </c>
      <c r="P726" s="12" t="s">
        <v>3901</v>
      </c>
      <c r="Q726" t="s">
        <v>3993</v>
      </c>
      <c r="R726" t="s">
        <v>4023</v>
      </c>
      <c r="S726" t="s">
        <v>3983</v>
      </c>
      <c r="T726" s="12" t="s">
        <v>625</v>
      </c>
      <c r="W726" s="12" t="s">
        <v>40</v>
      </c>
      <c r="X726" s="12" t="s">
        <v>3069</v>
      </c>
      <c r="Y726" s="12" t="s">
        <v>3069</v>
      </c>
      <c r="Z726" s="12" t="s">
        <v>80</v>
      </c>
      <c r="AA726" s="12" t="s">
        <v>2901</v>
      </c>
      <c r="AB726" s="12" t="s">
        <v>35</v>
      </c>
      <c r="AC726" s="12" t="s">
        <v>2901</v>
      </c>
      <c r="AD726" s="12" t="s">
        <v>3810</v>
      </c>
      <c r="AE726" s="12">
        <v>1</v>
      </c>
      <c r="AF726" s="12">
        <v>255</v>
      </c>
      <c r="AM726" s="16">
        <v>100</v>
      </c>
      <c r="AN726" s="16">
        <v>1000</v>
      </c>
      <c r="AQ726" s="12" t="s">
        <v>3084</v>
      </c>
      <c r="AR726" s="12" t="s">
        <v>3087</v>
      </c>
    </row>
    <row r="727" spans="1:59" s="12" customFormat="1" x14ac:dyDescent="0.25">
      <c r="A727" s="12" t="s">
        <v>3082</v>
      </c>
      <c r="B727" s="12">
        <v>2009</v>
      </c>
      <c r="C727" t="str">
        <f t="shared" si="11"/>
        <v>Ogden et al. 2009</v>
      </c>
      <c r="D727" s="12" t="s">
        <v>35</v>
      </c>
      <c r="E727" s="12" t="s">
        <v>226</v>
      </c>
      <c r="F727" s="12" t="s">
        <v>1110</v>
      </c>
      <c r="G727" s="12" t="s">
        <v>2901</v>
      </c>
      <c r="H727" s="12" t="s">
        <v>3504</v>
      </c>
      <c r="I727" s="12" t="s">
        <v>3083</v>
      </c>
      <c r="J727" s="12" t="s">
        <v>2117</v>
      </c>
      <c r="K727" s="12" t="s">
        <v>28</v>
      </c>
      <c r="L727" s="12" t="s">
        <v>28</v>
      </c>
      <c r="N727" s="12" t="s">
        <v>28</v>
      </c>
      <c r="O727" t="s">
        <v>744</v>
      </c>
      <c r="P727" s="12" t="s">
        <v>3901</v>
      </c>
      <c r="Q727" t="s">
        <v>3993</v>
      </c>
      <c r="R727" t="s">
        <v>4023</v>
      </c>
      <c r="S727" t="s">
        <v>3983</v>
      </c>
      <c r="T727" s="12" t="s">
        <v>625</v>
      </c>
      <c r="W727" s="12" t="s">
        <v>40</v>
      </c>
      <c r="X727" s="12" t="s">
        <v>3069</v>
      </c>
      <c r="Y727" s="12" t="s">
        <v>3069</v>
      </c>
      <c r="Z727" s="12" t="s">
        <v>80</v>
      </c>
      <c r="AA727" s="12" t="s">
        <v>2901</v>
      </c>
      <c r="AB727" s="12" t="s">
        <v>35</v>
      </c>
      <c r="AC727" s="12" t="s">
        <v>2901</v>
      </c>
      <c r="AD727" s="12" t="s">
        <v>3810</v>
      </c>
      <c r="AE727" s="12">
        <v>5</v>
      </c>
      <c r="AF727" s="12">
        <v>255</v>
      </c>
      <c r="AM727" s="16">
        <v>1000</v>
      </c>
      <c r="AN727" s="16">
        <v>10000</v>
      </c>
      <c r="AQ727" s="12" t="s">
        <v>3084</v>
      </c>
      <c r="AR727" s="12" t="s">
        <v>3088</v>
      </c>
    </row>
    <row r="728" spans="1:59" s="12" customFormat="1" x14ac:dyDescent="0.25">
      <c r="A728" s="12" t="s">
        <v>3082</v>
      </c>
      <c r="B728" s="12">
        <v>2009</v>
      </c>
      <c r="C728" t="str">
        <f t="shared" si="11"/>
        <v>Ogden et al. 2009</v>
      </c>
      <c r="D728" s="12" t="s">
        <v>35</v>
      </c>
      <c r="E728" s="12" t="s">
        <v>226</v>
      </c>
      <c r="F728" s="12" t="s">
        <v>1110</v>
      </c>
      <c r="G728" s="12" t="s">
        <v>2901</v>
      </c>
      <c r="H728" s="12" t="s">
        <v>3504</v>
      </c>
      <c r="I728" s="12" t="s">
        <v>3083</v>
      </c>
      <c r="J728" s="12" t="s">
        <v>2117</v>
      </c>
      <c r="K728" s="12" t="s">
        <v>28</v>
      </c>
      <c r="L728" s="12" t="s">
        <v>28</v>
      </c>
      <c r="N728" s="12" t="s">
        <v>28</v>
      </c>
      <c r="O728" t="s">
        <v>744</v>
      </c>
      <c r="P728" s="12" t="s">
        <v>3901</v>
      </c>
      <c r="Q728" t="s">
        <v>3993</v>
      </c>
      <c r="R728" t="s">
        <v>4023</v>
      </c>
      <c r="S728" t="s">
        <v>3983</v>
      </c>
      <c r="T728" s="12" t="s">
        <v>625</v>
      </c>
      <c r="W728" s="12" t="s">
        <v>40</v>
      </c>
      <c r="X728" s="12" t="s">
        <v>3069</v>
      </c>
      <c r="Y728" s="12" t="s">
        <v>3069</v>
      </c>
      <c r="Z728" s="12" t="s">
        <v>80</v>
      </c>
      <c r="AA728" s="12" t="s">
        <v>2901</v>
      </c>
      <c r="AB728" s="12" t="s">
        <v>35</v>
      </c>
      <c r="AC728" s="12" t="s">
        <v>2901</v>
      </c>
      <c r="AD728" s="12" t="s">
        <v>3810</v>
      </c>
      <c r="AE728" s="12">
        <v>3</v>
      </c>
      <c r="AF728" s="12">
        <v>255</v>
      </c>
      <c r="AM728" s="16">
        <v>10000</v>
      </c>
      <c r="AN728" s="16">
        <v>100000</v>
      </c>
      <c r="AQ728" s="12" t="s">
        <v>3084</v>
      </c>
      <c r="AR728" s="12" t="s">
        <v>3089</v>
      </c>
    </row>
    <row r="729" spans="1:59" s="12" customFormat="1" x14ac:dyDescent="0.25">
      <c r="A729" s="12" t="s">
        <v>3082</v>
      </c>
      <c r="B729" s="12">
        <v>2009</v>
      </c>
      <c r="C729" t="str">
        <f t="shared" si="11"/>
        <v>Ogden et al. 2009</v>
      </c>
      <c r="D729" s="12" t="s">
        <v>35</v>
      </c>
      <c r="E729" s="12" t="s">
        <v>226</v>
      </c>
      <c r="F729" s="12" t="s">
        <v>1110</v>
      </c>
      <c r="G729" s="12" t="s">
        <v>2901</v>
      </c>
      <c r="H729" s="12" t="s">
        <v>3504</v>
      </c>
      <c r="I729" s="12" t="s">
        <v>3083</v>
      </c>
      <c r="J729" s="12" t="s">
        <v>2117</v>
      </c>
      <c r="K729" s="12" t="s">
        <v>28</v>
      </c>
      <c r="L729" s="12" t="s">
        <v>28</v>
      </c>
      <c r="N729" s="12" t="s">
        <v>28</v>
      </c>
      <c r="O729" t="s">
        <v>744</v>
      </c>
      <c r="P729" s="12" t="s">
        <v>3901</v>
      </c>
      <c r="Q729" t="s">
        <v>3993</v>
      </c>
      <c r="R729" t="s">
        <v>4023</v>
      </c>
      <c r="S729" t="s">
        <v>3983</v>
      </c>
      <c r="T729" s="12" t="s">
        <v>625</v>
      </c>
      <c r="W729" s="12" t="s">
        <v>40</v>
      </c>
      <c r="X729" s="12" t="s">
        <v>3069</v>
      </c>
      <c r="Y729" s="12" t="s">
        <v>3069</v>
      </c>
      <c r="Z729" s="12" t="s">
        <v>80</v>
      </c>
      <c r="AA729" s="12" t="s">
        <v>2901</v>
      </c>
      <c r="AB729" s="12" t="s">
        <v>35</v>
      </c>
      <c r="AC729" s="12" t="s">
        <v>2901</v>
      </c>
      <c r="AD729" s="12" t="s">
        <v>3810</v>
      </c>
      <c r="AE729" s="12">
        <v>4</v>
      </c>
      <c r="AF729" s="12">
        <v>255</v>
      </c>
      <c r="AM729" s="16">
        <v>100000</v>
      </c>
      <c r="AN729" s="16">
        <v>1000000</v>
      </c>
      <c r="AQ729" s="12" t="s">
        <v>3084</v>
      </c>
      <c r="AR729" s="12" t="s">
        <v>3090</v>
      </c>
    </row>
    <row r="730" spans="1:59" s="12" customFormat="1" x14ac:dyDescent="0.25">
      <c r="A730" s="12" t="s">
        <v>3082</v>
      </c>
      <c r="B730" s="12">
        <v>2009</v>
      </c>
      <c r="C730" t="str">
        <f t="shared" si="11"/>
        <v>Ogden et al. 2009</v>
      </c>
      <c r="D730" s="12" t="s">
        <v>35</v>
      </c>
      <c r="E730" s="12" t="s">
        <v>226</v>
      </c>
      <c r="F730" s="12" t="s">
        <v>1110</v>
      </c>
      <c r="G730" s="12" t="s">
        <v>2901</v>
      </c>
      <c r="H730" s="12" t="s">
        <v>3504</v>
      </c>
      <c r="I730" s="12" t="s">
        <v>3083</v>
      </c>
      <c r="J730" s="12" t="s">
        <v>2117</v>
      </c>
      <c r="K730" s="12" t="s">
        <v>28</v>
      </c>
      <c r="L730" s="12" t="s">
        <v>28</v>
      </c>
      <c r="N730" s="12" t="s">
        <v>28</v>
      </c>
      <c r="O730" t="s">
        <v>744</v>
      </c>
      <c r="P730" s="12" t="s">
        <v>3901</v>
      </c>
      <c r="Q730" t="s">
        <v>3993</v>
      </c>
      <c r="R730" t="s">
        <v>4023</v>
      </c>
      <c r="S730" t="s">
        <v>3983</v>
      </c>
      <c r="T730" s="12" t="s">
        <v>625</v>
      </c>
      <c r="W730" s="12" t="s">
        <v>40</v>
      </c>
      <c r="X730" s="12" t="s">
        <v>3069</v>
      </c>
      <c r="Y730" s="12" t="s">
        <v>3069</v>
      </c>
      <c r="Z730" s="12" t="s">
        <v>80</v>
      </c>
      <c r="AA730" s="12" t="s">
        <v>2901</v>
      </c>
      <c r="AB730" s="12" t="s">
        <v>35</v>
      </c>
      <c r="AC730" s="12" t="s">
        <v>2901</v>
      </c>
      <c r="AD730" s="12" t="s">
        <v>3810</v>
      </c>
      <c r="AE730" s="12">
        <v>1</v>
      </c>
      <c r="AF730" s="12">
        <v>255</v>
      </c>
      <c r="AM730" s="16">
        <v>1000000</v>
      </c>
      <c r="AN730" s="16">
        <v>10000000</v>
      </c>
      <c r="AQ730" s="12" t="s">
        <v>3084</v>
      </c>
      <c r="AR730" s="12" t="s">
        <v>3091</v>
      </c>
    </row>
    <row r="731" spans="1:59" s="12" customFormat="1" x14ac:dyDescent="0.25">
      <c r="A731" s="12" t="s">
        <v>3082</v>
      </c>
      <c r="B731" s="12">
        <v>2009</v>
      </c>
      <c r="C731" t="str">
        <f t="shared" si="11"/>
        <v>Ogden et al. 2009</v>
      </c>
      <c r="D731" s="12" t="s">
        <v>35</v>
      </c>
      <c r="E731" s="12" t="s">
        <v>226</v>
      </c>
      <c r="F731" s="12" t="s">
        <v>1110</v>
      </c>
      <c r="G731" s="12" t="s">
        <v>2901</v>
      </c>
      <c r="H731" s="12" t="s">
        <v>3504</v>
      </c>
      <c r="I731" s="12" t="s">
        <v>3083</v>
      </c>
      <c r="J731" s="12" t="s">
        <v>2117</v>
      </c>
      <c r="K731" s="12" t="s">
        <v>28</v>
      </c>
      <c r="L731" s="12" t="s">
        <v>28</v>
      </c>
      <c r="N731" s="12" t="s">
        <v>28</v>
      </c>
      <c r="O731" t="s">
        <v>744</v>
      </c>
      <c r="P731" s="12" t="s">
        <v>3901</v>
      </c>
      <c r="Q731" t="s">
        <v>3993</v>
      </c>
      <c r="R731" t="s">
        <v>4023</v>
      </c>
      <c r="S731" t="s">
        <v>3983</v>
      </c>
      <c r="T731" s="12" t="s">
        <v>625</v>
      </c>
      <c r="W731" s="12" t="s">
        <v>40</v>
      </c>
      <c r="X731" s="12" t="s">
        <v>3069</v>
      </c>
      <c r="Y731" s="12" t="s">
        <v>3069</v>
      </c>
      <c r="Z731" s="12" t="s">
        <v>80</v>
      </c>
      <c r="AA731" s="12" t="s">
        <v>2901</v>
      </c>
      <c r="AB731" s="12" t="s">
        <v>35</v>
      </c>
      <c r="AC731" s="12" t="s">
        <v>2901</v>
      </c>
      <c r="AD731" s="12" t="s">
        <v>3810</v>
      </c>
      <c r="AE731" s="12">
        <v>1</v>
      </c>
      <c r="AF731" s="12">
        <v>255</v>
      </c>
      <c r="AM731" s="16">
        <v>10000000</v>
      </c>
      <c r="AN731" s="16">
        <v>100000000</v>
      </c>
      <c r="AQ731" s="12" t="s">
        <v>3084</v>
      </c>
      <c r="AR731" s="12" t="s">
        <v>3092</v>
      </c>
    </row>
    <row r="732" spans="1:59" s="12" customFormat="1" x14ac:dyDescent="0.25">
      <c r="A732" s="12" t="s">
        <v>3082</v>
      </c>
      <c r="B732" s="12">
        <v>2009</v>
      </c>
      <c r="C732" t="str">
        <f t="shared" si="11"/>
        <v>Ogden et al. 2009</v>
      </c>
      <c r="D732" s="12" t="s">
        <v>35</v>
      </c>
      <c r="E732" s="12" t="s">
        <v>226</v>
      </c>
      <c r="F732" s="12" t="s">
        <v>1110</v>
      </c>
      <c r="G732" s="12" t="s">
        <v>2901</v>
      </c>
      <c r="H732" s="12" t="s">
        <v>3504</v>
      </c>
      <c r="I732" s="12" t="s">
        <v>3083</v>
      </c>
      <c r="J732" s="12" t="s">
        <v>2117</v>
      </c>
      <c r="K732" s="12" t="s">
        <v>28</v>
      </c>
      <c r="L732" s="12" t="s">
        <v>28</v>
      </c>
      <c r="N732" s="12" t="s">
        <v>28</v>
      </c>
      <c r="O732" t="s">
        <v>744</v>
      </c>
      <c r="P732" s="12" t="s">
        <v>3901</v>
      </c>
      <c r="Q732" t="s">
        <v>2614</v>
      </c>
      <c r="R732" t="s">
        <v>118</v>
      </c>
      <c r="S732"/>
      <c r="V732" s="12" t="s">
        <v>2611</v>
      </c>
      <c r="W732" s="12" t="s">
        <v>40</v>
      </c>
      <c r="X732" s="12" t="s">
        <v>3069</v>
      </c>
      <c r="Y732" s="12" t="s">
        <v>3069</v>
      </c>
      <c r="Z732" s="12" t="s">
        <v>80</v>
      </c>
      <c r="AA732" s="12" t="s">
        <v>2901</v>
      </c>
      <c r="AB732" s="12" t="s">
        <v>35</v>
      </c>
      <c r="AC732" s="12" t="s">
        <v>2901</v>
      </c>
      <c r="AD732" s="12" t="s">
        <v>3860</v>
      </c>
      <c r="AF732" s="12">
        <v>216</v>
      </c>
      <c r="AI732" s="16">
        <v>60000</v>
      </c>
      <c r="AJ732" s="16"/>
      <c r="AM732" s="16">
        <v>4000</v>
      </c>
      <c r="AN732" s="16">
        <v>200000</v>
      </c>
      <c r="AQ732" s="12" t="s">
        <v>3084</v>
      </c>
    </row>
    <row r="733" spans="1:59" s="12" customFormat="1" x14ac:dyDescent="0.25">
      <c r="A733" s="12" t="s">
        <v>3082</v>
      </c>
      <c r="B733" s="12">
        <v>2009</v>
      </c>
      <c r="C733" t="str">
        <f t="shared" si="11"/>
        <v>Ogden et al. 2009</v>
      </c>
      <c r="D733" s="12" t="s">
        <v>35</v>
      </c>
      <c r="E733" s="12" t="s">
        <v>226</v>
      </c>
      <c r="F733" s="12" t="s">
        <v>1110</v>
      </c>
      <c r="G733" s="12" t="s">
        <v>2901</v>
      </c>
      <c r="H733" s="12" t="s">
        <v>3504</v>
      </c>
      <c r="I733" s="12" t="s">
        <v>3083</v>
      </c>
      <c r="J733" s="12" t="s">
        <v>2117</v>
      </c>
      <c r="K733" s="12" t="s">
        <v>28</v>
      </c>
      <c r="L733" s="12" t="s">
        <v>28</v>
      </c>
      <c r="N733" s="12" t="s">
        <v>28</v>
      </c>
      <c r="O733" t="s">
        <v>744</v>
      </c>
      <c r="P733" s="12" t="s">
        <v>3901</v>
      </c>
      <c r="Q733" t="s">
        <v>2614</v>
      </c>
      <c r="R733" t="s">
        <v>118</v>
      </c>
      <c r="S733"/>
      <c r="V733" s="12" t="s">
        <v>2611</v>
      </c>
      <c r="W733" s="12" t="s">
        <v>40</v>
      </c>
      <c r="X733" s="12" t="s">
        <v>3069</v>
      </c>
      <c r="Y733" s="12" t="s">
        <v>3069</v>
      </c>
      <c r="Z733" s="12" t="s">
        <v>80</v>
      </c>
      <c r="AA733" s="12" t="s">
        <v>2901</v>
      </c>
      <c r="AB733" s="12" t="s">
        <v>35</v>
      </c>
      <c r="AC733" s="12" t="s">
        <v>2901</v>
      </c>
      <c r="AD733" s="12" t="s">
        <v>3810</v>
      </c>
      <c r="AE733" s="12">
        <v>165</v>
      </c>
      <c r="AF733" s="12">
        <v>216</v>
      </c>
      <c r="AM733" s="12">
        <v>0</v>
      </c>
      <c r="AN733" s="12">
        <v>1</v>
      </c>
      <c r="AQ733" s="12" t="s">
        <v>3084</v>
      </c>
    </row>
    <row r="734" spans="1:59" s="12" customFormat="1" x14ac:dyDescent="0.25">
      <c r="A734" s="12" t="s">
        <v>3082</v>
      </c>
      <c r="B734" s="12">
        <v>2009</v>
      </c>
      <c r="C734" t="str">
        <f t="shared" si="11"/>
        <v>Ogden et al. 2009</v>
      </c>
      <c r="D734" s="12" t="s">
        <v>35</v>
      </c>
      <c r="E734" s="12" t="s">
        <v>226</v>
      </c>
      <c r="F734" s="12" t="s">
        <v>1110</v>
      </c>
      <c r="G734" s="12" t="s">
        <v>2901</v>
      </c>
      <c r="H734" s="12" t="s">
        <v>3504</v>
      </c>
      <c r="I734" s="12" t="s">
        <v>3083</v>
      </c>
      <c r="J734" s="12" t="s">
        <v>2117</v>
      </c>
      <c r="K734" s="12" t="s">
        <v>28</v>
      </c>
      <c r="L734" s="12" t="s">
        <v>28</v>
      </c>
      <c r="N734" s="12" t="s">
        <v>28</v>
      </c>
      <c r="O734" t="s">
        <v>744</v>
      </c>
      <c r="P734" s="12" t="s">
        <v>3901</v>
      </c>
      <c r="Q734" t="s">
        <v>2614</v>
      </c>
      <c r="R734" t="s">
        <v>118</v>
      </c>
      <c r="S734"/>
      <c r="V734" s="12" t="s">
        <v>2611</v>
      </c>
      <c r="W734" s="12" t="s">
        <v>40</v>
      </c>
      <c r="X734" s="12" t="s">
        <v>3069</v>
      </c>
      <c r="Y734" s="12" t="s">
        <v>3069</v>
      </c>
      <c r="Z734" s="12" t="s">
        <v>80</v>
      </c>
      <c r="AA734" s="12" t="s">
        <v>2901</v>
      </c>
      <c r="AB734" s="12" t="s">
        <v>35</v>
      </c>
      <c r="AC734" s="12" t="s">
        <v>2901</v>
      </c>
      <c r="AD734" s="12" t="s">
        <v>3810</v>
      </c>
      <c r="AE734" s="12">
        <v>38</v>
      </c>
      <c r="AF734" s="12">
        <v>216</v>
      </c>
      <c r="AM734" s="12">
        <v>1</v>
      </c>
      <c r="AN734" s="16">
        <v>100</v>
      </c>
      <c r="AQ734" s="12" t="s">
        <v>3084</v>
      </c>
      <c r="AR734" s="12" t="s">
        <v>3086</v>
      </c>
    </row>
    <row r="735" spans="1:59" s="12" customFormat="1" x14ac:dyDescent="0.25">
      <c r="A735" s="12" t="s">
        <v>3082</v>
      </c>
      <c r="B735" s="12">
        <v>2009</v>
      </c>
      <c r="C735" t="str">
        <f t="shared" si="11"/>
        <v>Ogden et al. 2009</v>
      </c>
      <c r="D735" s="12" t="s">
        <v>35</v>
      </c>
      <c r="E735" s="12" t="s">
        <v>226</v>
      </c>
      <c r="F735" s="12" t="s">
        <v>1110</v>
      </c>
      <c r="G735" s="12" t="s">
        <v>2901</v>
      </c>
      <c r="H735" s="12" t="s">
        <v>3504</v>
      </c>
      <c r="I735" s="12" t="s">
        <v>3083</v>
      </c>
      <c r="J735" s="12" t="s">
        <v>2117</v>
      </c>
      <c r="K735" s="12" t="s">
        <v>28</v>
      </c>
      <c r="L735" s="12" t="s">
        <v>28</v>
      </c>
      <c r="N735" s="12" t="s">
        <v>28</v>
      </c>
      <c r="O735" t="s">
        <v>744</v>
      </c>
      <c r="P735" s="12" t="s">
        <v>3901</v>
      </c>
      <c r="Q735" t="s">
        <v>2614</v>
      </c>
      <c r="R735" t="s">
        <v>118</v>
      </c>
      <c r="S735"/>
      <c r="V735" s="12" t="s">
        <v>2611</v>
      </c>
      <c r="W735" s="12" t="s">
        <v>40</v>
      </c>
      <c r="X735" s="12" t="s">
        <v>3069</v>
      </c>
      <c r="Y735" s="12" t="s">
        <v>3069</v>
      </c>
      <c r="Z735" s="12" t="s">
        <v>80</v>
      </c>
      <c r="AA735" s="12" t="s">
        <v>2901</v>
      </c>
      <c r="AB735" s="12" t="s">
        <v>35</v>
      </c>
      <c r="AC735" s="12" t="s">
        <v>2901</v>
      </c>
      <c r="AD735" s="12" t="s">
        <v>3810</v>
      </c>
      <c r="AE735" s="12">
        <v>2</v>
      </c>
      <c r="AF735" s="12">
        <v>216</v>
      </c>
      <c r="AM735" s="16">
        <v>100</v>
      </c>
      <c r="AN735" s="16">
        <v>1000</v>
      </c>
      <c r="AQ735" s="12" t="s">
        <v>3084</v>
      </c>
      <c r="AR735" s="12" t="s">
        <v>3087</v>
      </c>
    </row>
    <row r="736" spans="1:59" s="12" customFormat="1" x14ac:dyDescent="0.25">
      <c r="A736" s="12" t="s">
        <v>3082</v>
      </c>
      <c r="B736" s="12">
        <v>2009</v>
      </c>
      <c r="C736" t="str">
        <f t="shared" si="11"/>
        <v>Ogden et al. 2009</v>
      </c>
      <c r="D736" s="12" t="s">
        <v>35</v>
      </c>
      <c r="E736" s="12" t="s">
        <v>226</v>
      </c>
      <c r="F736" s="12" t="s">
        <v>1110</v>
      </c>
      <c r="G736" s="12" t="s">
        <v>2901</v>
      </c>
      <c r="H736" s="12" t="s">
        <v>3504</v>
      </c>
      <c r="I736" s="12" t="s">
        <v>3083</v>
      </c>
      <c r="J736" s="12" t="s">
        <v>2117</v>
      </c>
      <c r="K736" s="12" t="s">
        <v>28</v>
      </c>
      <c r="L736" s="12" t="s">
        <v>28</v>
      </c>
      <c r="N736" s="12" t="s">
        <v>28</v>
      </c>
      <c r="O736" t="s">
        <v>744</v>
      </c>
      <c r="P736" s="12" t="s">
        <v>3901</v>
      </c>
      <c r="Q736" t="s">
        <v>2614</v>
      </c>
      <c r="R736" t="s">
        <v>118</v>
      </c>
      <c r="S736"/>
      <c r="V736" s="12" t="s">
        <v>2611</v>
      </c>
      <c r="W736" s="12" t="s">
        <v>40</v>
      </c>
      <c r="X736" s="12" t="s">
        <v>3069</v>
      </c>
      <c r="Y736" s="12" t="s">
        <v>3069</v>
      </c>
      <c r="Z736" s="12" t="s">
        <v>80</v>
      </c>
      <c r="AA736" s="12" t="s">
        <v>2901</v>
      </c>
      <c r="AB736" s="12" t="s">
        <v>35</v>
      </c>
      <c r="AC736" s="12" t="s">
        <v>2901</v>
      </c>
      <c r="AD736" s="12" t="s">
        <v>3810</v>
      </c>
      <c r="AE736" s="12">
        <v>3</v>
      </c>
      <c r="AF736" s="12">
        <v>216</v>
      </c>
      <c r="AM736" s="16">
        <v>1000</v>
      </c>
      <c r="AN736" s="16">
        <v>10000</v>
      </c>
      <c r="AQ736" s="12" t="s">
        <v>3084</v>
      </c>
      <c r="AR736" s="12" t="s">
        <v>3088</v>
      </c>
    </row>
    <row r="737" spans="1:44" s="12" customFormat="1" x14ac:dyDescent="0.25">
      <c r="A737" s="12" t="s">
        <v>3082</v>
      </c>
      <c r="B737" s="12">
        <v>2009</v>
      </c>
      <c r="C737" t="str">
        <f t="shared" si="11"/>
        <v>Ogden et al. 2009</v>
      </c>
      <c r="D737" s="12" t="s">
        <v>35</v>
      </c>
      <c r="E737" s="12" t="s">
        <v>226</v>
      </c>
      <c r="F737" s="12" t="s">
        <v>1110</v>
      </c>
      <c r="G737" s="12" t="s">
        <v>2901</v>
      </c>
      <c r="H737" s="12" t="s">
        <v>3504</v>
      </c>
      <c r="I737" s="12" t="s">
        <v>3083</v>
      </c>
      <c r="J737" s="12" t="s">
        <v>2117</v>
      </c>
      <c r="K737" s="12" t="s">
        <v>28</v>
      </c>
      <c r="L737" s="12" t="s">
        <v>28</v>
      </c>
      <c r="N737" s="12" t="s">
        <v>28</v>
      </c>
      <c r="O737" t="s">
        <v>744</v>
      </c>
      <c r="P737" s="12" t="s">
        <v>3901</v>
      </c>
      <c r="Q737" t="s">
        <v>2614</v>
      </c>
      <c r="R737" t="s">
        <v>118</v>
      </c>
      <c r="S737"/>
      <c r="V737" s="12" t="s">
        <v>2611</v>
      </c>
      <c r="W737" s="12" t="s">
        <v>40</v>
      </c>
      <c r="X737" s="12" t="s">
        <v>3069</v>
      </c>
      <c r="Y737" s="12" t="s">
        <v>3069</v>
      </c>
      <c r="Z737" s="12" t="s">
        <v>80</v>
      </c>
      <c r="AA737" s="12" t="s">
        <v>2901</v>
      </c>
      <c r="AB737" s="12" t="s">
        <v>35</v>
      </c>
      <c r="AC737" s="12" t="s">
        <v>2901</v>
      </c>
      <c r="AD737" s="12" t="s">
        <v>3810</v>
      </c>
      <c r="AE737" s="12">
        <v>2</v>
      </c>
      <c r="AF737" s="12">
        <v>216</v>
      </c>
      <c r="AM737" s="16">
        <v>10000</v>
      </c>
      <c r="AN737" s="16">
        <v>100000</v>
      </c>
      <c r="AQ737" s="12" t="s">
        <v>3084</v>
      </c>
      <c r="AR737" s="12" t="s">
        <v>3089</v>
      </c>
    </row>
    <row r="738" spans="1:44" s="12" customFormat="1" x14ac:dyDescent="0.25">
      <c r="A738" s="12" t="s">
        <v>3082</v>
      </c>
      <c r="B738" s="12">
        <v>2009</v>
      </c>
      <c r="C738" t="str">
        <f t="shared" si="11"/>
        <v>Ogden et al. 2009</v>
      </c>
      <c r="D738" s="12" t="s">
        <v>35</v>
      </c>
      <c r="E738" s="12" t="s">
        <v>226</v>
      </c>
      <c r="F738" s="12" t="s">
        <v>1110</v>
      </c>
      <c r="G738" s="12" t="s">
        <v>2901</v>
      </c>
      <c r="H738" s="12" t="s">
        <v>3504</v>
      </c>
      <c r="I738" s="12" t="s">
        <v>3083</v>
      </c>
      <c r="J738" s="12" t="s">
        <v>2117</v>
      </c>
      <c r="K738" s="12" t="s">
        <v>28</v>
      </c>
      <c r="L738" s="12" t="s">
        <v>28</v>
      </c>
      <c r="N738" s="12" t="s">
        <v>28</v>
      </c>
      <c r="O738" t="s">
        <v>744</v>
      </c>
      <c r="P738" s="12" t="s">
        <v>3901</v>
      </c>
      <c r="Q738" t="s">
        <v>2614</v>
      </c>
      <c r="R738" t="s">
        <v>118</v>
      </c>
      <c r="S738"/>
      <c r="V738" s="12" t="s">
        <v>2611</v>
      </c>
      <c r="W738" s="12" t="s">
        <v>40</v>
      </c>
      <c r="X738" s="12" t="s">
        <v>3069</v>
      </c>
      <c r="Y738" s="12" t="s">
        <v>3069</v>
      </c>
      <c r="Z738" s="12" t="s">
        <v>80</v>
      </c>
      <c r="AA738" s="12" t="s">
        <v>2901</v>
      </c>
      <c r="AB738" s="12" t="s">
        <v>35</v>
      </c>
      <c r="AC738" s="12" t="s">
        <v>2901</v>
      </c>
      <c r="AD738" s="12" t="s">
        <v>3810</v>
      </c>
      <c r="AE738" s="12">
        <v>2</v>
      </c>
      <c r="AF738" s="12">
        <v>216</v>
      </c>
      <c r="AM738" s="16">
        <v>100000</v>
      </c>
      <c r="AN738" s="16">
        <v>1000000</v>
      </c>
      <c r="AQ738" s="12" t="s">
        <v>3084</v>
      </c>
      <c r="AR738" s="12" t="s">
        <v>3090</v>
      </c>
    </row>
    <row r="739" spans="1:44" s="12" customFormat="1" x14ac:dyDescent="0.25">
      <c r="A739" s="12" t="s">
        <v>3082</v>
      </c>
      <c r="B739" s="12">
        <v>2009</v>
      </c>
      <c r="C739" t="str">
        <f t="shared" si="11"/>
        <v>Ogden et al. 2009</v>
      </c>
      <c r="D739" s="12" t="s">
        <v>35</v>
      </c>
      <c r="E739" s="12" t="s">
        <v>226</v>
      </c>
      <c r="F739" s="12" t="s">
        <v>1110</v>
      </c>
      <c r="G739" s="12" t="s">
        <v>2901</v>
      </c>
      <c r="H739" s="12" t="s">
        <v>3504</v>
      </c>
      <c r="I739" s="12" t="s">
        <v>3083</v>
      </c>
      <c r="J739" s="12" t="s">
        <v>2117</v>
      </c>
      <c r="K739" s="12" t="s">
        <v>28</v>
      </c>
      <c r="L739" s="12" t="s">
        <v>28</v>
      </c>
      <c r="N739" s="12" t="s">
        <v>28</v>
      </c>
      <c r="O739" t="s">
        <v>744</v>
      </c>
      <c r="P739" s="12" t="s">
        <v>3901</v>
      </c>
      <c r="Q739" t="s">
        <v>2614</v>
      </c>
      <c r="R739" t="s">
        <v>118</v>
      </c>
      <c r="S739"/>
      <c r="V739" s="12" t="s">
        <v>2611</v>
      </c>
      <c r="W739" s="12" t="s">
        <v>40</v>
      </c>
      <c r="X739" s="12" t="s">
        <v>3069</v>
      </c>
      <c r="Y739" s="12" t="s">
        <v>3069</v>
      </c>
      <c r="Z739" s="12" t="s">
        <v>80</v>
      </c>
      <c r="AA739" s="12" t="s">
        <v>2901</v>
      </c>
      <c r="AB739" s="12" t="s">
        <v>35</v>
      </c>
      <c r="AC739" s="12" t="s">
        <v>2901</v>
      </c>
      <c r="AD739" s="12" t="s">
        <v>3810</v>
      </c>
      <c r="AE739" s="12">
        <v>2</v>
      </c>
      <c r="AF739" s="12">
        <v>216</v>
      </c>
      <c r="AM739" s="16">
        <v>1000000</v>
      </c>
      <c r="AN739" s="16">
        <v>10000000</v>
      </c>
      <c r="AQ739" s="12" t="s">
        <v>3084</v>
      </c>
      <c r="AR739" s="12" t="s">
        <v>3091</v>
      </c>
    </row>
    <row r="740" spans="1:44" s="12" customFormat="1" x14ac:dyDescent="0.25">
      <c r="A740" s="12" t="s">
        <v>3082</v>
      </c>
      <c r="B740" s="12">
        <v>2009</v>
      </c>
      <c r="C740" t="str">
        <f t="shared" si="11"/>
        <v>Ogden et al. 2009</v>
      </c>
      <c r="D740" s="12" t="s">
        <v>35</v>
      </c>
      <c r="E740" s="12" t="s">
        <v>226</v>
      </c>
      <c r="F740" s="12" t="s">
        <v>1110</v>
      </c>
      <c r="G740" s="12" t="s">
        <v>2901</v>
      </c>
      <c r="H740" s="12" t="s">
        <v>3504</v>
      </c>
      <c r="I740" s="12" t="s">
        <v>3083</v>
      </c>
      <c r="J740" s="12" t="s">
        <v>2117</v>
      </c>
      <c r="K740" s="12" t="s">
        <v>28</v>
      </c>
      <c r="L740" s="12" t="s">
        <v>28</v>
      </c>
      <c r="N740" s="12" t="s">
        <v>28</v>
      </c>
      <c r="O740" t="s">
        <v>744</v>
      </c>
      <c r="P740" s="12" t="s">
        <v>3901</v>
      </c>
      <c r="Q740" t="s">
        <v>2614</v>
      </c>
      <c r="R740" t="s">
        <v>118</v>
      </c>
      <c r="S740"/>
      <c r="V740" s="12" t="s">
        <v>2611</v>
      </c>
      <c r="W740" s="12" t="s">
        <v>40</v>
      </c>
      <c r="X740" s="12" t="s">
        <v>3069</v>
      </c>
      <c r="Y740" s="12" t="s">
        <v>3069</v>
      </c>
      <c r="Z740" s="12" t="s">
        <v>80</v>
      </c>
      <c r="AA740" s="12" t="s">
        <v>2901</v>
      </c>
      <c r="AB740" s="12" t="s">
        <v>35</v>
      </c>
      <c r="AC740" s="12" t="s">
        <v>2901</v>
      </c>
      <c r="AD740" s="12" t="s">
        <v>3810</v>
      </c>
      <c r="AE740" s="12">
        <v>1</v>
      </c>
      <c r="AF740" s="12">
        <v>216</v>
      </c>
      <c r="AM740" s="16">
        <v>10000000</v>
      </c>
      <c r="AN740" s="16">
        <v>100000000</v>
      </c>
      <c r="AQ740" s="12" t="s">
        <v>3084</v>
      </c>
      <c r="AR740" s="12" t="s">
        <v>3092</v>
      </c>
    </row>
    <row r="741" spans="1:44" s="12" customFormat="1" x14ac:dyDescent="0.25">
      <c r="A741" s="12" t="s">
        <v>3065</v>
      </c>
      <c r="B741" s="12">
        <v>2006</v>
      </c>
      <c r="C741" t="str">
        <f t="shared" si="11"/>
        <v>Acke et al. 2006</v>
      </c>
      <c r="D741" s="12" t="s">
        <v>35</v>
      </c>
      <c r="E741" s="12" t="s">
        <v>25</v>
      </c>
      <c r="F741" s="12" t="s">
        <v>3118</v>
      </c>
      <c r="G741" s="12" t="s">
        <v>2901</v>
      </c>
      <c r="H741" s="12" t="s">
        <v>3504</v>
      </c>
      <c r="I741" s="12" t="s">
        <v>3391</v>
      </c>
      <c r="J741" s="12" t="s">
        <v>2117</v>
      </c>
      <c r="K741" s="12" t="s">
        <v>28</v>
      </c>
      <c r="L741" s="12" t="s">
        <v>28</v>
      </c>
      <c r="N741" s="12" t="s">
        <v>28</v>
      </c>
      <c r="O741" t="s">
        <v>744</v>
      </c>
      <c r="P741" s="12" t="s">
        <v>96</v>
      </c>
      <c r="Q741" t="s">
        <v>3978</v>
      </c>
      <c r="R741" t="s">
        <v>3935</v>
      </c>
      <c r="S741" t="s">
        <v>3979</v>
      </c>
      <c r="T741" s="12" t="s">
        <v>165</v>
      </c>
      <c r="W741" s="12" t="s">
        <v>1815</v>
      </c>
      <c r="X741" s="12" t="s">
        <v>3119</v>
      </c>
      <c r="Y741" s="12" t="s">
        <v>3069</v>
      </c>
      <c r="Z741" s="12" t="s">
        <v>294</v>
      </c>
      <c r="AA741" s="12" t="s">
        <v>35</v>
      </c>
      <c r="AB741" s="12" t="s">
        <v>2901</v>
      </c>
      <c r="AE741" s="12">
        <v>4</v>
      </c>
      <c r="AF741" s="12">
        <v>10</v>
      </c>
      <c r="AG741" s="15"/>
      <c r="AH741" s="15"/>
      <c r="AO741" s="15"/>
      <c r="AP741" s="15"/>
      <c r="AR741" s="12" t="s">
        <v>3120</v>
      </c>
    </row>
    <row r="742" spans="1:44" s="12" customFormat="1" x14ac:dyDescent="0.25">
      <c r="A742" s="12" t="s">
        <v>3065</v>
      </c>
      <c r="B742" s="12">
        <v>2006</v>
      </c>
      <c r="C742" t="str">
        <f t="shared" si="11"/>
        <v>Acke et al. 2006</v>
      </c>
      <c r="D742" s="12" t="s">
        <v>35</v>
      </c>
      <c r="E742" s="12" t="s">
        <v>25</v>
      </c>
      <c r="F742" s="12" t="s">
        <v>3118</v>
      </c>
      <c r="G742" s="12" t="s">
        <v>2901</v>
      </c>
      <c r="H742" s="12" t="s">
        <v>3504</v>
      </c>
      <c r="I742" s="12" t="s">
        <v>3391</v>
      </c>
      <c r="J742" s="12" t="s">
        <v>2117</v>
      </c>
      <c r="K742" s="12" t="s">
        <v>28</v>
      </c>
      <c r="L742" s="12" t="s">
        <v>28</v>
      </c>
      <c r="N742" s="12" t="s">
        <v>28</v>
      </c>
      <c r="O742" t="s">
        <v>744</v>
      </c>
      <c r="P742" s="12" t="s">
        <v>96</v>
      </c>
      <c r="Q742" t="s">
        <v>3978</v>
      </c>
      <c r="R742" t="s">
        <v>3935</v>
      </c>
      <c r="S742" t="s">
        <v>3979</v>
      </c>
      <c r="T742" s="12" t="s">
        <v>165</v>
      </c>
      <c r="W742" s="12" t="s">
        <v>1815</v>
      </c>
      <c r="X742" s="12" t="s">
        <v>3119</v>
      </c>
      <c r="Y742" s="12" t="s">
        <v>3069</v>
      </c>
      <c r="Z742" s="12" t="s">
        <v>491</v>
      </c>
      <c r="AA742" s="12" t="s">
        <v>35</v>
      </c>
      <c r="AB742" s="12" t="s">
        <v>2901</v>
      </c>
      <c r="AE742" s="12">
        <v>36</v>
      </c>
      <c r="AF742" s="12">
        <v>48</v>
      </c>
      <c r="AG742" s="15"/>
      <c r="AH742" s="15"/>
      <c r="AO742" s="15"/>
      <c r="AP742" s="15"/>
      <c r="AR742" s="12" t="s">
        <v>3120</v>
      </c>
    </row>
    <row r="743" spans="1:44" s="12" customFormat="1" x14ac:dyDescent="0.25">
      <c r="A743" s="12" t="s">
        <v>3065</v>
      </c>
      <c r="B743" s="12">
        <v>2009</v>
      </c>
      <c r="C743" t="str">
        <f t="shared" si="11"/>
        <v>Acke et al. 2009</v>
      </c>
      <c r="D743" s="12" t="s">
        <v>35</v>
      </c>
      <c r="E743" s="12" t="s">
        <v>25</v>
      </c>
      <c r="F743" s="12" t="s">
        <v>3066</v>
      </c>
      <c r="G743" s="12" t="s">
        <v>2901</v>
      </c>
      <c r="H743" s="12" t="s">
        <v>3504</v>
      </c>
      <c r="I743" s="12" t="s">
        <v>3391</v>
      </c>
      <c r="J743" s="12" t="s">
        <v>2117</v>
      </c>
      <c r="K743" s="12" t="s">
        <v>28</v>
      </c>
      <c r="L743" s="12" t="s">
        <v>28</v>
      </c>
      <c r="N743" s="12" t="s">
        <v>28</v>
      </c>
      <c r="O743" t="s">
        <v>744</v>
      </c>
      <c r="P743" s="12" t="s">
        <v>96</v>
      </c>
      <c r="Q743" t="s">
        <v>3978</v>
      </c>
      <c r="R743" t="s">
        <v>3935</v>
      </c>
      <c r="S743" t="s">
        <v>3979</v>
      </c>
      <c r="T743" s="12" t="s">
        <v>165</v>
      </c>
      <c r="W743" s="12" t="s">
        <v>202</v>
      </c>
      <c r="X743" s="12" t="s">
        <v>3069</v>
      </c>
      <c r="Y743" s="12" t="s">
        <v>3069</v>
      </c>
      <c r="Z743" s="12" t="s">
        <v>491</v>
      </c>
      <c r="AA743" s="12" t="s">
        <v>35</v>
      </c>
      <c r="AB743" s="12" t="s">
        <v>2901</v>
      </c>
      <c r="AE743" s="12">
        <v>15</v>
      </c>
      <c r="AF743" s="12">
        <v>35</v>
      </c>
      <c r="AG743" s="15"/>
      <c r="AH743" s="15"/>
      <c r="AO743" s="15"/>
      <c r="AP743" s="15"/>
    </row>
    <row r="744" spans="1:44" s="12" customFormat="1" x14ac:dyDescent="0.25">
      <c r="A744" s="12" t="s">
        <v>3065</v>
      </c>
      <c r="B744" s="12">
        <v>2009</v>
      </c>
      <c r="C744" t="str">
        <f t="shared" si="11"/>
        <v>Acke et al. 2009</v>
      </c>
      <c r="D744" s="12" t="s">
        <v>35</v>
      </c>
      <c r="E744" s="12" t="s">
        <v>25</v>
      </c>
      <c r="F744" s="12" t="s">
        <v>3066</v>
      </c>
      <c r="G744" s="12" t="s">
        <v>2901</v>
      </c>
      <c r="H744" s="12" t="s">
        <v>3504</v>
      </c>
      <c r="I744" s="12" t="s">
        <v>3067</v>
      </c>
      <c r="J744" s="12" t="s">
        <v>3625</v>
      </c>
      <c r="K744" s="12" t="s">
        <v>28</v>
      </c>
      <c r="L744" s="12" t="s">
        <v>28</v>
      </c>
      <c r="N744" s="12" t="s">
        <v>28</v>
      </c>
      <c r="O744" t="s">
        <v>744</v>
      </c>
      <c r="P744" s="12" t="s">
        <v>96</v>
      </c>
      <c r="Q744" t="s">
        <v>3978</v>
      </c>
      <c r="R744" t="s">
        <v>3935</v>
      </c>
      <c r="S744" t="s">
        <v>3979</v>
      </c>
      <c r="T744" s="12" t="s">
        <v>165</v>
      </c>
      <c r="W744" s="12" t="s">
        <v>202</v>
      </c>
      <c r="X744" s="12" t="s">
        <v>3165</v>
      </c>
      <c r="Y744" s="12" t="s">
        <v>3165</v>
      </c>
      <c r="Z744" s="12" t="s">
        <v>491</v>
      </c>
      <c r="AA744" s="12" t="s">
        <v>35</v>
      </c>
      <c r="AB744" s="12" t="s">
        <v>2901</v>
      </c>
      <c r="AE744" s="12">
        <v>1</v>
      </c>
      <c r="AF744" s="12">
        <v>35</v>
      </c>
      <c r="AG744" s="15"/>
      <c r="AH744" s="15"/>
      <c r="AO744" s="15"/>
      <c r="AP744" s="15"/>
    </row>
    <row r="745" spans="1:44" s="12" customFormat="1" x14ac:dyDescent="0.25">
      <c r="A745" s="12" t="s">
        <v>3065</v>
      </c>
      <c r="B745" s="12">
        <v>2009</v>
      </c>
      <c r="C745" t="str">
        <f t="shared" si="11"/>
        <v>Acke et al. 2009</v>
      </c>
      <c r="D745" s="12" t="s">
        <v>35</v>
      </c>
      <c r="E745" s="12" t="s">
        <v>25</v>
      </c>
      <c r="F745" s="12" t="s">
        <v>3066</v>
      </c>
      <c r="G745" s="12" t="s">
        <v>2901</v>
      </c>
      <c r="H745" s="12" t="s">
        <v>3504</v>
      </c>
      <c r="I745" s="12" t="s">
        <v>3067</v>
      </c>
      <c r="J745" s="12" t="s">
        <v>3625</v>
      </c>
      <c r="K745" s="12" t="s">
        <v>28</v>
      </c>
      <c r="L745" s="12" t="s">
        <v>28</v>
      </c>
      <c r="N745" s="12" t="s">
        <v>28</v>
      </c>
      <c r="O745" t="s">
        <v>744</v>
      </c>
      <c r="P745" s="12" t="s">
        <v>96</v>
      </c>
      <c r="Q745" t="s">
        <v>3978</v>
      </c>
      <c r="R745" t="s">
        <v>3935</v>
      </c>
      <c r="S745" t="s">
        <v>3979</v>
      </c>
      <c r="T745" s="12" t="s">
        <v>165</v>
      </c>
      <c r="W745" s="12" t="s">
        <v>202</v>
      </c>
      <c r="X745" s="12" t="s">
        <v>3298</v>
      </c>
      <c r="Y745" s="12" t="s">
        <v>3298</v>
      </c>
      <c r="Z745" s="12" t="s">
        <v>491</v>
      </c>
      <c r="AA745" s="12" t="s">
        <v>35</v>
      </c>
      <c r="AB745" s="12" t="s">
        <v>2901</v>
      </c>
      <c r="AE745" s="12">
        <v>2</v>
      </c>
      <c r="AF745" s="12">
        <v>35</v>
      </c>
      <c r="AG745" s="15"/>
      <c r="AH745" s="15"/>
      <c r="AO745" s="15"/>
      <c r="AP745" s="15"/>
    </row>
    <row r="746" spans="1:44" s="12" customFormat="1" x14ac:dyDescent="0.25">
      <c r="A746" s="12" t="s">
        <v>3065</v>
      </c>
      <c r="B746" s="12">
        <v>2009</v>
      </c>
      <c r="C746" t="str">
        <f t="shared" si="11"/>
        <v>Acke et al. 2009</v>
      </c>
      <c r="D746" s="12" t="s">
        <v>35</v>
      </c>
      <c r="E746" s="12" t="s">
        <v>25</v>
      </c>
      <c r="F746" s="12" t="s">
        <v>3066</v>
      </c>
      <c r="G746" s="12" t="s">
        <v>2901</v>
      </c>
      <c r="H746" s="12" t="s">
        <v>3504</v>
      </c>
      <c r="I746" s="12" t="s">
        <v>3067</v>
      </c>
      <c r="J746" s="12" t="s">
        <v>3625</v>
      </c>
      <c r="K746" s="12" t="s">
        <v>28</v>
      </c>
      <c r="L746" s="12" t="s">
        <v>28</v>
      </c>
      <c r="N746" s="12" t="s">
        <v>28</v>
      </c>
      <c r="O746" t="s">
        <v>744</v>
      </c>
      <c r="P746" s="12" t="s">
        <v>96</v>
      </c>
      <c r="Q746" t="s">
        <v>3978</v>
      </c>
      <c r="R746" t="s">
        <v>3935</v>
      </c>
      <c r="S746" t="s">
        <v>3979</v>
      </c>
      <c r="T746" s="12" t="s">
        <v>165</v>
      </c>
      <c r="W746" s="12" t="s">
        <v>202</v>
      </c>
      <c r="X746" s="12" t="s">
        <v>3303</v>
      </c>
      <c r="Y746" s="12" t="s">
        <v>3303</v>
      </c>
      <c r="Z746" s="12" t="s">
        <v>491</v>
      </c>
      <c r="AA746" s="12" t="s">
        <v>35</v>
      </c>
      <c r="AB746" s="12" t="s">
        <v>2901</v>
      </c>
      <c r="AE746" s="12">
        <v>3</v>
      </c>
      <c r="AF746" s="12">
        <v>35</v>
      </c>
      <c r="AG746" s="15"/>
      <c r="AH746" s="15"/>
      <c r="AO746" s="15"/>
      <c r="AP746" s="15"/>
    </row>
    <row r="747" spans="1:44" s="12" customFormat="1" x14ac:dyDescent="0.25">
      <c r="A747" s="12" t="s">
        <v>3065</v>
      </c>
      <c r="B747" s="12">
        <v>2009</v>
      </c>
      <c r="C747" t="str">
        <f t="shared" si="11"/>
        <v>Acke et al. 2009</v>
      </c>
      <c r="D747" s="12" t="s">
        <v>35</v>
      </c>
      <c r="E747" s="12" t="s">
        <v>25</v>
      </c>
      <c r="F747" s="12" t="s">
        <v>3066</v>
      </c>
      <c r="G747" s="12" t="s">
        <v>2901</v>
      </c>
      <c r="H747" s="12" t="s">
        <v>3504</v>
      </c>
      <c r="I747" s="12" t="s">
        <v>3067</v>
      </c>
      <c r="J747" s="12" t="s">
        <v>3625</v>
      </c>
      <c r="K747" s="12" t="s">
        <v>28</v>
      </c>
      <c r="L747" s="12" t="s">
        <v>28</v>
      </c>
      <c r="N747" s="12" t="s">
        <v>28</v>
      </c>
      <c r="O747" t="s">
        <v>744</v>
      </c>
      <c r="P747" s="12" t="s">
        <v>96</v>
      </c>
      <c r="Q747" t="s">
        <v>3978</v>
      </c>
      <c r="R747" t="s">
        <v>3935</v>
      </c>
      <c r="S747" t="s">
        <v>3979</v>
      </c>
      <c r="T747" s="12" t="s">
        <v>165</v>
      </c>
      <c r="W747" s="12" t="s">
        <v>202</v>
      </c>
      <c r="X747" s="12" t="s">
        <v>3360</v>
      </c>
      <c r="Y747" s="12" t="s">
        <v>3360</v>
      </c>
      <c r="Z747" s="12" t="s">
        <v>491</v>
      </c>
      <c r="AA747" s="12" t="s">
        <v>35</v>
      </c>
      <c r="AB747" s="12" t="s">
        <v>2901</v>
      </c>
      <c r="AE747" s="12">
        <v>1</v>
      </c>
      <c r="AF747" s="12">
        <v>35</v>
      </c>
      <c r="AG747" s="15"/>
      <c r="AH747" s="15"/>
      <c r="AO747" s="15"/>
      <c r="AP747" s="15"/>
    </row>
    <row r="748" spans="1:44" s="12" customFormat="1" x14ac:dyDescent="0.25">
      <c r="A748" s="12" t="s">
        <v>3065</v>
      </c>
      <c r="B748" s="12">
        <v>2009</v>
      </c>
      <c r="C748" t="str">
        <f t="shared" si="11"/>
        <v>Acke et al. 2009</v>
      </c>
      <c r="D748" s="12" t="s">
        <v>35</v>
      </c>
      <c r="E748" s="12" t="s">
        <v>25</v>
      </c>
      <c r="F748" s="12" t="s">
        <v>3066</v>
      </c>
      <c r="G748" s="12" t="s">
        <v>2901</v>
      </c>
      <c r="H748" s="12" t="s">
        <v>3504</v>
      </c>
      <c r="I748" s="12" t="s">
        <v>3067</v>
      </c>
      <c r="J748" s="12" t="s">
        <v>3625</v>
      </c>
      <c r="K748" s="12" t="s">
        <v>28</v>
      </c>
      <c r="L748" s="12" t="s">
        <v>28</v>
      </c>
      <c r="N748" s="12" t="s">
        <v>28</v>
      </c>
      <c r="O748" t="s">
        <v>744</v>
      </c>
      <c r="P748" s="12" t="s">
        <v>96</v>
      </c>
      <c r="Q748" t="s">
        <v>3978</v>
      </c>
      <c r="R748" t="s">
        <v>3935</v>
      </c>
      <c r="S748" t="s">
        <v>3979</v>
      </c>
      <c r="T748" s="12" t="s">
        <v>165</v>
      </c>
      <c r="W748" s="12" t="s">
        <v>202</v>
      </c>
      <c r="X748" s="12" t="s">
        <v>3387</v>
      </c>
      <c r="Y748" s="12" t="s">
        <v>3387</v>
      </c>
      <c r="Z748" s="12" t="s">
        <v>491</v>
      </c>
      <c r="AA748" s="12" t="s">
        <v>35</v>
      </c>
      <c r="AB748" s="12" t="s">
        <v>2901</v>
      </c>
      <c r="AE748" s="12">
        <v>9</v>
      </c>
      <c r="AF748" s="12">
        <v>35</v>
      </c>
      <c r="AG748" s="15"/>
      <c r="AH748" s="15"/>
      <c r="AO748" s="15"/>
      <c r="AP748" s="15"/>
    </row>
    <row r="749" spans="1:44" s="12" customFormat="1" x14ac:dyDescent="0.25">
      <c r="A749" s="12" t="s">
        <v>1822</v>
      </c>
      <c r="B749" s="12">
        <v>1998</v>
      </c>
      <c r="C749" t="str">
        <f t="shared" si="11"/>
        <v>Adesiyun et al. 1998</v>
      </c>
      <c r="D749" s="12" t="s">
        <v>35</v>
      </c>
      <c r="E749" s="12" t="s">
        <v>25</v>
      </c>
      <c r="F749" s="12" t="s">
        <v>1823</v>
      </c>
      <c r="G749" s="12" t="s">
        <v>2901</v>
      </c>
      <c r="H749" s="12" t="s">
        <v>3503</v>
      </c>
      <c r="I749" s="12" t="s">
        <v>3043</v>
      </c>
      <c r="J749" s="12" t="s">
        <v>2117</v>
      </c>
      <c r="K749" s="12" t="s">
        <v>119</v>
      </c>
      <c r="L749" s="12" t="s">
        <v>119</v>
      </c>
      <c r="N749" s="12" t="s">
        <v>3044</v>
      </c>
      <c r="O749" t="s">
        <v>744</v>
      </c>
      <c r="P749" s="12" t="s">
        <v>96</v>
      </c>
      <c r="Q749" t="s">
        <v>3959</v>
      </c>
      <c r="R749" t="s">
        <v>4279</v>
      </c>
      <c r="S749" t="s">
        <v>4278</v>
      </c>
      <c r="T749" s="12" t="s">
        <v>2805</v>
      </c>
      <c r="U749" s="12" t="s">
        <v>3052</v>
      </c>
      <c r="W749" s="12" t="s">
        <v>1831</v>
      </c>
      <c r="X749" s="12" t="s">
        <v>3046</v>
      </c>
      <c r="Y749" s="12" t="s">
        <v>3069</v>
      </c>
      <c r="Z749" s="12" t="s">
        <v>1827</v>
      </c>
      <c r="AA749" s="12" t="s">
        <v>35</v>
      </c>
      <c r="AB749" s="12" t="s">
        <v>2901</v>
      </c>
      <c r="AE749" s="12" t="s">
        <v>119</v>
      </c>
      <c r="AF749" s="12">
        <v>9</v>
      </c>
    </row>
    <row r="750" spans="1:44" s="12" customFormat="1" x14ac:dyDescent="0.25">
      <c r="A750" s="12" t="s">
        <v>1822</v>
      </c>
      <c r="B750" s="12">
        <v>1998</v>
      </c>
      <c r="C750" t="str">
        <f t="shared" si="11"/>
        <v>Adesiyun et al. 1998</v>
      </c>
      <c r="D750" s="12" t="s">
        <v>35</v>
      </c>
      <c r="E750" s="12" t="s">
        <v>25</v>
      </c>
      <c r="F750" s="12" t="s">
        <v>1823</v>
      </c>
      <c r="G750" s="12" t="s">
        <v>2901</v>
      </c>
      <c r="H750" s="12" t="s">
        <v>3503</v>
      </c>
      <c r="I750" s="12" t="s">
        <v>3043</v>
      </c>
      <c r="J750" s="12" t="s">
        <v>2117</v>
      </c>
      <c r="K750" s="12" t="s">
        <v>119</v>
      </c>
      <c r="L750" s="12" t="s">
        <v>119</v>
      </c>
      <c r="N750" s="12" t="s">
        <v>3044</v>
      </c>
      <c r="O750" t="s">
        <v>744</v>
      </c>
      <c r="P750" s="12" t="s">
        <v>96</v>
      </c>
      <c r="Q750" t="s">
        <v>4193</v>
      </c>
      <c r="R750" t="s">
        <v>4192</v>
      </c>
      <c r="S750" t="s">
        <v>4191</v>
      </c>
      <c r="T750" s="12" t="s">
        <v>3498</v>
      </c>
      <c r="U750" s="12" t="s">
        <v>1838</v>
      </c>
      <c r="W750" s="12" t="s">
        <v>1831</v>
      </c>
      <c r="X750" s="12" t="s">
        <v>3055</v>
      </c>
      <c r="Y750" s="12" t="s">
        <v>3069</v>
      </c>
      <c r="Z750" s="12" t="s">
        <v>1827</v>
      </c>
      <c r="AA750" s="12" t="s">
        <v>35</v>
      </c>
      <c r="AB750" s="12" t="s">
        <v>2901</v>
      </c>
      <c r="AE750" s="12">
        <v>1</v>
      </c>
      <c r="AF750" s="12">
        <v>17</v>
      </c>
    </row>
    <row r="751" spans="1:44" s="12" customFormat="1" x14ac:dyDescent="0.25">
      <c r="A751" s="12" t="s">
        <v>1822</v>
      </c>
      <c r="B751" s="12">
        <v>1998</v>
      </c>
      <c r="C751" t="str">
        <f t="shared" si="11"/>
        <v>Adesiyun et al. 1998</v>
      </c>
      <c r="D751" s="12" t="s">
        <v>35</v>
      </c>
      <c r="E751" s="12" t="s">
        <v>25</v>
      </c>
      <c r="F751" s="12" t="s">
        <v>1823</v>
      </c>
      <c r="G751" s="12" t="s">
        <v>2901</v>
      </c>
      <c r="H751" s="12" t="s">
        <v>3503</v>
      </c>
      <c r="I751" s="12" t="s">
        <v>3043</v>
      </c>
      <c r="J751" s="12" t="s">
        <v>2117</v>
      </c>
      <c r="K751" s="12" t="s">
        <v>119</v>
      </c>
      <c r="L751" s="12" t="s">
        <v>119</v>
      </c>
      <c r="N751" s="12" t="s">
        <v>3044</v>
      </c>
      <c r="O751" t="s">
        <v>744</v>
      </c>
      <c r="P751" s="12" t="s">
        <v>96</v>
      </c>
      <c r="Q751" t="s">
        <v>3912</v>
      </c>
      <c r="R751" t="s">
        <v>4351</v>
      </c>
      <c r="S751" t="s">
        <v>4350</v>
      </c>
      <c r="T751" s="12" t="s">
        <v>2787</v>
      </c>
      <c r="U751" s="12" t="s">
        <v>1837</v>
      </c>
      <c r="W751" s="12" t="s">
        <v>1831</v>
      </c>
      <c r="X751" s="12" t="s">
        <v>3046</v>
      </c>
      <c r="Y751" s="12" t="s">
        <v>3069</v>
      </c>
      <c r="Z751" s="12" t="s">
        <v>1827</v>
      </c>
      <c r="AA751" s="12" t="s">
        <v>35</v>
      </c>
      <c r="AB751" s="12" t="s">
        <v>2901</v>
      </c>
      <c r="AE751" s="12" t="s">
        <v>119</v>
      </c>
      <c r="AF751" s="12">
        <v>15</v>
      </c>
    </row>
    <row r="752" spans="1:44" s="12" customFormat="1" x14ac:dyDescent="0.25">
      <c r="A752" s="12" t="s">
        <v>1822</v>
      </c>
      <c r="B752" s="12">
        <v>1998</v>
      </c>
      <c r="C752" t="str">
        <f t="shared" si="11"/>
        <v>Adesiyun et al. 1998</v>
      </c>
      <c r="D752" s="12" t="s">
        <v>35</v>
      </c>
      <c r="E752" s="12" t="s">
        <v>25</v>
      </c>
      <c r="F752" s="12" t="s">
        <v>1823</v>
      </c>
      <c r="G752" s="12" t="s">
        <v>2901</v>
      </c>
      <c r="H752" s="12" t="s">
        <v>3503</v>
      </c>
      <c r="I752" s="12" t="s">
        <v>3043</v>
      </c>
      <c r="J752" s="12" t="s">
        <v>2117</v>
      </c>
      <c r="K752" s="12" t="s">
        <v>119</v>
      </c>
      <c r="L752" s="12" t="s">
        <v>119</v>
      </c>
      <c r="N752" s="12" t="s">
        <v>3044</v>
      </c>
      <c r="O752" t="s">
        <v>744</v>
      </c>
      <c r="P752" s="12" t="s">
        <v>96</v>
      </c>
      <c r="Q752" t="s">
        <v>3912</v>
      </c>
      <c r="R752" t="s">
        <v>4351</v>
      </c>
      <c r="S752" t="s">
        <v>4350</v>
      </c>
      <c r="T752" s="12" t="s">
        <v>2787</v>
      </c>
      <c r="U752" s="12" t="s">
        <v>1837</v>
      </c>
      <c r="W752" s="12" t="s">
        <v>1831</v>
      </c>
      <c r="X752" s="12" t="s">
        <v>3046</v>
      </c>
      <c r="Y752" s="12" t="s">
        <v>3069</v>
      </c>
      <c r="Z752" s="12" t="s">
        <v>1827</v>
      </c>
      <c r="AA752" s="12" t="s">
        <v>35</v>
      </c>
      <c r="AB752" s="12" t="s">
        <v>2901</v>
      </c>
      <c r="AE752" s="12" t="s">
        <v>119</v>
      </c>
      <c r="AF752" s="12">
        <v>10</v>
      </c>
    </row>
    <row r="753" spans="1:43" s="12" customFormat="1" x14ac:dyDescent="0.25">
      <c r="A753" s="12" t="s">
        <v>1822</v>
      </c>
      <c r="B753" s="12">
        <v>1998</v>
      </c>
      <c r="C753" t="str">
        <f t="shared" si="11"/>
        <v>Adesiyun et al. 1998</v>
      </c>
      <c r="D753" s="12" t="s">
        <v>35</v>
      </c>
      <c r="E753" s="12" t="s">
        <v>25</v>
      </c>
      <c r="F753" s="12" t="s">
        <v>1823</v>
      </c>
      <c r="G753" s="12" t="s">
        <v>2901</v>
      </c>
      <c r="H753" s="12" t="s">
        <v>3503</v>
      </c>
      <c r="I753" s="12" t="s">
        <v>3043</v>
      </c>
      <c r="J753" s="12" t="s">
        <v>2117</v>
      </c>
      <c r="K753" s="12" t="s">
        <v>119</v>
      </c>
      <c r="L753" s="12" t="s">
        <v>119</v>
      </c>
      <c r="N753" s="12" t="s">
        <v>3044</v>
      </c>
      <c r="O753" t="s">
        <v>744</v>
      </c>
      <c r="P753" s="12" t="s">
        <v>96</v>
      </c>
      <c r="Q753" t="s">
        <v>3912</v>
      </c>
      <c r="R753" t="s">
        <v>4381</v>
      </c>
      <c r="S753" t="s">
        <v>4380</v>
      </c>
      <c r="T753" s="12" t="s">
        <v>3410</v>
      </c>
      <c r="U753" s="12" t="s">
        <v>1836</v>
      </c>
      <c r="W753" s="12" t="s">
        <v>1831</v>
      </c>
      <c r="X753" s="12" t="s">
        <v>3046</v>
      </c>
      <c r="Y753" s="12" t="s">
        <v>3069</v>
      </c>
      <c r="Z753" s="12" t="s">
        <v>1827</v>
      </c>
      <c r="AA753" s="12" t="s">
        <v>35</v>
      </c>
      <c r="AB753" s="12" t="s">
        <v>2901</v>
      </c>
      <c r="AE753" s="12" t="s">
        <v>119</v>
      </c>
      <c r="AF753" s="12">
        <v>232</v>
      </c>
    </row>
    <row r="754" spans="1:43" s="12" customFormat="1" x14ac:dyDescent="0.25">
      <c r="A754" s="12" t="s">
        <v>1822</v>
      </c>
      <c r="B754" s="12">
        <v>1998</v>
      </c>
      <c r="C754" t="str">
        <f t="shared" si="11"/>
        <v>Adesiyun et al. 1998</v>
      </c>
      <c r="D754" s="12" t="s">
        <v>35</v>
      </c>
      <c r="E754" s="12" t="s">
        <v>25</v>
      </c>
      <c r="F754" s="12" t="s">
        <v>1823</v>
      </c>
      <c r="G754" s="12" t="s">
        <v>2901</v>
      </c>
      <c r="H754" s="12" t="s">
        <v>3503</v>
      </c>
      <c r="I754" s="12" t="s">
        <v>3043</v>
      </c>
      <c r="J754" s="12" t="s">
        <v>2117</v>
      </c>
      <c r="K754" s="12" t="s">
        <v>119</v>
      </c>
      <c r="L754" s="12" t="s">
        <v>119</v>
      </c>
      <c r="N754" s="12" t="s">
        <v>3044</v>
      </c>
      <c r="O754" t="s">
        <v>744</v>
      </c>
      <c r="P754" s="12" t="s">
        <v>96</v>
      </c>
      <c r="Q754" t="s">
        <v>3912</v>
      </c>
      <c r="R754" t="s">
        <v>4381</v>
      </c>
      <c r="S754" t="s">
        <v>4380</v>
      </c>
      <c r="T754" s="12" t="s">
        <v>3410</v>
      </c>
      <c r="U754" s="12" t="s">
        <v>1836</v>
      </c>
      <c r="W754" s="12" t="s">
        <v>1831</v>
      </c>
      <c r="X754" s="12" t="s">
        <v>3046</v>
      </c>
      <c r="Y754" s="12" t="s">
        <v>3069</v>
      </c>
      <c r="Z754" s="12" t="s">
        <v>1827</v>
      </c>
      <c r="AA754" s="12" t="s">
        <v>35</v>
      </c>
      <c r="AB754" s="12" t="s">
        <v>2901</v>
      </c>
      <c r="AE754" s="12">
        <v>8</v>
      </c>
      <c r="AF754" s="12">
        <v>88</v>
      </c>
    </row>
    <row r="755" spans="1:43" s="12" customFormat="1" x14ac:dyDescent="0.25">
      <c r="A755" s="12" t="s">
        <v>209</v>
      </c>
      <c r="B755" s="12">
        <v>2019</v>
      </c>
      <c r="C755" t="str">
        <f t="shared" si="11"/>
        <v>Ahmed et al.  2019</v>
      </c>
      <c r="D755" s="12" t="s">
        <v>35</v>
      </c>
      <c r="E755" s="12" t="s">
        <v>158</v>
      </c>
      <c r="F755" s="12" t="s">
        <v>218</v>
      </c>
      <c r="G755" s="12" t="s">
        <v>2901</v>
      </c>
      <c r="H755" s="12" t="s">
        <v>3501</v>
      </c>
      <c r="I755" s="12" t="s">
        <v>219</v>
      </c>
      <c r="J755" s="12" t="s">
        <v>3625</v>
      </c>
      <c r="K755" s="12" t="s">
        <v>220</v>
      </c>
      <c r="L755" s="12" t="s">
        <v>221</v>
      </c>
      <c r="N755" s="12" t="s">
        <v>222</v>
      </c>
      <c r="O755" t="s">
        <v>744</v>
      </c>
      <c r="P755" s="12" t="s">
        <v>96</v>
      </c>
      <c r="Q755" t="s">
        <v>4148</v>
      </c>
      <c r="R755"/>
      <c r="S755"/>
      <c r="V755" s="12" t="s">
        <v>3022</v>
      </c>
      <c r="W755" s="12" t="s">
        <v>40</v>
      </c>
      <c r="X755" s="12" t="s">
        <v>3061</v>
      </c>
      <c r="Y755" s="12" t="s">
        <v>3303</v>
      </c>
      <c r="Z755" s="12" t="s">
        <v>80</v>
      </c>
      <c r="AA755" s="12" t="s">
        <v>35</v>
      </c>
      <c r="AB755" s="12" t="s">
        <v>2901</v>
      </c>
      <c r="AC755" s="12" t="s">
        <v>35</v>
      </c>
      <c r="AD755" s="12" t="s">
        <v>3804</v>
      </c>
      <c r="AE755" s="12">
        <v>0</v>
      </c>
      <c r="AF755" s="12">
        <v>10</v>
      </c>
      <c r="AI755" s="12" t="s">
        <v>3820</v>
      </c>
      <c r="AK755" s="12" t="s">
        <v>3820</v>
      </c>
      <c r="AM755" s="12" t="s">
        <v>3820</v>
      </c>
      <c r="AN755" s="12" t="s">
        <v>3820</v>
      </c>
      <c r="AO755" s="12" t="s">
        <v>3820</v>
      </c>
      <c r="AP755" s="12" t="s">
        <v>3820</v>
      </c>
      <c r="AQ755" s="12" t="s">
        <v>223</v>
      </c>
    </row>
    <row r="756" spans="1:43" s="12" customFormat="1" x14ac:dyDescent="0.25">
      <c r="A756" s="12" t="s">
        <v>209</v>
      </c>
      <c r="B756" s="12">
        <v>2019</v>
      </c>
      <c r="C756" t="str">
        <f t="shared" si="11"/>
        <v>Ahmed et al.  2019</v>
      </c>
      <c r="D756" s="12" t="s">
        <v>35</v>
      </c>
      <c r="E756" s="12" t="s">
        <v>158</v>
      </c>
      <c r="F756" s="12" t="s">
        <v>218</v>
      </c>
      <c r="G756" s="12" t="s">
        <v>2901</v>
      </c>
      <c r="H756" s="12" t="s">
        <v>3501</v>
      </c>
      <c r="I756" s="12" t="s">
        <v>219</v>
      </c>
      <c r="J756" s="12" t="s">
        <v>3625</v>
      </c>
      <c r="K756" s="12" t="s">
        <v>220</v>
      </c>
      <c r="L756" s="12" t="s">
        <v>221</v>
      </c>
      <c r="N756" s="12" t="s">
        <v>222</v>
      </c>
      <c r="O756" t="s">
        <v>744</v>
      </c>
      <c r="P756" s="12" t="s">
        <v>96</v>
      </c>
      <c r="Q756" t="s">
        <v>4101</v>
      </c>
      <c r="R756" t="s">
        <v>4100</v>
      </c>
      <c r="S756" t="s">
        <v>4099</v>
      </c>
      <c r="V756" s="12" t="s">
        <v>2563</v>
      </c>
      <c r="W756" s="12" t="s">
        <v>40</v>
      </c>
      <c r="X756" s="12" t="s">
        <v>3061</v>
      </c>
      <c r="Y756" s="12" t="s">
        <v>3303</v>
      </c>
      <c r="Z756" s="12" t="s">
        <v>80</v>
      </c>
      <c r="AA756" s="12" t="s">
        <v>35</v>
      </c>
      <c r="AB756" s="12" t="s">
        <v>2901</v>
      </c>
      <c r="AC756" s="12" t="s">
        <v>35</v>
      </c>
      <c r="AD756" s="12" t="s">
        <v>3804</v>
      </c>
      <c r="AE756" s="12">
        <v>0</v>
      </c>
      <c r="AF756" s="12">
        <v>14</v>
      </c>
      <c r="AI756" s="12" t="s">
        <v>3820</v>
      </c>
      <c r="AK756" s="12" t="s">
        <v>3820</v>
      </c>
      <c r="AM756" s="12" t="s">
        <v>3820</v>
      </c>
      <c r="AN756" s="12" t="s">
        <v>3820</v>
      </c>
      <c r="AO756" s="12" t="s">
        <v>3820</v>
      </c>
      <c r="AP756" s="12" t="s">
        <v>3820</v>
      </c>
      <c r="AQ756" s="12" t="s">
        <v>223</v>
      </c>
    </row>
    <row r="757" spans="1:43" s="12" customFormat="1" x14ac:dyDescent="0.25">
      <c r="A757" s="12" t="s">
        <v>1895</v>
      </c>
      <c r="B757" s="12">
        <v>2012</v>
      </c>
      <c r="C757" t="str">
        <f t="shared" si="11"/>
        <v>Drewe et al. 2012</v>
      </c>
      <c r="D757" s="12" t="s">
        <v>35</v>
      </c>
      <c r="E757" s="12" t="s">
        <v>226</v>
      </c>
      <c r="F757" s="12" t="s">
        <v>3394</v>
      </c>
      <c r="G757" s="12" t="s">
        <v>2901</v>
      </c>
      <c r="H757" s="12" t="s">
        <v>3502</v>
      </c>
      <c r="I757" s="12" t="s">
        <v>1897</v>
      </c>
      <c r="J757" s="12" t="s">
        <v>2117</v>
      </c>
      <c r="K757" s="12" t="s">
        <v>28</v>
      </c>
      <c r="L757" s="12" t="s">
        <v>28</v>
      </c>
      <c r="N757" s="12" t="s">
        <v>28</v>
      </c>
      <c r="O757" t="s">
        <v>744</v>
      </c>
      <c r="P757" s="12" t="s">
        <v>96</v>
      </c>
      <c r="Q757" t="s">
        <v>3959</v>
      </c>
      <c r="R757" t="s">
        <v>4135</v>
      </c>
      <c r="S757" t="s">
        <v>4261</v>
      </c>
      <c r="T757" s="12" t="s">
        <v>3412</v>
      </c>
      <c r="U757" s="12" t="s">
        <v>1898</v>
      </c>
      <c r="W757" s="12" t="s">
        <v>40</v>
      </c>
      <c r="X757" s="12" t="s">
        <v>3064</v>
      </c>
      <c r="Y757" s="12" t="s">
        <v>3069</v>
      </c>
      <c r="Z757" s="12" t="s">
        <v>80</v>
      </c>
      <c r="AA757" s="12" t="s">
        <v>35</v>
      </c>
      <c r="AB757" s="12" t="s">
        <v>2901</v>
      </c>
      <c r="AE757" s="12" t="s">
        <v>119</v>
      </c>
      <c r="AF757" s="12">
        <v>27</v>
      </c>
      <c r="AG757" s="15"/>
      <c r="AH757" s="15"/>
    </row>
    <row r="758" spans="1:43" s="12" customFormat="1" x14ac:dyDescent="0.25">
      <c r="A758" s="12" t="s">
        <v>3072</v>
      </c>
      <c r="B758" s="12">
        <v>2009</v>
      </c>
      <c r="C758" t="str">
        <f t="shared" si="11"/>
        <v>European Food Safety Authority 2009</v>
      </c>
      <c r="D758" s="12" t="s">
        <v>24</v>
      </c>
      <c r="E758" s="12" t="s">
        <v>25</v>
      </c>
      <c r="F758" s="12" t="s">
        <v>479</v>
      </c>
      <c r="G758" s="12" t="s">
        <v>2901</v>
      </c>
      <c r="H758" s="12" t="s">
        <v>3504</v>
      </c>
      <c r="I758" s="12" t="s">
        <v>1897</v>
      </c>
      <c r="J758" s="12" t="s">
        <v>2117</v>
      </c>
      <c r="K758" s="12" t="s">
        <v>28</v>
      </c>
      <c r="L758" s="12" t="s">
        <v>28</v>
      </c>
      <c r="N758" s="12" t="s">
        <v>28</v>
      </c>
      <c r="O758" t="s">
        <v>744</v>
      </c>
      <c r="P758" s="12" t="s">
        <v>96</v>
      </c>
      <c r="Q758" t="s">
        <v>3978</v>
      </c>
      <c r="R758" t="s">
        <v>3935</v>
      </c>
      <c r="S758" t="s">
        <v>3979</v>
      </c>
      <c r="T758" s="12" t="s">
        <v>165</v>
      </c>
      <c r="W758" s="12" t="s">
        <v>202</v>
      </c>
      <c r="X758" s="12" t="s">
        <v>3069</v>
      </c>
      <c r="Y758" s="12" t="s">
        <v>3069</v>
      </c>
      <c r="Z758" s="12" t="s">
        <v>80</v>
      </c>
      <c r="AA758" s="12" t="s">
        <v>35</v>
      </c>
      <c r="AB758" s="12" t="s">
        <v>2901</v>
      </c>
      <c r="AE758" s="12">
        <v>26</v>
      </c>
      <c r="AF758" s="12">
        <v>266</v>
      </c>
      <c r="AM758" s="16"/>
      <c r="AN758" s="16"/>
    </row>
    <row r="759" spans="1:43" s="12" customFormat="1" x14ac:dyDescent="0.25">
      <c r="A759" s="12" t="s">
        <v>3072</v>
      </c>
      <c r="B759" s="12">
        <v>2009</v>
      </c>
      <c r="C759" t="str">
        <f t="shared" si="11"/>
        <v>European Food Safety Authority 2009</v>
      </c>
      <c r="D759" s="12" t="s">
        <v>24</v>
      </c>
      <c r="E759" s="12" t="s">
        <v>25</v>
      </c>
      <c r="F759" s="12" t="s">
        <v>3074</v>
      </c>
      <c r="G759" s="12" t="s">
        <v>2901</v>
      </c>
      <c r="H759" s="12" t="s">
        <v>3504</v>
      </c>
      <c r="I759" s="12" t="s">
        <v>1897</v>
      </c>
      <c r="J759" s="12" t="s">
        <v>2117</v>
      </c>
      <c r="K759" s="12" t="s">
        <v>28</v>
      </c>
      <c r="L759" s="12" t="s">
        <v>28</v>
      </c>
      <c r="N759" s="12" t="s">
        <v>28</v>
      </c>
      <c r="O759" t="s">
        <v>744</v>
      </c>
      <c r="P759" s="12" t="s">
        <v>96</v>
      </c>
      <c r="Q759" t="s">
        <v>3978</v>
      </c>
      <c r="R759" t="s">
        <v>3935</v>
      </c>
      <c r="S759" t="s">
        <v>3979</v>
      </c>
      <c r="T759" s="12" t="s">
        <v>165</v>
      </c>
      <c r="W759" s="12" t="s">
        <v>202</v>
      </c>
      <c r="X759" s="12" t="s">
        <v>3069</v>
      </c>
      <c r="Y759" s="12" t="s">
        <v>3069</v>
      </c>
      <c r="Z759" s="12" t="s">
        <v>80</v>
      </c>
      <c r="AA759" s="12" t="s">
        <v>35</v>
      </c>
      <c r="AB759" s="12" t="s">
        <v>2901</v>
      </c>
      <c r="AE759" s="12">
        <v>18</v>
      </c>
      <c r="AF759" s="12">
        <v>321</v>
      </c>
      <c r="AM759" s="16"/>
      <c r="AN759" s="16"/>
    </row>
    <row r="760" spans="1:43" s="12" customFormat="1" x14ac:dyDescent="0.25">
      <c r="A760" s="12" t="s">
        <v>3072</v>
      </c>
      <c r="B760" s="12">
        <v>2009</v>
      </c>
      <c r="C760" t="str">
        <f t="shared" si="11"/>
        <v>European Food Safety Authority 2009</v>
      </c>
      <c r="D760" s="12" t="s">
        <v>24</v>
      </c>
      <c r="E760" s="12" t="s">
        <v>25</v>
      </c>
      <c r="F760" s="12" t="s">
        <v>3075</v>
      </c>
      <c r="G760" s="12" t="s">
        <v>2901</v>
      </c>
      <c r="H760" s="12" t="s">
        <v>3504</v>
      </c>
      <c r="I760" s="12" t="s">
        <v>1897</v>
      </c>
      <c r="J760" s="12" t="s">
        <v>2117</v>
      </c>
      <c r="K760" s="12" t="s">
        <v>28</v>
      </c>
      <c r="L760" s="12" t="s">
        <v>28</v>
      </c>
      <c r="N760" s="12" t="s">
        <v>28</v>
      </c>
      <c r="O760" t="s">
        <v>744</v>
      </c>
      <c r="P760" s="12" t="s">
        <v>96</v>
      </c>
      <c r="Q760" t="s">
        <v>3978</v>
      </c>
      <c r="R760" t="s">
        <v>3935</v>
      </c>
      <c r="S760" t="s">
        <v>3979</v>
      </c>
      <c r="T760" s="12" t="s">
        <v>165</v>
      </c>
      <c r="W760" s="12" t="s">
        <v>202</v>
      </c>
      <c r="X760" s="12" t="s">
        <v>3069</v>
      </c>
      <c r="Y760" s="12" t="s">
        <v>3069</v>
      </c>
      <c r="Z760" s="12" t="s">
        <v>80</v>
      </c>
      <c r="AA760" s="12" t="s">
        <v>35</v>
      </c>
      <c r="AB760" s="12" t="s">
        <v>2901</v>
      </c>
      <c r="AE760" s="12">
        <v>29</v>
      </c>
      <c r="AF760" s="12">
        <v>689</v>
      </c>
      <c r="AM760" s="16"/>
      <c r="AN760" s="16"/>
    </row>
    <row r="761" spans="1:43" s="12" customFormat="1" x14ac:dyDescent="0.25">
      <c r="A761" s="12" t="s">
        <v>3072</v>
      </c>
      <c r="B761" s="12">
        <v>2009</v>
      </c>
      <c r="C761" t="str">
        <f t="shared" si="11"/>
        <v>European Food Safety Authority 2009</v>
      </c>
      <c r="D761" s="12" t="s">
        <v>24</v>
      </c>
      <c r="E761" s="12" t="s">
        <v>25</v>
      </c>
      <c r="F761" s="12" t="s">
        <v>1779</v>
      </c>
      <c r="G761" s="12" t="s">
        <v>2901</v>
      </c>
      <c r="H761" s="12" t="s">
        <v>3504</v>
      </c>
      <c r="I761" s="12" t="s">
        <v>1897</v>
      </c>
      <c r="J761" s="12" t="s">
        <v>2117</v>
      </c>
      <c r="K761" s="12" t="s">
        <v>28</v>
      </c>
      <c r="L761" s="12" t="s">
        <v>28</v>
      </c>
      <c r="N761" s="12" t="s">
        <v>28</v>
      </c>
      <c r="O761" t="s">
        <v>744</v>
      </c>
      <c r="P761" s="12" t="s">
        <v>96</v>
      </c>
      <c r="Q761" t="s">
        <v>3978</v>
      </c>
      <c r="R761" t="s">
        <v>3935</v>
      </c>
      <c r="S761" t="s">
        <v>3979</v>
      </c>
      <c r="T761" s="12" t="s">
        <v>165</v>
      </c>
      <c r="W761" s="12" t="s">
        <v>202</v>
      </c>
      <c r="X761" s="12" t="s">
        <v>3069</v>
      </c>
      <c r="Y761" s="12" t="s">
        <v>3069</v>
      </c>
      <c r="Z761" s="12" t="s">
        <v>80</v>
      </c>
      <c r="AA761" s="12" t="s">
        <v>35</v>
      </c>
      <c r="AB761" s="12" t="s">
        <v>2901</v>
      </c>
      <c r="AE761" s="12">
        <v>4</v>
      </c>
      <c r="AF761" s="12">
        <v>34</v>
      </c>
      <c r="AM761" s="16"/>
      <c r="AN761" s="16"/>
    </row>
    <row r="762" spans="1:43" s="12" customFormat="1" x14ac:dyDescent="0.25">
      <c r="A762" s="12" t="s">
        <v>495</v>
      </c>
      <c r="B762" s="12">
        <v>2014</v>
      </c>
      <c r="C762" t="str">
        <f t="shared" si="11"/>
        <v>Firth et al.  2014</v>
      </c>
      <c r="D762" s="12" t="s">
        <v>35</v>
      </c>
      <c r="E762" s="12" t="s">
        <v>226</v>
      </c>
      <c r="F762" s="12" t="s">
        <v>496</v>
      </c>
      <c r="G762" s="12" t="s">
        <v>35</v>
      </c>
      <c r="H762" s="12" t="s">
        <v>3503</v>
      </c>
      <c r="I762" s="12" t="s">
        <v>497</v>
      </c>
      <c r="J762" s="12" t="s">
        <v>3625</v>
      </c>
      <c r="K762" s="12" t="s">
        <v>498</v>
      </c>
      <c r="L762" s="12" t="s">
        <v>28</v>
      </c>
      <c r="N762" s="12" t="s">
        <v>28</v>
      </c>
      <c r="O762" t="s">
        <v>744</v>
      </c>
      <c r="P762" s="12" t="s">
        <v>96</v>
      </c>
      <c r="Q762" t="s">
        <v>3912</v>
      </c>
      <c r="R762" t="s">
        <v>3914</v>
      </c>
      <c r="S762" t="s">
        <v>3988</v>
      </c>
      <c r="T762" s="12" t="s">
        <v>2596</v>
      </c>
      <c r="U762" s="12" t="s">
        <v>229</v>
      </c>
      <c r="W762" s="12" t="s">
        <v>40</v>
      </c>
      <c r="X762" s="12" t="s">
        <v>3303</v>
      </c>
      <c r="Y762" s="12" t="s">
        <v>3303</v>
      </c>
      <c r="Z762" s="12" t="s">
        <v>499</v>
      </c>
      <c r="AA762" s="12" t="s">
        <v>35</v>
      </c>
      <c r="AB762" s="12" t="s">
        <v>2901</v>
      </c>
      <c r="AE762" s="12">
        <v>5</v>
      </c>
      <c r="AF762" s="12">
        <v>133</v>
      </c>
    </row>
    <row r="763" spans="1:43" s="12" customFormat="1" x14ac:dyDescent="0.25">
      <c r="A763" s="12" t="s">
        <v>1234</v>
      </c>
      <c r="B763" s="12">
        <v>2018</v>
      </c>
      <c r="C763" t="str">
        <f t="shared" si="11"/>
        <v>Hazeleger et al. 2018</v>
      </c>
      <c r="D763" s="12" t="s">
        <v>35</v>
      </c>
      <c r="E763" s="12" t="s">
        <v>226</v>
      </c>
      <c r="F763" s="12" t="s">
        <v>1235</v>
      </c>
      <c r="G763" s="12" t="s">
        <v>2901</v>
      </c>
      <c r="H763" s="12" t="s">
        <v>3504</v>
      </c>
      <c r="I763" s="12" t="s">
        <v>3397</v>
      </c>
      <c r="J763" s="12" t="s">
        <v>2117</v>
      </c>
      <c r="K763" s="12" t="s">
        <v>1252</v>
      </c>
      <c r="L763" s="12" t="s">
        <v>28</v>
      </c>
      <c r="N763" s="12" t="s">
        <v>1236</v>
      </c>
      <c r="O763" t="s">
        <v>744</v>
      </c>
      <c r="P763" s="12" t="s">
        <v>96</v>
      </c>
      <c r="Q763" t="s">
        <v>4101</v>
      </c>
      <c r="R763" t="s">
        <v>4229</v>
      </c>
      <c r="S763" t="s">
        <v>4228</v>
      </c>
      <c r="T763" s="12" t="s">
        <v>2664</v>
      </c>
      <c r="U763" s="12" t="s">
        <v>1239</v>
      </c>
      <c r="V763" s="12" t="s">
        <v>3077</v>
      </c>
      <c r="W763" s="12" t="s">
        <v>40</v>
      </c>
      <c r="X763" s="12" t="s">
        <v>3119</v>
      </c>
      <c r="Y763" s="12" t="s">
        <v>3069</v>
      </c>
      <c r="Z763" s="12" t="s">
        <v>1238</v>
      </c>
      <c r="AA763" s="12" t="s">
        <v>35</v>
      </c>
      <c r="AB763" s="12" t="s">
        <v>2901</v>
      </c>
      <c r="AE763" s="12">
        <v>2</v>
      </c>
      <c r="AF763" s="12">
        <v>28</v>
      </c>
    </row>
    <row r="764" spans="1:43" s="12" customFormat="1" x14ac:dyDescent="0.25">
      <c r="A764" s="12" t="s">
        <v>1234</v>
      </c>
      <c r="B764" s="12">
        <v>2018</v>
      </c>
      <c r="C764" t="str">
        <f t="shared" si="11"/>
        <v>Hazeleger et al. 2018</v>
      </c>
      <c r="D764" s="12" t="s">
        <v>35</v>
      </c>
      <c r="E764" s="12" t="s">
        <v>226</v>
      </c>
      <c r="F764" s="12" t="s">
        <v>1235</v>
      </c>
      <c r="G764" s="12" t="s">
        <v>2901</v>
      </c>
      <c r="H764" s="12" t="s">
        <v>3504</v>
      </c>
      <c r="I764" s="12" t="s">
        <v>3076</v>
      </c>
      <c r="J764" s="12" t="s">
        <v>3625</v>
      </c>
      <c r="K764" s="12" t="s">
        <v>1252</v>
      </c>
      <c r="L764" s="12" t="s">
        <v>28</v>
      </c>
      <c r="N764" s="12" t="s">
        <v>1236</v>
      </c>
      <c r="O764" t="s">
        <v>744</v>
      </c>
      <c r="P764" s="12" t="s">
        <v>96</v>
      </c>
      <c r="Q764" t="s">
        <v>4101</v>
      </c>
      <c r="R764" t="s">
        <v>4229</v>
      </c>
      <c r="S764" t="s">
        <v>4228</v>
      </c>
      <c r="T764" s="12" t="s">
        <v>2664</v>
      </c>
      <c r="U764" s="12" t="s">
        <v>1239</v>
      </c>
      <c r="V764" s="12" t="s">
        <v>3077</v>
      </c>
      <c r="W764" s="12" t="s">
        <v>40</v>
      </c>
      <c r="X764" s="12" t="s">
        <v>3303</v>
      </c>
      <c r="Y764" s="12" t="s">
        <v>3303</v>
      </c>
      <c r="Z764" s="12" t="s">
        <v>1238</v>
      </c>
      <c r="AA764" s="12" t="s">
        <v>35</v>
      </c>
      <c r="AB764" s="12" t="s">
        <v>2901</v>
      </c>
      <c r="AE764" s="12">
        <v>2</v>
      </c>
      <c r="AF764" s="12">
        <v>28</v>
      </c>
    </row>
    <row r="765" spans="1:43" s="12" customFormat="1" x14ac:dyDescent="0.25">
      <c r="A765" s="12" t="s">
        <v>1234</v>
      </c>
      <c r="B765" s="12">
        <v>2018</v>
      </c>
      <c r="C765" t="str">
        <f t="shared" si="11"/>
        <v>Hazeleger et al. 2018</v>
      </c>
      <c r="D765" s="12" t="s">
        <v>35</v>
      </c>
      <c r="E765" s="12" t="s">
        <v>226</v>
      </c>
      <c r="F765" s="12" t="s">
        <v>1235</v>
      </c>
      <c r="G765" s="12" t="s">
        <v>2901</v>
      </c>
      <c r="H765" s="12" t="s">
        <v>3504</v>
      </c>
      <c r="I765" s="12" t="s">
        <v>3397</v>
      </c>
      <c r="J765" s="12" t="s">
        <v>2117</v>
      </c>
      <c r="K765" s="12" t="s">
        <v>1252</v>
      </c>
      <c r="L765" s="12" t="s">
        <v>28</v>
      </c>
      <c r="N765" s="12" t="s">
        <v>1236</v>
      </c>
      <c r="O765" t="s">
        <v>744</v>
      </c>
      <c r="P765" s="12" t="s">
        <v>96</v>
      </c>
      <c r="Q765" t="s">
        <v>4101</v>
      </c>
      <c r="R765" t="s">
        <v>4229</v>
      </c>
      <c r="S765" t="s">
        <v>4228</v>
      </c>
      <c r="T765" s="12" t="s">
        <v>2665</v>
      </c>
      <c r="U765" s="12" t="s">
        <v>1240</v>
      </c>
      <c r="V765" s="12" t="s">
        <v>3077</v>
      </c>
      <c r="W765" s="12" t="s">
        <v>40</v>
      </c>
      <c r="X765" s="12" t="s">
        <v>3069</v>
      </c>
      <c r="Y765" s="12" t="s">
        <v>3069</v>
      </c>
      <c r="Z765" s="12" t="s">
        <v>1238</v>
      </c>
      <c r="AA765" s="12" t="s">
        <v>35</v>
      </c>
      <c r="AB765" s="12" t="s">
        <v>2901</v>
      </c>
      <c r="AE765" s="12" t="s">
        <v>119</v>
      </c>
      <c r="AF765" s="12">
        <v>11</v>
      </c>
    </row>
    <row r="766" spans="1:43" s="12" customFormat="1" x14ac:dyDescent="0.25">
      <c r="A766" s="12" t="s">
        <v>1234</v>
      </c>
      <c r="B766" s="12">
        <v>2018</v>
      </c>
      <c r="C766" t="str">
        <f t="shared" si="11"/>
        <v>Hazeleger et al. 2018</v>
      </c>
      <c r="D766" s="12" t="s">
        <v>35</v>
      </c>
      <c r="E766" s="12" t="s">
        <v>226</v>
      </c>
      <c r="F766" s="12" t="s">
        <v>1235</v>
      </c>
      <c r="G766" s="12" t="s">
        <v>2901</v>
      </c>
      <c r="H766" s="12" t="s">
        <v>3504</v>
      </c>
      <c r="I766" s="12" t="s">
        <v>3397</v>
      </c>
      <c r="J766" s="12" t="s">
        <v>2117</v>
      </c>
      <c r="K766" s="12" t="s">
        <v>1252</v>
      </c>
      <c r="L766" s="12" t="s">
        <v>28</v>
      </c>
      <c r="N766" s="12" t="s">
        <v>1236</v>
      </c>
      <c r="O766" t="s">
        <v>744</v>
      </c>
      <c r="P766" s="12" t="s">
        <v>96</v>
      </c>
      <c r="Q766" t="s">
        <v>4101</v>
      </c>
      <c r="R766" t="s">
        <v>4229</v>
      </c>
      <c r="S766" t="s">
        <v>4257</v>
      </c>
      <c r="T766" s="12" t="s">
        <v>3648</v>
      </c>
      <c r="U766" s="12" t="s">
        <v>1250</v>
      </c>
      <c r="V766" s="12" t="s">
        <v>3077</v>
      </c>
      <c r="W766" s="12" t="s">
        <v>40</v>
      </c>
      <c r="X766" s="12" t="s">
        <v>3069</v>
      </c>
      <c r="Y766" s="12" t="s">
        <v>3069</v>
      </c>
      <c r="Z766" s="12" t="s">
        <v>1238</v>
      </c>
      <c r="AA766" s="12" t="s">
        <v>35</v>
      </c>
      <c r="AB766" s="12" t="s">
        <v>2901</v>
      </c>
      <c r="AE766" s="12" t="s">
        <v>119</v>
      </c>
      <c r="AF766" s="12">
        <v>26</v>
      </c>
    </row>
    <row r="767" spans="1:43" s="12" customFormat="1" x14ac:dyDescent="0.25">
      <c r="A767" s="12" t="s">
        <v>1234</v>
      </c>
      <c r="B767" s="12">
        <v>2018</v>
      </c>
      <c r="C767" t="str">
        <f t="shared" si="11"/>
        <v>Hazeleger et al. 2018</v>
      </c>
      <c r="D767" s="12" t="s">
        <v>35</v>
      </c>
      <c r="E767" s="12" t="s">
        <v>226</v>
      </c>
      <c r="F767" s="12" t="s">
        <v>1235</v>
      </c>
      <c r="G767" s="12" t="s">
        <v>2901</v>
      </c>
      <c r="H767" s="12" t="s">
        <v>3504</v>
      </c>
      <c r="I767" s="12" t="s">
        <v>3397</v>
      </c>
      <c r="J767" s="12" t="s">
        <v>2117</v>
      </c>
      <c r="K767" s="12" t="s">
        <v>1252</v>
      </c>
      <c r="L767" s="12" t="s">
        <v>28</v>
      </c>
      <c r="N767" s="12" t="s">
        <v>1236</v>
      </c>
      <c r="O767" t="s">
        <v>744</v>
      </c>
      <c r="P767" s="12" t="s">
        <v>96</v>
      </c>
      <c r="Q767" t="s">
        <v>4101</v>
      </c>
      <c r="R767" t="s">
        <v>4229</v>
      </c>
      <c r="S767" t="s">
        <v>4290</v>
      </c>
      <c r="T767" s="12" t="s">
        <v>2695</v>
      </c>
      <c r="U767" s="12" t="s">
        <v>1247</v>
      </c>
      <c r="V767" s="12" t="s">
        <v>3077</v>
      </c>
      <c r="W767" s="12" t="s">
        <v>40</v>
      </c>
      <c r="X767" s="12" t="s">
        <v>3069</v>
      </c>
      <c r="Y767" s="12" t="s">
        <v>3069</v>
      </c>
      <c r="Z767" s="12" t="s">
        <v>1238</v>
      </c>
      <c r="AA767" s="12" t="s">
        <v>35</v>
      </c>
      <c r="AB767" s="12" t="s">
        <v>2901</v>
      </c>
      <c r="AE767" s="12">
        <v>2</v>
      </c>
      <c r="AF767" s="12">
        <v>13</v>
      </c>
    </row>
    <row r="768" spans="1:43" s="12" customFormat="1" x14ac:dyDescent="0.25">
      <c r="A768" s="12" t="s">
        <v>1234</v>
      </c>
      <c r="B768" s="12">
        <v>2018</v>
      </c>
      <c r="C768" t="str">
        <f t="shared" si="11"/>
        <v>Hazeleger et al. 2018</v>
      </c>
      <c r="D768" s="12" t="s">
        <v>35</v>
      </c>
      <c r="E768" s="12" t="s">
        <v>226</v>
      </c>
      <c r="F768" s="12" t="s">
        <v>1235</v>
      </c>
      <c r="G768" s="12" t="s">
        <v>2901</v>
      </c>
      <c r="H768" s="12" t="s">
        <v>3504</v>
      </c>
      <c r="I768" s="12" t="s">
        <v>3076</v>
      </c>
      <c r="J768" s="12" t="s">
        <v>3625</v>
      </c>
      <c r="K768" s="12" t="s">
        <v>1252</v>
      </c>
      <c r="L768" s="12" t="s">
        <v>28</v>
      </c>
      <c r="N768" s="12" t="s">
        <v>1236</v>
      </c>
      <c r="O768" t="s">
        <v>744</v>
      </c>
      <c r="P768" s="12" t="s">
        <v>96</v>
      </c>
      <c r="Q768" t="s">
        <v>4101</v>
      </c>
      <c r="R768" t="s">
        <v>4229</v>
      </c>
      <c r="S768" t="s">
        <v>4290</v>
      </c>
      <c r="T768" s="12" t="s">
        <v>2695</v>
      </c>
      <c r="U768" s="12" t="s">
        <v>1247</v>
      </c>
      <c r="V768" s="12" t="s">
        <v>3077</v>
      </c>
      <c r="W768" s="12" t="s">
        <v>40</v>
      </c>
      <c r="X768" s="12" t="s">
        <v>3303</v>
      </c>
      <c r="Y768" s="12" t="s">
        <v>3303</v>
      </c>
      <c r="Z768" s="12" t="s">
        <v>1238</v>
      </c>
      <c r="AA768" s="12" t="s">
        <v>35</v>
      </c>
      <c r="AB768" s="12" t="s">
        <v>2901</v>
      </c>
      <c r="AE768" s="12">
        <v>2</v>
      </c>
      <c r="AF768" s="12">
        <v>13</v>
      </c>
    </row>
    <row r="769" spans="1:59" x14ac:dyDescent="0.25">
      <c r="A769" s="12" t="s">
        <v>1234</v>
      </c>
      <c r="B769" s="12">
        <v>2018</v>
      </c>
      <c r="C769" t="str">
        <f t="shared" si="11"/>
        <v>Hazeleger et al. 2018</v>
      </c>
      <c r="D769" s="12" t="s">
        <v>35</v>
      </c>
      <c r="E769" s="12" t="s">
        <v>226</v>
      </c>
      <c r="F769" s="12" t="s">
        <v>1235</v>
      </c>
      <c r="G769" s="12" t="s">
        <v>2901</v>
      </c>
      <c r="H769" s="12" t="s">
        <v>3504</v>
      </c>
      <c r="I769" s="12" t="s">
        <v>3397</v>
      </c>
      <c r="J769" s="12" t="s">
        <v>2117</v>
      </c>
      <c r="K769" s="12" t="s">
        <v>1252</v>
      </c>
      <c r="L769" s="12" t="s">
        <v>28</v>
      </c>
      <c r="M769" s="12"/>
      <c r="N769" s="12" t="s">
        <v>1236</v>
      </c>
      <c r="O769" t="s">
        <v>744</v>
      </c>
      <c r="P769" s="12" t="s">
        <v>96</v>
      </c>
      <c r="Q769" t="s">
        <v>4101</v>
      </c>
      <c r="R769" t="s">
        <v>4229</v>
      </c>
      <c r="S769" t="s">
        <v>4292</v>
      </c>
      <c r="T769" s="12" t="s">
        <v>3499</v>
      </c>
      <c r="U769" s="12" t="s">
        <v>1249</v>
      </c>
      <c r="V769" s="12" t="s">
        <v>3077</v>
      </c>
      <c r="W769" s="12" t="s">
        <v>40</v>
      </c>
      <c r="X769" s="12" t="s">
        <v>3119</v>
      </c>
      <c r="Y769" s="12" t="s">
        <v>3069</v>
      </c>
      <c r="Z769" s="12" t="s">
        <v>1238</v>
      </c>
      <c r="AA769" s="12" t="s">
        <v>35</v>
      </c>
      <c r="AB769" s="12" t="s">
        <v>2901</v>
      </c>
      <c r="AC769" s="12"/>
      <c r="AD769" s="12"/>
      <c r="AE769" s="12">
        <v>2</v>
      </c>
      <c r="AF769" s="12">
        <v>102</v>
      </c>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row>
    <row r="770" spans="1:59" s="12" customFormat="1" x14ac:dyDescent="0.25">
      <c r="A770" s="12" t="s">
        <v>1234</v>
      </c>
      <c r="B770" s="12">
        <v>2018</v>
      </c>
      <c r="C770" t="str">
        <f t="shared" ref="C770:C833" si="12">A770&amp;" "&amp;B770</f>
        <v>Hazeleger et al. 2018</v>
      </c>
      <c r="D770" s="12" t="s">
        <v>35</v>
      </c>
      <c r="E770" s="12" t="s">
        <v>226</v>
      </c>
      <c r="F770" s="12" t="s">
        <v>1235</v>
      </c>
      <c r="G770" s="12" t="s">
        <v>2901</v>
      </c>
      <c r="H770" s="12" t="s">
        <v>3504</v>
      </c>
      <c r="I770" s="12" t="s">
        <v>3076</v>
      </c>
      <c r="J770" s="12" t="s">
        <v>3625</v>
      </c>
      <c r="K770" s="12" t="s">
        <v>1252</v>
      </c>
      <c r="L770" s="12" t="s">
        <v>28</v>
      </c>
      <c r="N770" s="12" t="s">
        <v>1236</v>
      </c>
      <c r="O770" t="s">
        <v>744</v>
      </c>
      <c r="P770" s="12" t="s">
        <v>96</v>
      </c>
      <c r="Q770" t="s">
        <v>4101</v>
      </c>
      <c r="R770" t="s">
        <v>4229</v>
      </c>
      <c r="S770" t="s">
        <v>4292</v>
      </c>
      <c r="T770" s="12" t="s">
        <v>3499</v>
      </c>
      <c r="U770" s="12" t="s">
        <v>1249</v>
      </c>
      <c r="V770" s="12" t="s">
        <v>3077</v>
      </c>
      <c r="W770" s="12" t="s">
        <v>40</v>
      </c>
      <c r="X770" s="12" t="s">
        <v>3303</v>
      </c>
      <c r="Y770" s="12" t="s">
        <v>3303</v>
      </c>
      <c r="Z770" s="12" t="s">
        <v>1238</v>
      </c>
      <c r="AA770" s="12" t="s">
        <v>35</v>
      </c>
      <c r="AB770" s="12" t="s">
        <v>2901</v>
      </c>
      <c r="AE770" s="12">
        <v>2</v>
      </c>
      <c r="AF770" s="12">
        <v>102</v>
      </c>
    </row>
    <row r="771" spans="1:59" s="12" customFormat="1" x14ac:dyDescent="0.25">
      <c r="A771" s="12" t="s">
        <v>1234</v>
      </c>
      <c r="B771" s="12">
        <v>2018</v>
      </c>
      <c r="C771" t="str">
        <f t="shared" si="12"/>
        <v>Hazeleger et al. 2018</v>
      </c>
      <c r="D771" s="12" t="s">
        <v>35</v>
      </c>
      <c r="E771" s="12" t="s">
        <v>226</v>
      </c>
      <c r="F771" s="12" t="s">
        <v>1235</v>
      </c>
      <c r="G771" s="12" t="s">
        <v>2901</v>
      </c>
      <c r="H771" s="12" t="s">
        <v>3504</v>
      </c>
      <c r="I771" s="12" t="s">
        <v>3397</v>
      </c>
      <c r="J771" s="12" t="s">
        <v>2117</v>
      </c>
      <c r="K771" s="12" t="s">
        <v>1252</v>
      </c>
      <c r="L771" s="12" t="s">
        <v>28</v>
      </c>
      <c r="N771" s="12" t="s">
        <v>1236</v>
      </c>
      <c r="O771" t="s">
        <v>744</v>
      </c>
      <c r="P771" s="12" t="s">
        <v>96</v>
      </c>
      <c r="Q771" t="s">
        <v>4101</v>
      </c>
      <c r="R771" t="s">
        <v>4229</v>
      </c>
      <c r="S771" t="s">
        <v>4228</v>
      </c>
      <c r="T771" s="12" t="s">
        <v>2667</v>
      </c>
      <c r="U771" s="12" t="s">
        <v>1242</v>
      </c>
      <c r="V771" s="12" t="s">
        <v>3077</v>
      </c>
      <c r="W771" s="12" t="s">
        <v>40</v>
      </c>
      <c r="X771" s="12" t="s">
        <v>3069</v>
      </c>
      <c r="Y771" s="12" t="s">
        <v>3069</v>
      </c>
      <c r="Z771" s="12" t="s">
        <v>1238</v>
      </c>
      <c r="AA771" s="12" t="s">
        <v>35</v>
      </c>
      <c r="AB771" s="12" t="s">
        <v>2901</v>
      </c>
      <c r="AE771" s="12">
        <v>8</v>
      </c>
      <c r="AF771" s="12">
        <v>179</v>
      </c>
    </row>
    <row r="772" spans="1:59" s="12" customFormat="1" x14ac:dyDescent="0.25">
      <c r="A772" s="12" t="s">
        <v>1234</v>
      </c>
      <c r="B772" s="12">
        <v>2018</v>
      </c>
      <c r="C772" t="str">
        <f t="shared" si="12"/>
        <v>Hazeleger et al. 2018</v>
      </c>
      <c r="D772" s="12" t="s">
        <v>35</v>
      </c>
      <c r="E772" s="12" t="s">
        <v>226</v>
      </c>
      <c r="F772" s="12" t="s">
        <v>1235</v>
      </c>
      <c r="G772" s="12" t="s">
        <v>2901</v>
      </c>
      <c r="H772" s="12" t="s">
        <v>3504</v>
      </c>
      <c r="I772" s="12" t="s">
        <v>3076</v>
      </c>
      <c r="J772" s="12" t="s">
        <v>3625</v>
      </c>
      <c r="K772" s="12" t="s">
        <v>1252</v>
      </c>
      <c r="L772" s="12" t="s">
        <v>28</v>
      </c>
      <c r="N772" s="12" t="s">
        <v>1236</v>
      </c>
      <c r="O772" t="s">
        <v>744</v>
      </c>
      <c r="P772" s="12" t="s">
        <v>96</v>
      </c>
      <c r="Q772" t="s">
        <v>4101</v>
      </c>
      <c r="R772" t="s">
        <v>4229</v>
      </c>
      <c r="S772" t="s">
        <v>4228</v>
      </c>
      <c r="T772" s="12" t="s">
        <v>2667</v>
      </c>
      <c r="U772" s="12" t="s">
        <v>1242</v>
      </c>
      <c r="V772" s="12" t="s">
        <v>3077</v>
      </c>
      <c r="W772" s="12" t="s">
        <v>40</v>
      </c>
      <c r="X772" s="12" t="s">
        <v>3165</v>
      </c>
      <c r="Y772" s="12" t="s">
        <v>3165</v>
      </c>
      <c r="Z772" s="12" t="s">
        <v>1238</v>
      </c>
      <c r="AA772" s="12" t="s">
        <v>35</v>
      </c>
      <c r="AB772" s="12" t="s">
        <v>2901</v>
      </c>
      <c r="AE772" s="12">
        <v>7</v>
      </c>
      <c r="AF772" s="12">
        <v>179</v>
      </c>
    </row>
    <row r="773" spans="1:59" s="12" customFormat="1" x14ac:dyDescent="0.25">
      <c r="A773" s="12" t="s">
        <v>1234</v>
      </c>
      <c r="B773" s="12">
        <v>2018</v>
      </c>
      <c r="C773" t="str">
        <f t="shared" si="12"/>
        <v>Hazeleger et al. 2018</v>
      </c>
      <c r="D773" s="12" t="s">
        <v>35</v>
      </c>
      <c r="E773" s="12" t="s">
        <v>226</v>
      </c>
      <c r="F773" s="12" t="s">
        <v>1235</v>
      </c>
      <c r="G773" s="12" t="s">
        <v>2901</v>
      </c>
      <c r="H773" s="12" t="s">
        <v>3504</v>
      </c>
      <c r="I773" s="12" t="s">
        <v>3076</v>
      </c>
      <c r="J773" s="12" t="s">
        <v>3625</v>
      </c>
      <c r="K773" s="12" t="s">
        <v>1252</v>
      </c>
      <c r="L773" s="12" t="s">
        <v>28</v>
      </c>
      <c r="N773" s="12" t="s">
        <v>1236</v>
      </c>
      <c r="O773" t="s">
        <v>744</v>
      </c>
      <c r="P773" s="12" t="s">
        <v>96</v>
      </c>
      <c r="Q773" t="s">
        <v>4101</v>
      </c>
      <c r="R773" t="s">
        <v>4229</v>
      </c>
      <c r="S773" t="s">
        <v>4228</v>
      </c>
      <c r="T773" s="12" t="s">
        <v>2667</v>
      </c>
      <c r="U773" s="12" t="s">
        <v>1242</v>
      </c>
      <c r="V773" s="12" t="s">
        <v>3077</v>
      </c>
      <c r="W773" s="12" t="s">
        <v>40</v>
      </c>
      <c r="X773" s="12" t="s">
        <v>3360</v>
      </c>
      <c r="Y773" s="12" t="s">
        <v>3360</v>
      </c>
      <c r="Z773" s="12" t="s">
        <v>1238</v>
      </c>
      <c r="AA773" s="12" t="s">
        <v>35</v>
      </c>
      <c r="AB773" s="12" t="s">
        <v>2901</v>
      </c>
      <c r="AE773" s="12">
        <v>1</v>
      </c>
      <c r="AF773" s="12">
        <v>179</v>
      </c>
    </row>
    <row r="774" spans="1:59" x14ac:dyDescent="0.25">
      <c r="A774" s="12" t="s">
        <v>1234</v>
      </c>
      <c r="B774" s="12">
        <v>2018</v>
      </c>
      <c r="C774" t="str">
        <f t="shared" si="12"/>
        <v>Hazeleger et al. 2018</v>
      </c>
      <c r="D774" s="12" t="s">
        <v>35</v>
      </c>
      <c r="E774" s="12" t="s">
        <v>226</v>
      </c>
      <c r="F774" s="12" t="s">
        <v>1235</v>
      </c>
      <c r="G774" s="12" t="s">
        <v>2901</v>
      </c>
      <c r="H774" s="12" t="s">
        <v>3504</v>
      </c>
      <c r="I774" s="12" t="s">
        <v>3397</v>
      </c>
      <c r="J774" s="12" t="s">
        <v>2117</v>
      </c>
      <c r="K774" s="12" t="s">
        <v>1252</v>
      </c>
      <c r="L774" s="12" t="s">
        <v>28</v>
      </c>
      <c r="M774" s="12"/>
      <c r="N774" s="12" t="s">
        <v>1236</v>
      </c>
      <c r="O774" t="s">
        <v>744</v>
      </c>
      <c r="P774" s="12" t="s">
        <v>96</v>
      </c>
      <c r="Q774" t="s">
        <v>4101</v>
      </c>
      <c r="R774" t="s">
        <v>4229</v>
      </c>
      <c r="S774" t="s">
        <v>4228</v>
      </c>
      <c r="T774" s="12" t="s">
        <v>2668</v>
      </c>
      <c r="U774" s="12" t="s">
        <v>1243</v>
      </c>
      <c r="V774" s="12" t="s">
        <v>3077</v>
      </c>
      <c r="W774" s="12" t="s">
        <v>40</v>
      </c>
      <c r="X774" s="12" t="s">
        <v>3119</v>
      </c>
      <c r="Y774" s="12" t="s">
        <v>3069</v>
      </c>
      <c r="Z774" s="12" t="s">
        <v>1238</v>
      </c>
      <c r="AA774" s="12" t="s">
        <v>35</v>
      </c>
      <c r="AB774" s="12" t="s">
        <v>2901</v>
      </c>
      <c r="AC774" s="12"/>
      <c r="AD774" s="12"/>
      <c r="AE774" s="12">
        <v>1</v>
      </c>
      <c r="AF774" s="12">
        <v>70</v>
      </c>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row>
    <row r="775" spans="1:59" s="12" customFormat="1" x14ac:dyDescent="0.25">
      <c r="A775" s="12" t="s">
        <v>1234</v>
      </c>
      <c r="B775" s="12">
        <v>2018</v>
      </c>
      <c r="C775" t="str">
        <f t="shared" si="12"/>
        <v>Hazeleger et al. 2018</v>
      </c>
      <c r="D775" s="12" t="s">
        <v>35</v>
      </c>
      <c r="E775" s="12" t="s">
        <v>226</v>
      </c>
      <c r="F775" s="12" t="s">
        <v>1235</v>
      </c>
      <c r="G775" s="12" t="s">
        <v>2901</v>
      </c>
      <c r="H775" s="12" t="s">
        <v>3504</v>
      </c>
      <c r="I775" s="12" t="s">
        <v>3076</v>
      </c>
      <c r="J775" s="12" t="s">
        <v>3625</v>
      </c>
      <c r="K775" s="12" t="s">
        <v>1252</v>
      </c>
      <c r="L775" s="12" t="s">
        <v>28</v>
      </c>
      <c r="N775" s="12" t="s">
        <v>1236</v>
      </c>
      <c r="O775" t="s">
        <v>744</v>
      </c>
      <c r="P775" s="12" t="s">
        <v>96</v>
      </c>
      <c r="Q775" t="s">
        <v>4101</v>
      </c>
      <c r="R775" t="s">
        <v>4229</v>
      </c>
      <c r="S775" t="s">
        <v>4228</v>
      </c>
      <c r="T775" s="12" t="s">
        <v>2668</v>
      </c>
      <c r="U775" s="12" t="s">
        <v>1243</v>
      </c>
      <c r="V775" s="12" t="s">
        <v>3077</v>
      </c>
      <c r="W775" s="12" t="s">
        <v>40</v>
      </c>
      <c r="X775" s="12" t="s">
        <v>3303</v>
      </c>
      <c r="Y775" s="12" t="s">
        <v>3303</v>
      </c>
      <c r="Z775" s="12" t="s">
        <v>1238</v>
      </c>
      <c r="AA775" s="12" t="s">
        <v>35</v>
      </c>
      <c r="AB775" s="12" t="s">
        <v>2901</v>
      </c>
      <c r="AE775" s="12">
        <v>1</v>
      </c>
      <c r="AF775" s="12">
        <v>70</v>
      </c>
    </row>
    <row r="776" spans="1:59" s="12" customFormat="1" x14ac:dyDescent="0.25">
      <c r="A776" s="12" t="s">
        <v>1234</v>
      </c>
      <c r="B776" s="12">
        <v>2018</v>
      </c>
      <c r="C776" t="str">
        <f t="shared" si="12"/>
        <v>Hazeleger et al. 2018</v>
      </c>
      <c r="D776" s="12" t="s">
        <v>35</v>
      </c>
      <c r="E776" s="12" t="s">
        <v>226</v>
      </c>
      <c r="F776" s="12" t="s">
        <v>1235</v>
      </c>
      <c r="G776" s="12" t="s">
        <v>2901</v>
      </c>
      <c r="H776" s="12" t="s">
        <v>3504</v>
      </c>
      <c r="I776" s="12" t="s">
        <v>3397</v>
      </c>
      <c r="J776" s="12" t="s">
        <v>2117</v>
      </c>
      <c r="K776" s="12" t="s">
        <v>1252</v>
      </c>
      <c r="L776" s="12" t="s">
        <v>28</v>
      </c>
      <c r="N776" s="12" t="s">
        <v>1236</v>
      </c>
      <c r="O776" t="s">
        <v>744</v>
      </c>
      <c r="P776" s="12" t="s">
        <v>96</v>
      </c>
      <c r="Q776" t="s">
        <v>4101</v>
      </c>
      <c r="R776" t="s">
        <v>4229</v>
      </c>
      <c r="S776" t="s">
        <v>4257</v>
      </c>
      <c r="T776" s="61" t="s">
        <v>4507</v>
      </c>
      <c r="U776" s="12" t="s">
        <v>1251</v>
      </c>
      <c r="V776" s="12" t="s">
        <v>3077</v>
      </c>
      <c r="W776" s="12" t="s">
        <v>40</v>
      </c>
      <c r="X776" s="12" t="s">
        <v>3069</v>
      </c>
      <c r="Y776" s="12" t="s">
        <v>3069</v>
      </c>
      <c r="Z776" s="12" t="s">
        <v>1238</v>
      </c>
      <c r="AA776" s="12" t="s">
        <v>35</v>
      </c>
      <c r="AB776" s="12" t="s">
        <v>2901</v>
      </c>
      <c r="AE776" s="12" t="s">
        <v>119</v>
      </c>
      <c r="AF776" s="12">
        <v>2</v>
      </c>
    </row>
    <row r="777" spans="1:59" s="12" customFormat="1" x14ac:dyDescent="0.25">
      <c r="A777" s="12" t="s">
        <v>1234</v>
      </c>
      <c r="B777" s="12">
        <v>2018</v>
      </c>
      <c r="C777" t="str">
        <f t="shared" si="12"/>
        <v>Hazeleger et al. 2018</v>
      </c>
      <c r="D777" s="12" t="s">
        <v>35</v>
      </c>
      <c r="E777" s="12" t="s">
        <v>226</v>
      </c>
      <c r="F777" s="12" t="s">
        <v>1235</v>
      </c>
      <c r="G777" s="12" t="s">
        <v>2901</v>
      </c>
      <c r="H777" s="12" t="s">
        <v>3504</v>
      </c>
      <c r="I777" s="12" t="s">
        <v>3397</v>
      </c>
      <c r="J777" s="12" t="s">
        <v>2117</v>
      </c>
      <c r="K777" s="12" t="s">
        <v>1252</v>
      </c>
      <c r="L777" s="12" t="s">
        <v>28</v>
      </c>
      <c r="N777" s="12" t="s">
        <v>1236</v>
      </c>
      <c r="O777" t="s">
        <v>744</v>
      </c>
      <c r="P777" s="12" t="s">
        <v>96</v>
      </c>
      <c r="Q777" t="s">
        <v>4101</v>
      </c>
      <c r="R777" t="s">
        <v>4229</v>
      </c>
      <c r="S777" t="s">
        <v>4228</v>
      </c>
      <c r="T777" s="12" t="s">
        <v>2669</v>
      </c>
      <c r="U777" s="12" t="s">
        <v>1244</v>
      </c>
      <c r="V777" s="12" t="s">
        <v>3077</v>
      </c>
      <c r="W777" s="12" t="s">
        <v>40</v>
      </c>
      <c r="X777" s="12" t="s">
        <v>3069</v>
      </c>
      <c r="Y777" s="12" t="s">
        <v>3069</v>
      </c>
      <c r="Z777" s="12" t="s">
        <v>1238</v>
      </c>
      <c r="AA777" s="12" t="s">
        <v>35</v>
      </c>
      <c r="AB777" s="12" t="s">
        <v>2901</v>
      </c>
      <c r="AE777" s="12" t="s">
        <v>119</v>
      </c>
      <c r="AF777" s="12">
        <v>6</v>
      </c>
    </row>
    <row r="778" spans="1:59" s="12" customFormat="1" x14ac:dyDescent="0.25">
      <c r="A778" s="12" t="s">
        <v>1234</v>
      </c>
      <c r="B778" s="12">
        <v>2018</v>
      </c>
      <c r="C778" t="str">
        <f t="shared" si="12"/>
        <v>Hazeleger et al. 2018</v>
      </c>
      <c r="D778" s="12" t="s">
        <v>35</v>
      </c>
      <c r="E778" s="12" t="s">
        <v>226</v>
      </c>
      <c r="F778" s="12" t="s">
        <v>1235</v>
      </c>
      <c r="G778" s="12" t="s">
        <v>2901</v>
      </c>
      <c r="H778" s="12" t="s">
        <v>3504</v>
      </c>
      <c r="I778" s="12" t="s">
        <v>3397</v>
      </c>
      <c r="J778" s="12" t="s">
        <v>2117</v>
      </c>
      <c r="K778" s="12" t="s">
        <v>1252</v>
      </c>
      <c r="L778" s="12" t="s">
        <v>28</v>
      </c>
      <c r="N778" s="12" t="s">
        <v>1236</v>
      </c>
      <c r="O778" t="s">
        <v>744</v>
      </c>
      <c r="P778" s="12" t="s">
        <v>96</v>
      </c>
      <c r="Q778" t="s">
        <v>4101</v>
      </c>
      <c r="R778" t="s">
        <v>4229</v>
      </c>
      <c r="S778" t="s">
        <v>4292</v>
      </c>
      <c r="T778" s="12" t="s">
        <v>3771</v>
      </c>
      <c r="U778" s="12" t="s">
        <v>1248</v>
      </c>
      <c r="V778" s="12" t="s">
        <v>3077</v>
      </c>
      <c r="W778" s="12" t="s">
        <v>40</v>
      </c>
      <c r="X778" s="12" t="s">
        <v>3069</v>
      </c>
      <c r="Y778" s="12" t="s">
        <v>3069</v>
      </c>
      <c r="Z778" s="12" t="s">
        <v>1238</v>
      </c>
      <c r="AA778" s="12" t="s">
        <v>35</v>
      </c>
      <c r="AB778" s="12" t="s">
        <v>2901</v>
      </c>
      <c r="AE778" s="12" t="s">
        <v>119</v>
      </c>
      <c r="AF778" s="12">
        <v>9</v>
      </c>
    </row>
    <row r="779" spans="1:59" s="12" customFormat="1" x14ac:dyDescent="0.25">
      <c r="A779" s="12" t="s">
        <v>1234</v>
      </c>
      <c r="B779" s="12">
        <v>2018</v>
      </c>
      <c r="C779" t="str">
        <f t="shared" si="12"/>
        <v>Hazeleger et al. 2018</v>
      </c>
      <c r="D779" s="12" t="s">
        <v>35</v>
      </c>
      <c r="E779" s="12" t="s">
        <v>226</v>
      </c>
      <c r="F779" s="12" t="s">
        <v>1235</v>
      </c>
      <c r="G779" s="12" t="s">
        <v>2901</v>
      </c>
      <c r="H779" s="12" t="s">
        <v>3504</v>
      </c>
      <c r="I779" s="12" t="s">
        <v>3397</v>
      </c>
      <c r="J779" s="12" t="s">
        <v>2117</v>
      </c>
      <c r="K779" s="12" t="s">
        <v>1252</v>
      </c>
      <c r="L779" s="12" t="s">
        <v>28</v>
      </c>
      <c r="N779" s="12" t="s">
        <v>1236</v>
      </c>
      <c r="O779" t="s">
        <v>744</v>
      </c>
      <c r="P779" s="12" t="s">
        <v>96</v>
      </c>
      <c r="Q779" t="s">
        <v>4101</v>
      </c>
      <c r="R779" t="s">
        <v>4229</v>
      </c>
      <c r="S779" t="s">
        <v>4228</v>
      </c>
      <c r="T779" s="12" t="s">
        <v>2670</v>
      </c>
      <c r="U779" s="12" t="s">
        <v>1246</v>
      </c>
      <c r="V779" s="12" t="s">
        <v>3077</v>
      </c>
      <c r="W779" s="12" t="s">
        <v>40</v>
      </c>
      <c r="X779" s="12" t="s">
        <v>3069</v>
      </c>
      <c r="Y779" s="12" t="s">
        <v>3069</v>
      </c>
      <c r="Z779" s="12" t="s">
        <v>1238</v>
      </c>
      <c r="AA779" s="12" t="s">
        <v>35</v>
      </c>
      <c r="AB779" s="12" t="s">
        <v>2901</v>
      </c>
      <c r="AE779" s="12" t="s">
        <v>119</v>
      </c>
      <c r="AF779" s="12">
        <v>27</v>
      </c>
    </row>
    <row r="780" spans="1:59" s="12" customFormat="1" x14ac:dyDescent="0.25">
      <c r="A780" s="12" t="s">
        <v>1234</v>
      </c>
      <c r="B780" s="12">
        <v>2018</v>
      </c>
      <c r="C780" t="str">
        <f t="shared" si="12"/>
        <v>Hazeleger et al. 2018</v>
      </c>
      <c r="D780" s="12" t="s">
        <v>35</v>
      </c>
      <c r="E780" s="12" t="s">
        <v>226</v>
      </c>
      <c r="F780" s="12" t="s">
        <v>1235</v>
      </c>
      <c r="G780" s="12" t="s">
        <v>2901</v>
      </c>
      <c r="H780" s="12" t="s">
        <v>3504</v>
      </c>
      <c r="I780" s="12" t="s">
        <v>3397</v>
      </c>
      <c r="J780" s="12" t="s">
        <v>2117</v>
      </c>
      <c r="K780" s="12" t="s">
        <v>1252</v>
      </c>
      <c r="L780" s="12" t="s">
        <v>28</v>
      </c>
      <c r="N780" s="12" t="s">
        <v>1236</v>
      </c>
      <c r="O780" t="s">
        <v>744</v>
      </c>
      <c r="P780" s="12" t="s">
        <v>96</v>
      </c>
      <c r="Q780" t="s">
        <v>4101</v>
      </c>
      <c r="R780" t="s">
        <v>4229</v>
      </c>
      <c r="S780" t="s">
        <v>4228</v>
      </c>
      <c r="T780" s="12" t="s">
        <v>2666</v>
      </c>
      <c r="U780" s="12" t="s">
        <v>1241</v>
      </c>
      <c r="V780" s="12" t="s">
        <v>3077</v>
      </c>
      <c r="W780" s="12" t="s">
        <v>40</v>
      </c>
      <c r="X780" s="12" t="s">
        <v>3119</v>
      </c>
      <c r="Y780" s="12" t="s">
        <v>3069</v>
      </c>
      <c r="Z780" s="12" t="s">
        <v>1238</v>
      </c>
      <c r="AA780" s="12" t="s">
        <v>35</v>
      </c>
      <c r="AB780" s="12" t="s">
        <v>2901</v>
      </c>
      <c r="AE780" s="12">
        <v>2</v>
      </c>
      <c r="AF780" s="12">
        <v>38</v>
      </c>
    </row>
    <row r="781" spans="1:59" s="12" customFormat="1" x14ac:dyDescent="0.25">
      <c r="A781" s="12" t="s">
        <v>1234</v>
      </c>
      <c r="B781" s="12">
        <v>2018</v>
      </c>
      <c r="C781" t="str">
        <f t="shared" si="12"/>
        <v>Hazeleger et al. 2018</v>
      </c>
      <c r="D781" s="12" t="s">
        <v>35</v>
      </c>
      <c r="E781" s="12" t="s">
        <v>226</v>
      </c>
      <c r="F781" s="12" t="s">
        <v>1235</v>
      </c>
      <c r="G781" s="12" t="s">
        <v>2901</v>
      </c>
      <c r="H781" s="12" t="s">
        <v>3504</v>
      </c>
      <c r="I781" s="12" t="s">
        <v>3076</v>
      </c>
      <c r="J781" s="12" t="s">
        <v>3625</v>
      </c>
      <c r="K781" s="12" t="s">
        <v>1252</v>
      </c>
      <c r="L781" s="12" t="s">
        <v>28</v>
      </c>
      <c r="N781" s="12" t="s">
        <v>1236</v>
      </c>
      <c r="O781" t="s">
        <v>744</v>
      </c>
      <c r="P781" s="12" t="s">
        <v>96</v>
      </c>
      <c r="Q781" t="s">
        <v>4101</v>
      </c>
      <c r="R781" t="s">
        <v>4229</v>
      </c>
      <c r="S781" t="s">
        <v>4228</v>
      </c>
      <c r="T781" s="12" t="s">
        <v>2666</v>
      </c>
      <c r="U781" s="12" t="s">
        <v>1241</v>
      </c>
      <c r="V781" s="12" t="s">
        <v>3077</v>
      </c>
      <c r="W781" s="12" t="s">
        <v>40</v>
      </c>
      <c r="X781" s="12" t="s">
        <v>3303</v>
      </c>
      <c r="Y781" s="12" t="s">
        <v>3303</v>
      </c>
      <c r="Z781" s="12" t="s">
        <v>1238</v>
      </c>
      <c r="AA781" s="12" t="s">
        <v>35</v>
      </c>
      <c r="AB781" s="12" t="s">
        <v>2901</v>
      </c>
      <c r="AE781" s="12">
        <v>2</v>
      </c>
      <c r="AF781" s="12">
        <v>38</v>
      </c>
    </row>
    <row r="782" spans="1:59" s="12" customFormat="1" x14ac:dyDescent="0.25">
      <c r="A782" s="12" t="s">
        <v>1234</v>
      </c>
      <c r="B782" s="12">
        <v>2018</v>
      </c>
      <c r="C782" t="str">
        <f t="shared" si="12"/>
        <v>Hazeleger et al. 2018</v>
      </c>
      <c r="D782" s="12" t="s">
        <v>35</v>
      </c>
      <c r="E782" s="12" t="s">
        <v>226</v>
      </c>
      <c r="F782" s="12" t="s">
        <v>1235</v>
      </c>
      <c r="G782" s="12" t="s">
        <v>2901</v>
      </c>
      <c r="H782" s="12" t="s">
        <v>3504</v>
      </c>
      <c r="I782" s="12" t="s">
        <v>3397</v>
      </c>
      <c r="J782" s="12" t="s">
        <v>2117</v>
      </c>
      <c r="K782" s="12" t="s">
        <v>1252</v>
      </c>
      <c r="L782" s="12" t="s">
        <v>28</v>
      </c>
      <c r="N782" s="12" t="s">
        <v>1236</v>
      </c>
      <c r="O782" t="s">
        <v>744</v>
      </c>
      <c r="P782" s="12" t="s">
        <v>96</v>
      </c>
      <c r="Q782" t="s">
        <v>4101</v>
      </c>
      <c r="R782" t="s">
        <v>4229</v>
      </c>
      <c r="S782" t="s">
        <v>4389</v>
      </c>
      <c r="T782" s="12" t="s">
        <v>2663</v>
      </c>
      <c r="U782" s="12" t="s">
        <v>1237</v>
      </c>
      <c r="V782" s="12" t="s">
        <v>3077</v>
      </c>
      <c r="W782" s="12" t="s">
        <v>40</v>
      </c>
      <c r="X782" s="12" t="s">
        <v>3069</v>
      </c>
      <c r="Y782" s="12" t="s">
        <v>3069</v>
      </c>
      <c r="Z782" s="12" t="s">
        <v>1238</v>
      </c>
      <c r="AA782" s="12" t="s">
        <v>35</v>
      </c>
      <c r="AB782" s="12" t="s">
        <v>2901</v>
      </c>
      <c r="AE782" s="12" t="s">
        <v>119</v>
      </c>
      <c r="AF782" s="12">
        <v>29</v>
      </c>
    </row>
    <row r="783" spans="1:59" s="12" customFormat="1" x14ac:dyDescent="0.25">
      <c r="A783" s="12" t="s">
        <v>1234</v>
      </c>
      <c r="B783" s="12">
        <v>2018</v>
      </c>
      <c r="C783" t="str">
        <f t="shared" si="12"/>
        <v>Hazeleger et al. 2018</v>
      </c>
      <c r="D783" s="12" t="s">
        <v>35</v>
      </c>
      <c r="E783" s="12" t="s">
        <v>226</v>
      </c>
      <c r="F783" s="12" t="s">
        <v>1235</v>
      </c>
      <c r="G783" s="12" t="s">
        <v>2901</v>
      </c>
      <c r="H783" s="12" t="s">
        <v>3504</v>
      </c>
      <c r="I783" s="12" t="s">
        <v>3397</v>
      </c>
      <c r="J783" s="12" t="s">
        <v>2117</v>
      </c>
      <c r="K783" s="12" t="s">
        <v>1252</v>
      </c>
      <c r="L783" s="12" t="s">
        <v>28</v>
      </c>
      <c r="N783" s="12" t="s">
        <v>1236</v>
      </c>
      <c r="O783" t="s">
        <v>744</v>
      </c>
      <c r="P783" s="12" t="s">
        <v>96</v>
      </c>
      <c r="Q783" t="s">
        <v>4101</v>
      </c>
      <c r="R783" t="s">
        <v>4229</v>
      </c>
      <c r="S783" t="s">
        <v>4228</v>
      </c>
      <c r="T783" s="12" t="s">
        <v>3464</v>
      </c>
      <c r="U783" s="12" t="s">
        <v>1245</v>
      </c>
      <c r="V783" s="12" t="s">
        <v>3077</v>
      </c>
      <c r="W783" s="12" t="s">
        <v>40</v>
      </c>
      <c r="X783" s="12" t="s">
        <v>3069</v>
      </c>
      <c r="Y783" s="12" t="s">
        <v>3069</v>
      </c>
      <c r="Z783" s="12" t="s">
        <v>1238</v>
      </c>
      <c r="AA783" s="12" t="s">
        <v>35</v>
      </c>
      <c r="AB783" s="12" t="s">
        <v>2901</v>
      </c>
      <c r="AE783" s="12" t="s">
        <v>119</v>
      </c>
      <c r="AF783" s="12">
        <v>20</v>
      </c>
    </row>
    <row r="784" spans="1:59" s="12" customFormat="1" x14ac:dyDescent="0.25">
      <c r="A784" s="12" t="s">
        <v>3144</v>
      </c>
      <c r="B784" s="12">
        <v>2011</v>
      </c>
      <c r="C784" t="str">
        <f t="shared" si="12"/>
        <v>Hellein et al. 2011</v>
      </c>
      <c r="D784" s="12" t="s">
        <v>35</v>
      </c>
      <c r="E784" s="12" t="s">
        <v>226</v>
      </c>
      <c r="F784" s="12" t="s">
        <v>3145</v>
      </c>
      <c r="G784" s="12" t="s">
        <v>35</v>
      </c>
      <c r="H784" s="12" t="s">
        <v>3503</v>
      </c>
      <c r="I784" s="12" t="s">
        <v>219</v>
      </c>
      <c r="J784" s="12" t="s">
        <v>3625</v>
      </c>
      <c r="K784" s="12" t="s">
        <v>28</v>
      </c>
      <c r="L784" s="12" t="s">
        <v>28</v>
      </c>
      <c r="N784" s="12" t="s">
        <v>3146</v>
      </c>
      <c r="O784" t="s">
        <v>744</v>
      </c>
      <c r="P784" s="12" t="s">
        <v>96</v>
      </c>
      <c r="Q784" t="s">
        <v>3978</v>
      </c>
      <c r="R784" t="s">
        <v>3935</v>
      </c>
      <c r="S784" t="s">
        <v>3979</v>
      </c>
      <c r="T784" s="12" t="s">
        <v>165</v>
      </c>
      <c r="W784" s="12" t="s">
        <v>325</v>
      </c>
      <c r="X784" s="12" t="s">
        <v>3069</v>
      </c>
      <c r="Y784" s="12" t="s">
        <v>3069</v>
      </c>
      <c r="Z784" s="12" t="s">
        <v>80</v>
      </c>
      <c r="AA784" s="12" t="s">
        <v>35</v>
      </c>
      <c r="AB784" s="12" t="s">
        <v>2901</v>
      </c>
      <c r="AE784" s="12">
        <v>9</v>
      </c>
      <c r="AF784" s="12">
        <v>18</v>
      </c>
      <c r="AG784" s="15"/>
      <c r="AH784" s="15"/>
    </row>
    <row r="785" spans="1:44" s="12" customFormat="1" x14ac:dyDescent="0.25">
      <c r="A785" s="12" t="s">
        <v>3144</v>
      </c>
      <c r="B785" s="12">
        <v>2011</v>
      </c>
      <c r="C785" t="str">
        <f t="shared" si="12"/>
        <v>Hellein et al. 2011</v>
      </c>
      <c r="D785" s="12" t="s">
        <v>35</v>
      </c>
      <c r="E785" s="12" t="s">
        <v>226</v>
      </c>
      <c r="F785" s="12" t="s">
        <v>3145</v>
      </c>
      <c r="G785" s="12" t="s">
        <v>35</v>
      </c>
      <c r="H785" s="12" t="s">
        <v>3503</v>
      </c>
      <c r="I785" s="12" t="s">
        <v>219</v>
      </c>
      <c r="J785" s="12" t="s">
        <v>3625</v>
      </c>
      <c r="K785" s="12" t="s">
        <v>28</v>
      </c>
      <c r="L785" s="12" t="s">
        <v>28</v>
      </c>
      <c r="N785" s="12" t="s">
        <v>3146</v>
      </c>
      <c r="O785" t="s">
        <v>744</v>
      </c>
      <c r="P785" s="12" t="s">
        <v>96</v>
      </c>
      <c r="Q785" t="s">
        <v>3978</v>
      </c>
      <c r="R785" t="s">
        <v>3935</v>
      </c>
      <c r="S785" t="s">
        <v>3979</v>
      </c>
      <c r="T785" s="12" t="s">
        <v>165</v>
      </c>
      <c r="W785" s="12" t="s">
        <v>325</v>
      </c>
      <c r="X785" s="12" t="s">
        <v>3165</v>
      </c>
      <c r="Y785" s="12" t="s">
        <v>3165</v>
      </c>
      <c r="Z785" s="12" t="s">
        <v>80</v>
      </c>
      <c r="AA785" s="12" t="s">
        <v>35</v>
      </c>
      <c r="AB785" s="12" t="s">
        <v>2901</v>
      </c>
      <c r="AE785" s="12">
        <v>2</v>
      </c>
      <c r="AF785" s="12">
        <v>18</v>
      </c>
      <c r="AG785" s="15"/>
      <c r="AH785" s="15"/>
    </row>
    <row r="786" spans="1:44" s="12" customFormat="1" x14ac:dyDescent="0.25">
      <c r="A786" s="12" t="s">
        <v>788</v>
      </c>
      <c r="B786" s="12">
        <v>2013</v>
      </c>
      <c r="C786" t="str">
        <f t="shared" si="12"/>
        <v>Lohmus et al. 2013</v>
      </c>
      <c r="D786" s="12" t="s">
        <v>35</v>
      </c>
      <c r="E786" s="12" t="s">
        <v>226</v>
      </c>
      <c r="F786" s="12" t="s">
        <v>789</v>
      </c>
      <c r="G786" s="12" t="s">
        <v>2901</v>
      </c>
      <c r="H786" s="12" t="s">
        <v>3504</v>
      </c>
      <c r="I786" s="12" t="s">
        <v>3321</v>
      </c>
      <c r="J786" s="12" t="s">
        <v>2117</v>
      </c>
      <c r="K786" s="12" t="s">
        <v>28</v>
      </c>
      <c r="L786" s="12" t="s">
        <v>28</v>
      </c>
      <c r="N786" s="12" t="s">
        <v>248</v>
      </c>
      <c r="O786" t="s">
        <v>744</v>
      </c>
      <c r="P786" s="12" t="s">
        <v>96</v>
      </c>
      <c r="Q786" t="s">
        <v>3912</v>
      </c>
      <c r="R786" t="s">
        <v>3913</v>
      </c>
      <c r="S786" t="s">
        <v>4024</v>
      </c>
      <c r="T786" s="12" t="s">
        <v>791</v>
      </c>
      <c r="U786" s="12" t="s">
        <v>792</v>
      </c>
      <c r="W786" s="12" t="s">
        <v>40</v>
      </c>
      <c r="X786" s="12" t="s">
        <v>3303</v>
      </c>
      <c r="Y786" s="12" t="s">
        <v>3303</v>
      </c>
      <c r="Z786" s="12" t="s">
        <v>69</v>
      </c>
      <c r="AA786" s="12" t="s">
        <v>35</v>
      </c>
      <c r="AB786" s="12" t="s">
        <v>2901</v>
      </c>
      <c r="AE786" s="12">
        <v>3</v>
      </c>
      <c r="AF786" s="12">
        <v>7</v>
      </c>
    </row>
    <row r="787" spans="1:44" s="12" customFormat="1" x14ac:dyDescent="0.25">
      <c r="A787" s="12" t="s">
        <v>788</v>
      </c>
      <c r="B787" s="12">
        <v>2013</v>
      </c>
      <c r="C787" t="str">
        <f t="shared" si="12"/>
        <v>Lohmus et al. 2013</v>
      </c>
      <c r="D787" s="12" t="s">
        <v>35</v>
      </c>
      <c r="E787" s="12" t="s">
        <v>226</v>
      </c>
      <c r="F787" s="12" t="s">
        <v>789</v>
      </c>
      <c r="G787" s="12" t="s">
        <v>2901</v>
      </c>
      <c r="H787" s="12" t="s">
        <v>3504</v>
      </c>
      <c r="I787" s="12" t="s">
        <v>3321</v>
      </c>
      <c r="J787" s="12" t="s">
        <v>2117</v>
      </c>
      <c r="K787" s="12" t="s">
        <v>28</v>
      </c>
      <c r="L787" s="12" t="s">
        <v>28</v>
      </c>
      <c r="N787" s="12" t="s">
        <v>248</v>
      </c>
      <c r="O787" t="s">
        <v>744</v>
      </c>
      <c r="P787" s="12" t="s">
        <v>96</v>
      </c>
      <c r="Q787" t="s">
        <v>3912</v>
      </c>
      <c r="R787" t="s">
        <v>3914</v>
      </c>
      <c r="S787" t="s">
        <v>4118</v>
      </c>
      <c r="T787" s="12" t="s">
        <v>794</v>
      </c>
      <c r="U787" s="12" t="s">
        <v>458</v>
      </c>
      <c r="W787" s="12" t="s">
        <v>40</v>
      </c>
      <c r="X787" s="12" t="s">
        <v>3303</v>
      </c>
      <c r="Y787" s="12" t="s">
        <v>3303</v>
      </c>
      <c r="Z787" s="12" t="s">
        <v>69</v>
      </c>
      <c r="AA787" s="12" t="s">
        <v>35</v>
      </c>
      <c r="AB787" s="12" t="s">
        <v>2901</v>
      </c>
      <c r="AE787" s="12" t="s">
        <v>119</v>
      </c>
      <c r="AF787" s="12">
        <v>2</v>
      </c>
    </row>
    <row r="788" spans="1:44" s="12" customFormat="1" x14ac:dyDescent="0.25">
      <c r="A788" s="12" t="s">
        <v>788</v>
      </c>
      <c r="B788" s="12">
        <v>2013</v>
      </c>
      <c r="C788" t="str">
        <f t="shared" si="12"/>
        <v>Lohmus et al. 2013</v>
      </c>
      <c r="D788" s="12" t="s">
        <v>35</v>
      </c>
      <c r="E788" s="12" t="s">
        <v>226</v>
      </c>
      <c r="F788" s="12" t="s">
        <v>789</v>
      </c>
      <c r="G788" s="12" t="s">
        <v>2901</v>
      </c>
      <c r="H788" s="12" t="s">
        <v>3504</v>
      </c>
      <c r="I788" s="12" t="s">
        <v>3321</v>
      </c>
      <c r="J788" s="12" t="s">
        <v>2117</v>
      </c>
      <c r="K788" s="12" t="s">
        <v>28</v>
      </c>
      <c r="L788" s="12" t="s">
        <v>28</v>
      </c>
      <c r="N788" s="12" t="s">
        <v>248</v>
      </c>
      <c r="O788" t="s">
        <v>744</v>
      </c>
      <c r="P788" s="12" t="s">
        <v>96</v>
      </c>
      <c r="Q788" t="s">
        <v>3912</v>
      </c>
      <c r="R788" t="s">
        <v>3914</v>
      </c>
      <c r="S788" t="s">
        <v>4209</v>
      </c>
      <c r="T788" s="12" t="s">
        <v>795</v>
      </c>
      <c r="U788" s="12" t="s">
        <v>737</v>
      </c>
      <c r="W788" s="12" t="s">
        <v>40</v>
      </c>
      <c r="X788" s="12" t="s">
        <v>3303</v>
      </c>
      <c r="Y788" s="12" t="s">
        <v>3303</v>
      </c>
      <c r="Z788" s="12" t="s">
        <v>69</v>
      </c>
      <c r="AA788" s="12" t="s">
        <v>35</v>
      </c>
      <c r="AB788" s="12" t="s">
        <v>2901</v>
      </c>
      <c r="AE788" s="12" t="s">
        <v>119</v>
      </c>
      <c r="AF788" s="12">
        <v>12</v>
      </c>
    </row>
    <row r="789" spans="1:44" s="12" customFormat="1" x14ac:dyDescent="0.25">
      <c r="A789" s="12" t="s">
        <v>788</v>
      </c>
      <c r="B789" s="12">
        <v>2013</v>
      </c>
      <c r="C789" t="str">
        <f t="shared" si="12"/>
        <v>Lohmus et al. 2013</v>
      </c>
      <c r="D789" s="12" t="s">
        <v>35</v>
      </c>
      <c r="E789" s="12" t="s">
        <v>226</v>
      </c>
      <c r="F789" s="12" t="s">
        <v>789</v>
      </c>
      <c r="G789" s="12" t="s">
        <v>2901</v>
      </c>
      <c r="H789" s="12" t="s">
        <v>3504</v>
      </c>
      <c r="I789" s="12" t="s">
        <v>3321</v>
      </c>
      <c r="J789" s="12" t="s">
        <v>2117</v>
      </c>
      <c r="K789" s="12" t="s">
        <v>28</v>
      </c>
      <c r="L789" s="12" t="s">
        <v>28</v>
      </c>
      <c r="N789" s="12" t="s">
        <v>248</v>
      </c>
      <c r="O789" t="s">
        <v>744</v>
      </c>
      <c r="P789" s="12" t="s">
        <v>96</v>
      </c>
      <c r="Q789" t="s">
        <v>3912</v>
      </c>
      <c r="R789" t="s">
        <v>3914</v>
      </c>
      <c r="S789" t="s">
        <v>4209</v>
      </c>
      <c r="T789" s="12" t="s">
        <v>796</v>
      </c>
      <c r="U789" s="12" t="s">
        <v>797</v>
      </c>
      <c r="W789" s="12" t="s">
        <v>40</v>
      </c>
      <c r="X789" s="12" t="s">
        <v>3303</v>
      </c>
      <c r="Y789" s="12" t="s">
        <v>3303</v>
      </c>
      <c r="Z789" s="12" t="s">
        <v>69</v>
      </c>
      <c r="AA789" s="12" t="s">
        <v>35</v>
      </c>
      <c r="AB789" s="12" t="s">
        <v>2901</v>
      </c>
      <c r="AE789" s="12">
        <v>1</v>
      </c>
      <c r="AF789" s="12">
        <v>45</v>
      </c>
    </row>
    <row r="790" spans="1:44" s="12" customFormat="1" x14ac:dyDescent="0.25">
      <c r="A790" s="12" t="s">
        <v>199</v>
      </c>
      <c r="B790" s="12">
        <v>2020</v>
      </c>
      <c r="C790" t="str">
        <f t="shared" si="12"/>
        <v>Lowenstein et al. 2020</v>
      </c>
      <c r="D790" s="12" t="s">
        <v>35</v>
      </c>
      <c r="E790" s="12" t="s">
        <v>158</v>
      </c>
      <c r="F790" s="12" t="s">
        <v>200</v>
      </c>
      <c r="G790" s="12" t="s">
        <v>2901</v>
      </c>
      <c r="H790" s="12" t="s">
        <v>3506</v>
      </c>
      <c r="I790" s="12" t="s">
        <v>3356</v>
      </c>
      <c r="J790" s="12" t="s">
        <v>3625</v>
      </c>
      <c r="K790" s="12" t="s">
        <v>28</v>
      </c>
      <c r="L790" s="12" t="s">
        <v>28</v>
      </c>
      <c r="N790" s="12" t="s">
        <v>28</v>
      </c>
      <c r="O790" t="s">
        <v>744</v>
      </c>
      <c r="P790" s="12" t="s">
        <v>96</v>
      </c>
      <c r="Q790" t="s">
        <v>3978</v>
      </c>
      <c r="R790" t="s">
        <v>3935</v>
      </c>
      <c r="S790" t="s">
        <v>3979</v>
      </c>
      <c r="T790" s="12" t="s">
        <v>165</v>
      </c>
      <c r="W790" s="12" t="s">
        <v>202</v>
      </c>
      <c r="X790" s="12" t="s">
        <v>3355</v>
      </c>
      <c r="Y790" s="12" t="s">
        <v>3069</v>
      </c>
      <c r="Z790" s="12" t="s">
        <v>204</v>
      </c>
      <c r="AA790" s="12" t="s">
        <v>35</v>
      </c>
      <c r="AB790" s="12" t="s">
        <v>2901</v>
      </c>
      <c r="AE790" s="12">
        <v>4</v>
      </c>
      <c r="AF790" s="12">
        <v>21</v>
      </c>
    </row>
    <row r="791" spans="1:44" s="12" customFormat="1" x14ac:dyDescent="0.25">
      <c r="A791" s="12" t="s">
        <v>3123</v>
      </c>
      <c r="B791" s="12">
        <v>2019</v>
      </c>
      <c r="C791" t="str">
        <f t="shared" si="12"/>
        <v>Medley, S. E. 2019</v>
      </c>
      <c r="D791" s="12" t="s">
        <v>1455</v>
      </c>
      <c r="E791" s="12" t="s">
        <v>226</v>
      </c>
      <c r="F791" s="12" t="s">
        <v>3124</v>
      </c>
      <c r="G791" s="12" t="s">
        <v>2901</v>
      </c>
      <c r="H791" s="12" t="s">
        <v>3502</v>
      </c>
      <c r="I791" s="12" t="s">
        <v>3125</v>
      </c>
      <c r="J791" s="12" t="s">
        <v>3625</v>
      </c>
      <c r="K791" s="12" t="s">
        <v>28</v>
      </c>
      <c r="L791" s="12" t="s">
        <v>28</v>
      </c>
      <c r="N791" s="12" t="s">
        <v>28</v>
      </c>
      <c r="O791" t="s">
        <v>744</v>
      </c>
      <c r="P791" s="12" t="s">
        <v>96</v>
      </c>
      <c r="Q791" t="s">
        <v>3978</v>
      </c>
      <c r="R791" t="s">
        <v>4476</v>
      </c>
      <c r="S791" t="s">
        <v>4475</v>
      </c>
      <c r="T791" s="12" t="s">
        <v>3126</v>
      </c>
      <c r="U791" s="12" t="s">
        <v>3127</v>
      </c>
      <c r="W791" s="12" t="s">
        <v>40</v>
      </c>
      <c r="X791" s="12" t="s">
        <v>3119</v>
      </c>
      <c r="Y791" s="12" t="s">
        <v>3069</v>
      </c>
      <c r="Z791" s="12" t="s">
        <v>80</v>
      </c>
      <c r="AA791" s="12" t="s">
        <v>35</v>
      </c>
      <c r="AB791" s="12" t="s">
        <v>2901</v>
      </c>
      <c r="AE791" s="12">
        <v>112</v>
      </c>
      <c r="AF791" s="12">
        <v>201</v>
      </c>
      <c r="AG791" s="15">
        <v>0.52700000000000002</v>
      </c>
      <c r="AH791" s="15"/>
      <c r="AO791" s="15"/>
      <c r="AP791" s="15"/>
    </row>
    <row r="792" spans="1:44" s="12" customFormat="1" x14ac:dyDescent="0.25">
      <c r="A792" s="12" t="s">
        <v>3123</v>
      </c>
      <c r="B792" s="12">
        <v>2019</v>
      </c>
      <c r="C792" t="str">
        <f t="shared" si="12"/>
        <v>Medley, S. E. 2019</v>
      </c>
      <c r="D792" s="12" t="s">
        <v>1455</v>
      </c>
      <c r="E792" s="12" t="s">
        <v>226</v>
      </c>
      <c r="F792" s="12" t="s">
        <v>3124</v>
      </c>
      <c r="G792" s="12" t="s">
        <v>2901</v>
      </c>
      <c r="H792" s="12" t="s">
        <v>3502</v>
      </c>
      <c r="I792" s="12" t="s">
        <v>3322</v>
      </c>
      <c r="J792" s="12" t="s">
        <v>3625</v>
      </c>
      <c r="K792" s="12" t="s">
        <v>28</v>
      </c>
      <c r="L792" s="12" t="s">
        <v>28</v>
      </c>
      <c r="N792" s="12" t="s">
        <v>28</v>
      </c>
      <c r="O792" t="s">
        <v>744</v>
      </c>
      <c r="P792" s="12" t="s">
        <v>96</v>
      </c>
      <c r="Q792" t="s">
        <v>3978</v>
      </c>
      <c r="R792" t="s">
        <v>4476</v>
      </c>
      <c r="S792" t="s">
        <v>4475</v>
      </c>
      <c r="T792" s="12" t="s">
        <v>3126</v>
      </c>
      <c r="U792" s="12" t="s">
        <v>3127</v>
      </c>
      <c r="W792" s="12" t="s">
        <v>40</v>
      </c>
      <c r="X792" s="12" t="s">
        <v>3323</v>
      </c>
      <c r="Y792" s="12" t="s">
        <v>3303</v>
      </c>
      <c r="Z792" s="12" t="s">
        <v>80</v>
      </c>
      <c r="AA792" s="12" t="s">
        <v>35</v>
      </c>
      <c r="AB792" s="12" t="s">
        <v>2901</v>
      </c>
      <c r="AE792" s="12">
        <v>55</v>
      </c>
      <c r="AF792" s="12">
        <v>112</v>
      </c>
      <c r="AG792" s="18">
        <v>0.49099999999999999</v>
      </c>
      <c r="AH792" s="18"/>
      <c r="AO792" s="15"/>
      <c r="AP792" s="15"/>
      <c r="AQ792" s="12" t="s">
        <v>3324</v>
      </c>
    </row>
    <row r="793" spans="1:44" s="12" customFormat="1" x14ac:dyDescent="0.25">
      <c r="A793" s="12" t="s">
        <v>3128</v>
      </c>
      <c r="B793" s="12">
        <v>2001</v>
      </c>
      <c r="C793" t="str">
        <f t="shared" si="12"/>
        <v>Moser et al. 2001</v>
      </c>
      <c r="D793" s="12" t="s">
        <v>35</v>
      </c>
      <c r="E793" s="12" t="s">
        <v>25</v>
      </c>
      <c r="F793" s="12" t="s">
        <v>3129</v>
      </c>
      <c r="G793" s="12" t="s">
        <v>2901</v>
      </c>
      <c r="H793" s="12" t="s">
        <v>3504</v>
      </c>
      <c r="I793" s="12" t="s">
        <v>2147</v>
      </c>
      <c r="J793" s="12" t="s">
        <v>2117</v>
      </c>
      <c r="K793" s="12" t="s">
        <v>28</v>
      </c>
      <c r="L793" s="12" t="s">
        <v>28</v>
      </c>
      <c r="N793" s="12" t="s">
        <v>28</v>
      </c>
      <c r="O793" t="s">
        <v>744</v>
      </c>
      <c r="P793" s="12" t="s">
        <v>96</v>
      </c>
      <c r="Q793" t="s">
        <v>3978</v>
      </c>
      <c r="R793" t="s">
        <v>3935</v>
      </c>
      <c r="S793" t="s">
        <v>3979</v>
      </c>
      <c r="T793" s="12" t="s">
        <v>165</v>
      </c>
      <c r="W793" s="12" t="s">
        <v>3130</v>
      </c>
      <c r="X793" s="12" t="s">
        <v>3119</v>
      </c>
      <c r="Y793" s="12" t="s">
        <v>3069</v>
      </c>
      <c r="Z793" s="12" t="s">
        <v>491</v>
      </c>
      <c r="AA793" s="12" t="s">
        <v>35</v>
      </c>
      <c r="AB793" s="12" t="s">
        <v>2901</v>
      </c>
      <c r="AE793" s="12">
        <v>22</v>
      </c>
      <c r="AF793" s="12">
        <v>46</v>
      </c>
      <c r="AG793" s="15"/>
      <c r="AH793" s="15"/>
      <c r="AO793" s="15"/>
      <c r="AP793" s="15"/>
    </row>
    <row r="794" spans="1:44" s="12" customFormat="1" x14ac:dyDescent="0.25">
      <c r="A794" s="12" t="s">
        <v>3128</v>
      </c>
      <c r="B794" s="12">
        <v>2001</v>
      </c>
      <c r="C794" t="str">
        <f t="shared" si="12"/>
        <v>Moser et al. 2001</v>
      </c>
      <c r="D794" s="12" t="s">
        <v>35</v>
      </c>
      <c r="E794" s="12" t="s">
        <v>25</v>
      </c>
      <c r="F794" s="12" t="s">
        <v>3129</v>
      </c>
      <c r="G794" s="12" t="s">
        <v>2901</v>
      </c>
      <c r="H794" s="12" t="s">
        <v>3504</v>
      </c>
      <c r="I794" s="12" t="s">
        <v>3299</v>
      </c>
      <c r="J794" s="12" t="s">
        <v>3625</v>
      </c>
      <c r="K794" s="12" t="s">
        <v>28</v>
      </c>
      <c r="L794" s="12" t="s">
        <v>28</v>
      </c>
      <c r="N794" s="12" t="s">
        <v>28</v>
      </c>
      <c r="O794" t="s">
        <v>744</v>
      </c>
      <c r="P794" s="12" t="s">
        <v>96</v>
      </c>
      <c r="Q794" t="s">
        <v>3978</v>
      </c>
      <c r="R794" t="s">
        <v>3935</v>
      </c>
      <c r="S794" t="s">
        <v>3979</v>
      </c>
      <c r="T794" s="12" t="s">
        <v>165</v>
      </c>
      <c r="W794" s="12" t="s">
        <v>3130</v>
      </c>
      <c r="X794" s="12" t="s">
        <v>3298</v>
      </c>
      <c r="Y794" s="12" t="s">
        <v>3298</v>
      </c>
      <c r="Z794" s="12" t="s">
        <v>491</v>
      </c>
      <c r="AA794" s="12" t="s">
        <v>35</v>
      </c>
      <c r="AB794" s="12" t="s">
        <v>2901</v>
      </c>
      <c r="AE794" s="12">
        <v>10</v>
      </c>
      <c r="AF794" s="12">
        <v>46</v>
      </c>
      <c r="AG794" s="15"/>
      <c r="AH794" s="15"/>
      <c r="AO794" s="15"/>
      <c r="AP794" s="15"/>
      <c r="AR794" s="12" t="s">
        <v>3300</v>
      </c>
    </row>
    <row r="795" spans="1:44" s="12" customFormat="1" x14ac:dyDescent="0.25">
      <c r="A795" s="12" t="s">
        <v>3128</v>
      </c>
      <c r="B795" s="12">
        <v>2001</v>
      </c>
      <c r="C795" t="str">
        <f t="shared" si="12"/>
        <v>Moser et al. 2001</v>
      </c>
      <c r="D795" s="12" t="s">
        <v>35</v>
      </c>
      <c r="E795" s="12" t="s">
        <v>25</v>
      </c>
      <c r="F795" s="12" t="s">
        <v>3129</v>
      </c>
      <c r="G795" s="12" t="s">
        <v>2901</v>
      </c>
      <c r="H795" s="12" t="s">
        <v>3504</v>
      </c>
      <c r="I795" s="12" t="s">
        <v>3299</v>
      </c>
      <c r="J795" s="12" t="s">
        <v>3625</v>
      </c>
      <c r="K795" s="12" t="s">
        <v>28</v>
      </c>
      <c r="L795" s="12" t="s">
        <v>28</v>
      </c>
      <c r="N795" s="12" t="s">
        <v>28</v>
      </c>
      <c r="O795" t="s">
        <v>744</v>
      </c>
      <c r="P795" s="12" t="s">
        <v>96</v>
      </c>
      <c r="Q795" t="s">
        <v>3978</v>
      </c>
      <c r="R795" t="s">
        <v>3935</v>
      </c>
      <c r="S795" t="s">
        <v>3979</v>
      </c>
      <c r="T795" s="12" t="s">
        <v>165</v>
      </c>
      <c r="W795" s="12" t="s">
        <v>3130</v>
      </c>
      <c r="X795" s="12" t="s">
        <v>3387</v>
      </c>
      <c r="Y795" s="12" t="s">
        <v>3387</v>
      </c>
      <c r="Z795" s="12" t="s">
        <v>491</v>
      </c>
      <c r="AA795" s="12" t="s">
        <v>35</v>
      </c>
      <c r="AB795" s="12" t="s">
        <v>2901</v>
      </c>
      <c r="AE795" s="12">
        <v>9</v>
      </c>
      <c r="AF795" s="12">
        <v>46</v>
      </c>
      <c r="AG795" s="15"/>
      <c r="AH795" s="15"/>
      <c r="AO795" s="15"/>
      <c r="AP795" s="15"/>
      <c r="AR795" s="12" t="s">
        <v>3300</v>
      </c>
    </row>
    <row r="796" spans="1:44" s="12" customFormat="1" x14ac:dyDescent="0.25">
      <c r="A796" s="12" t="s">
        <v>1292</v>
      </c>
      <c r="B796" s="12">
        <v>2012</v>
      </c>
      <c r="C796" t="str">
        <f t="shared" si="12"/>
        <v>Oates et al. 2012</v>
      </c>
      <c r="D796" s="12" t="s">
        <v>35</v>
      </c>
      <c r="E796" s="12" t="s">
        <v>158</v>
      </c>
      <c r="F796" s="12" t="s">
        <v>1293</v>
      </c>
      <c r="G796" s="12" t="s">
        <v>35</v>
      </c>
      <c r="H796" s="12" t="s">
        <v>3503</v>
      </c>
      <c r="I796" s="12" t="s">
        <v>3062</v>
      </c>
      <c r="J796" s="12" t="s">
        <v>3625</v>
      </c>
      <c r="K796" s="12" t="s">
        <v>28</v>
      </c>
      <c r="L796" s="12" t="s">
        <v>28</v>
      </c>
      <c r="N796" s="12" t="s">
        <v>28</v>
      </c>
      <c r="O796" t="s">
        <v>744</v>
      </c>
      <c r="P796" s="12" t="s">
        <v>96</v>
      </c>
      <c r="Q796" t="s">
        <v>3978</v>
      </c>
      <c r="R796" t="s">
        <v>3935</v>
      </c>
      <c r="S796" t="s">
        <v>3979</v>
      </c>
      <c r="T796" s="12" t="s">
        <v>165</v>
      </c>
      <c r="U796" s="12" t="s">
        <v>1296</v>
      </c>
      <c r="W796" s="12" t="s">
        <v>40</v>
      </c>
      <c r="X796" s="12" t="s">
        <v>3061</v>
      </c>
      <c r="Y796" s="12" t="s">
        <v>3303</v>
      </c>
      <c r="Z796" s="12" t="s">
        <v>80</v>
      </c>
      <c r="AA796" s="12" t="s">
        <v>35</v>
      </c>
      <c r="AB796" s="12" t="s">
        <v>2901</v>
      </c>
      <c r="AE796" s="12">
        <v>3</v>
      </c>
      <c r="AF796" s="12">
        <v>75</v>
      </c>
      <c r="AG796" s="15">
        <v>0.04</v>
      </c>
      <c r="AH796" s="15"/>
      <c r="AO796" s="15"/>
      <c r="AP796" s="15"/>
    </row>
    <row r="797" spans="1:44" s="12" customFormat="1" x14ac:dyDescent="0.25">
      <c r="A797" s="12" t="s">
        <v>1292</v>
      </c>
      <c r="B797" s="12">
        <v>2012</v>
      </c>
      <c r="C797" t="str">
        <f t="shared" si="12"/>
        <v>Oates et al. 2012</v>
      </c>
      <c r="D797" s="12" t="s">
        <v>35</v>
      </c>
      <c r="E797" s="12" t="s">
        <v>158</v>
      </c>
      <c r="F797" s="12" t="s">
        <v>1293</v>
      </c>
      <c r="G797" s="12" t="s">
        <v>35</v>
      </c>
      <c r="H797" s="12" t="s">
        <v>3503</v>
      </c>
      <c r="I797" s="12" t="s">
        <v>3062</v>
      </c>
      <c r="J797" s="12" t="s">
        <v>3625</v>
      </c>
      <c r="K797" s="12" t="s">
        <v>28</v>
      </c>
      <c r="L797" s="12" t="s">
        <v>28</v>
      </c>
      <c r="N797" s="12" t="s">
        <v>28</v>
      </c>
      <c r="O797" t="s">
        <v>744</v>
      </c>
      <c r="P797" s="12" t="s">
        <v>96</v>
      </c>
      <c r="Q797" t="s">
        <v>4193</v>
      </c>
      <c r="R797" t="s">
        <v>4192</v>
      </c>
      <c r="S797" t="s">
        <v>4191</v>
      </c>
      <c r="T797" s="12" t="s">
        <v>2281</v>
      </c>
      <c r="U797" s="12" t="s">
        <v>1298</v>
      </c>
      <c r="W797" s="12" t="s">
        <v>40</v>
      </c>
      <c r="X797" s="12" t="s">
        <v>3061</v>
      </c>
      <c r="Y797" s="12" t="s">
        <v>3303</v>
      </c>
      <c r="Z797" s="12" t="s">
        <v>80</v>
      </c>
      <c r="AA797" s="12" t="s">
        <v>35</v>
      </c>
      <c r="AB797" s="12" t="s">
        <v>2901</v>
      </c>
      <c r="AE797" s="12">
        <v>0</v>
      </c>
      <c r="AF797" s="12">
        <v>70</v>
      </c>
      <c r="AG797" s="15">
        <v>0</v>
      </c>
      <c r="AH797" s="15"/>
      <c r="AO797" s="15"/>
      <c r="AP797" s="15"/>
    </row>
    <row r="798" spans="1:44" s="12" customFormat="1" x14ac:dyDescent="0.25">
      <c r="A798" s="12" t="s">
        <v>1292</v>
      </c>
      <c r="B798" s="12">
        <v>2012</v>
      </c>
      <c r="C798" t="str">
        <f t="shared" si="12"/>
        <v>Oates et al. 2012</v>
      </c>
      <c r="D798" s="12" t="s">
        <v>35</v>
      </c>
      <c r="E798" s="12" t="s">
        <v>158</v>
      </c>
      <c r="F798" s="12" t="s">
        <v>1293</v>
      </c>
      <c r="G798" s="12" t="s">
        <v>35</v>
      </c>
      <c r="H798" s="12" t="s">
        <v>3503</v>
      </c>
      <c r="I798" s="12" t="s">
        <v>3062</v>
      </c>
      <c r="J798" s="12" t="s">
        <v>3625</v>
      </c>
      <c r="K798" s="12" t="s">
        <v>28</v>
      </c>
      <c r="L798" s="12" t="s">
        <v>28</v>
      </c>
      <c r="N798" s="12" t="s">
        <v>28</v>
      </c>
      <c r="O798" t="s">
        <v>744</v>
      </c>
      <c r="P798" s="12" t="s">
        <v>96</v>
      </c>
      <c r="Q798" t="s">
        <v>3978</v>
      </c>
      <c r="R798" t="s">
        <v>3935</v>
      </c>
      <c r="S798"/>
      <c r="U798" s="12" t="s">
        <v>1295</v>
      </c>
      <c r="V798" s="12" t="s">
        <v>2889</v>
      </c>
      <c r="W798" s="12" t="s">
        <v>40</v>
      </c>
      <c r="X798" s="12" t="s">
        <v>3061</v>
      </c>
      <c r="Y798" s="12" t="s">
        <v>3303</v>
      </c>
      <c r="Z798" s="12" t="s">
        <v>80</v>
      </c>
      <c r="AA798" s="12" t="s">
        <v>35</v>
      </c>
      <c r="AB798" s="12" t="s">
        <v>2901</v>
      </c>
      <c r="AE798" s="12">
        <v>2</v>
      </c>
      <c r="AF798" s="12">
        <v>12</v>
      </c>
      <c r="AG798" s="15">
        <v>0.16700000000000001</v>
      </c>
      <c r="AH798" s="15"/>
      <c r="AO798" s="15"/>
      <c r="AP798" s="15"/>
    </row>
    <row r="799" spans="1:44" s="12" customFormat="1" x14ac:dyDescent="0.25">
      <c r="A799" s="12" t="s">
        <v>3082</v>
      </c>
      <c r="B799" s="12">
        <v>2009</v>
      </c>
      <c r="C799" t="str">
        <f t="shared" si="12"/>
        <v>Ogden et al. 2009</v>
      </c>
      <c r="D799" s="12" t="s">
        <v>35</v>
      </c>
      <c r="E799" s="12" t="s">
        <v>226</v>
      </c>
      <c r="F799" s="12" t="s">
        <v>1110</v>
      </c>
      <c r="G799" s="12" t="s">
        <v>2901</v>
      </c>
      <c r="H799" s="12" t="s">
        <v>3504</v>
      </c>
      <c r="I799" s="12" t="s">
        <v>3083</v>
      </c>
      <c r="J799" s="12" t="s">
        <v>2117</v>
      </c>
      <c r="K799" s="12" t="s">
        <v>28</v>
      </c>
      <c r="L799" s="12" t="s">
        <v>28</v>
      </c>
      <c r="N799" s="12" t="s">
        <v>28</v>
      </c>
      <c r="O799" t="s">
        <v>744</v>
      </c>
      <c r="P799" s="12" t="s">
        <v>96</v>
      </c>
      <c r="Q799" t="s">
        <v>3978</v>
      </c>
      <c r="R799" t="s">
        <v>3935</v>
      </c>
      <c r="S799" t="s">
        <v>3979</v>
      </c>
      <c r="T799" s="12" t="s">
        <v>165</v>
      </c>
      <c r="W799" s="12" t="s">
        <v>40</v>
      </c>
      <c r="X799" s="12" t="s">
        <v>3069</v>
      </c>
      <c r="Y799" s="12" t="s">
        <v>3069</v>
      </c>
      <c r="Z799" s="12" t="s">
        <v>80</v>
      </c>
      <c r="AA799" s="12" t="s">
        <v>35</v>
      </c>
      <c r="AB799" s="12" t="s">
        <v>2901</v>
      </c>
      <c r="AE799" s="12">
        <v>2</v>
      </c>
      <c r="AF799" s="12">
        <v>44</v>
      </c>
      <c r="AG799" s="15">
        <v>4.4999999999999998E-2</v>
      </c>
      <c r="AH799" s="15"/>
      <c r="AP799" s="15"/>
    </row>
    <row r="800" spans="1:44" s="12" customFormat="1" x14ac:dyDescent="0.25">
      <c r="A800" s="12" t="s">
        <v>1374</v>
      </c>
      <c r="B800" s="12">
        <v>2012</v>
      </c>
      <c r="C800" t="str">
        <f t="shared" si="12"/>
        <v>Queen et al. 2012</v>
      </c>
      <c r="D800" s="12" t="s">
        <v>35</v>
      </c>
      <c r="E800" s="12" t="s">
        <v>25</v>
      </c>
      <c r="F800" s="12" t="s">
        <v>1375</v>
      </c>
      <c r="G800" s="12" t="s">
        <v>35</v>
      </c>
      <c r="H800" s="12" t="s">
        <v>3503</v>
      </c>
      <c r="I800" s="12" t="s">
        <v>3384</v>
      </c>
      <c r="J800" s="12" t="s">
        <v>3625</v>
      </c>
      <c r="K800" s="12" t="s">
        <v>28</v>
      </c>
      <c r="L800" s="12" t="s">
        <v>28</v>
      </c>
      <c r="N800" s="12" t="s">
        <v>29</v>
      </c>
      <c r="O800" t="s">
        <v>744</v>
      </c>
      <c r="P800" s="12" t="s">
        <v>96</v>
      </c>
      <c r="Q800" t="s">
        <v>3978</v>
      </c>
      <c r="R800" t="s">
        <v>3935</v>
      </c>
      <c r="S800" t="s">
        <v>3979</v>
      </c>
      <c r="T800" s="12" t="s">
        <v>165</v>
      </c>
      <c r="W800" s="12" t="s">
        <v>202</v>
      </c>
      <c r="X800" s="12" t="s">
        <v>3385</v>
      </c>
      <c r="Y800" s="12" t="s">
        <v>3069</v>
      </c>
      <c r="Z800" s="12" t="s">
        <v>1378</v>
      </c>
      <c r="AA800" s="12" t="s">
        <v>35</v>
      </c>
      <c r="AB800" s="12" t="s">
        <v>2901</v>
      </c>
      <c r="AE800" s="12">
        <v>15</v>
      </c>
      <c r="AF800" s="12">
        <v>54</v>
      </c>
    </row>
    <row r="801" spans="1:45" s="12" customFormat="1" x14ac:dyDescent="0.25">
      <c r="A801" s="12" t="s">
        <v>3337</v>
      </c>
      <c r="B801" s="12">
        <v>2020</v>
      </c>
      <c r="C801" t="str">
        <f t="shared" si="12"/>
        <v>Rapp et al. 2020</v>
      </c>
      <c r="D801" s="12" t="s">
        <v>35</v>
      </c>
      <c r="E801" s="12" t="s">
        <v>226</v>
      </c>
      <c r="F801" s="12" t="s">
        <v>3338</v>
      </c>
      <c r="G801" s="12" t="s">
        <v>2901</v>
      </c>
      <c r="H801" s="12" t="s">
        <v>3501</v>
      </c>
      <c r="I801" s="12" t="s">
        <v>3339</v>
      </c>
      <c r="J801" s="12" t="s">
        <v>3625</v>
      </c>
      <c r="K801" s="12" t="s">
        <v>28</v>
      </c>
      <c r="L801" s="12" t="s">
        <v>28</v>
      </c>
      <c r="N801" s="12" t="s">
        <v>28</v>
      </c>
      <c r="O801" t="s">
        <v>744</v>
      </c>
      <c r="P801" s="12" t="s">
        <v>96</v>
      </c>
      <c r="Q801" t="s">
        <v>3912</v>
      </c>
      <c r="V801" s="12" t="s">
        <v>3340</v>
      </c>
      <c r="W801" s="12" t="s">
        <v>40</v>
      </c>
      <c r="X801" s="12" t="s">
        <v>3303</v>
      </c>
      <c r="Y801" s="12" t="s">
        <v>3303</v>
      </c>
      <c r="Z801" s="12" t="s">
        <v>80</v>
      </c>
      <c r="AA801" s="12" t="s">
        <v>35</v>
      </c>
      <c r="AB801" s="12" t="s">
        <v>2901</v>
      </c>
      <c r="AE801" s="12">
        <v>6</v>
      </c>
      <c r="AF801" s="12">
        <v>7</v>
      </c>
      <c r="AM801" s="16"/>
      <c r="AN801" s="16"/>
    </row>
    <row r="802" spans="1:45" s="12" customFormat="1" x14ac:dyDescent="0.25">
      <c r="A802" s="12" t="s">
        <v>3131</v>
      </c>
      <c r="B802" s="12">
        <v>2002</v>
      </c>
      <c r="C802" t="str">
        <f t="shared" si="12"/>
        <v>Sandberg et al. 2002</v>
      </c>
      <c r="D802" s="12" t="s">
        <v>35</v>
      </c>
      <c r="E802" s="12" t="s">
        <v>25</v>
      </c>
      <c r="F802" s="12" t="s">
        <v>3132</v>
      </c>
      <c r="G802" s="12" t="s">
        <v>2901</v>
      </c>
      <c r="H802" s="12" t="s">
        <v>3504</v>
      </c>
      <c r="I802" s="12" t="s">
        <v>3133</v>
      </c>
      <c r="J802" s="12" t="s">
        <v>2117</v>
      </c>
      <c r="K802" s="12" t="s">
        <v>28</v>
      </c>
      <c r="L802" s="12" t="s">
        <v>28</v>
      </c>
      <c r="N802" s="12" t="s">
        <v>28</v>
      </c>
      <c r="O802" t="s">
        <v>744</v>
      </c>
      <c r="P802" s="12" t="s">
        <v>96</v>
      </c>
      <c r="Q802" t="s">
        <v>3978</v>
      </c>
      <c r="R802" t="s">
        <v>3935</v>
      </c>
      <c r="S802" t="s">
        <v>3979</v>
      </c>
      <c r="T802" s="12" t="s">
        <v>165</v>
      </c>
      <c r="W802" s="12" t="s">
        <v>3134</v>
      </c>
      <c r="X802" s="12" t="s">
        <v>3365</v>
      </c>
      <c r="Y802" s="12" t="s">
        <v>3069</v>
      </c>
      <c r="Z802" s="12" t="s">
        <v>282</v>
      </c>
      <c r="AA802" s="12" t="s">
        <v>35</v>
      </c>
      <c r="AB802" s="12" t="s">
        <v>2901</v>
      </c>
      <c r="AE802" s="12">
        <v>3</v>
      </c>
      <c r="AF802" s="12">
        <v>301</v>
      </c>
      <c r="AG802" s="15"/>
      <c r="AH802" s="15"/>
      <c r="AO802" s="15"/>
      <c r="AP802" s="15"/>
    </row>
    <row r="803" spans="1:45" s="12" customFormat="1" x14ac:dyDescent="0.25">
      <c r="A803" s="12" t="s">
        <v>3131</v>
      </c>
      <c r="B803" s="12">
        <v>2002</v>
      </c>
      <c r="C803" t="str">
        <f t="shared" si="12"/>
        <v>Sandberg et al. 2002</v>
      </c>
      <c r="D803" s="12" t="s">
        <v>35</v>
      </c>
      <c r="E803" s="12" t="s">
        <v>25</v>
      </c>
      <c r="F803" s="12" t="s">
        <v>3132</v>
      </c>
      <c r="G803" s="12" t="s">
        <v>2901</v>
      </c>
      <c r="H803" s="12" t="s">
        <v>3504</v>
      </c>
      <c r="I803" s="12" t="s">
        <v>3133</v>
      </c>
      <c r="J803" s="12" t="s">
        <v>2117</v>
      </c>
      <c r="K803" s="12" t="s">
        <v>28</v>
      </c>
      <c r="L803" s="12" t="s">
        <v>28</v>
      </c>
      <c r="N803" s="12" t="s">
        <v>28</v>
      </c>
      <c r="O803" t="s">
        <v>744</v>
      </c>
      <c r="P803" s="12" t="s">
        <v>96</v>
      </c>
      <c r="Q803" t="s">
        <v>3978</v>
      </c>
      <c r="R803" t="s">
        <v>3935</v>
      </c>
      <c r="S803" t="s">
        <v>3979</v>
      </c>
      <c r="T803" s="12" t="s">
        <v>165</v>
      </c>
      <c r="W803" s="12" t="s">
        <v>3134</v>
      </c>
      <c r="X803" s="12" t="s">
        <v>3119</v>
      </c>
      <c r="Y803" s="12" t="s">
        <v>3069</v>
      </c>
      <c r="Z803" s="12" t="s">
        <v>282</v>
      </c>
      <c r="AA803" s="12" t="s">
        <v>35</v>
      </c>
      <c r="AB803" s="12" t="s">
        <v>2901</v>
      </c>
      <c r="AE803" s="12">
        <v>54</v>
      </c>
      <c r="AF803" s="12">
        <v>301</v>
      </c>
      <c r="AG803" s="15"/>
      <c r="AH803" s="15"/>
      <c r="AO803" s="15"/>
      <c r="AP803" s="15"/>
    </row>
    <row r="804" spans="1:45" s="12" customFormat="1" x14ac:dyDescent="0.25">
      <c r="A804" s="12" t="s">
        <v>3131</v>
      </c>
      <c r="B804" s="12">
        <v>2002</v>
      </c>
      <c r="C804" t="str">
        <f t="shared" si="12"/>
        <v>Sandberg et al. 2002</v>
      </c>
      <c r="D804" s="12" t="s">
        <v>35</v>
      </c>
      <c r="E804" s="12" t="s">
        <v>25</v>
      </c>
      <c r="F804" s="12" t="s">
        <v>3132</v>
      </c>
      <c r="G804" s="12" t="s">
        <v>2901</v>
      </c>
      <c r="H804" s="12" t="s">
        <v>3504</v>
      </c>
      <c r="I804" s="12" t="s">
        <v>3133</v>
      </c>
      <c r="J804" s="12" t="s">
        <v>2117</v>
      </c>
      <c r="K804" s="12" t="s">
        <v>28</v>
      </c>
      <c r="L804" s="12" t="s">
        <v>28</v>
      </c>
      <c r="N804" s="12" t="s">
        <v>28</v>
      </c>
      <c r="O804" t="s">
        <v>744</v>
      </c>
      <c r="P804" s="12" t="s">
        <v>96</v>
      </c>
      <c r="Q804" t="s">
        <v>3978</v>
      </c>
      <c r="R804" t="s">
        <v>3935</v>
      </c>
      <c r="S804" t="s">
        <v>3979</v>
      </c>
      <c r="T804" s="12" t="s">
        <v>165</v>
      </c>
      <c r="W804" s="12" t="s">
        <v>3134</v>
      </c>
      <c r="X804" s="12" t="s">
        <v>3165</v>
      </c>
      <c r="Y804" s="12" t="s">
        <v>3165</v>
      </c>
      <c r="Z804" s="12" t="s">
        <v>282</v>
      </c>
      <c r="AA804" s="12" t="s">
        <v>35</v>
      </c>
      <c r="AB804" s="12" t="s">
        <v>2901</v>
      </c>
      <c r="AE804" s="12">
        <v>2</v>
      </c>
      <c r="AF804" s="12">
        <v>301</v>
      </c>
      <c r="AG804" s="15"/>
      <c r="AH804" s="15"/>
      <c r="AO804" s="15"/>
      <c r="AP804" s="15"/>
    </row>
    <row r="805" spans="1:45" s="12" customFormat="1" x14ac:dyDescent="0.25">
      <c r="A805" s="12" t="s">
        <v>3131</v>
      </c>
      <c r="B805" s="12">
        <v>2002</v>
      </c>
      <c r="C805" t="str">
        <f t="shared" si="12"/>
        <v>Sandberg et al. 2002</v>
      </c>
      <c r="D805" s="12" t="s">
        <v>35</v>
      </c>
      <c r="E805" s="12" t="s">
        <v>25</v>
      </c>
      <c r="F805" s="12" t="s">
        <v>3132</v>
      </c>
      <c r="G805" s="12" t="s">
        <v>2901</v>
      </c>
      <c r="H805" s="12" t="s">
        <v>3504</v>
      </c>
      <c r="I805" s="12" t="s">
        <v>3133</v>
      </c>
      <c r="J805" s="12" t="s">
        <v>2117</v>
      </c>
      <c r="K805" s="12" t="s">
        <v>28</v>
      </c>
      <c r="L805" s="12" t="s">
        <v>28</v>
      </c>
      <c r="N805" s="12" t="s">
        <v>28</v>
      </c>
      <c r="O805" t="s">
        <v>744</v>
      </c>
      <c r="P805" s="12" t="s">
        <v>96</v>
      </c>
      <c r="Q805" t="s">
        <v>3978</v>
      </c>
      <c r="R805" t="s">
        <v>3935</v>
      </c>
      <c r="S805" t="s">
        <v>3979</v>
      </c>
      <c r="T805" s="12" t="s">
        <v>165</v>
      </c>
      <c r="W805" s="12" t="s">
        <v>3134</v>
      </c>
      <c r="X805" s="12" t="s">
        <v>3303</v>
      </c>
      <c r="Y805" s="12" t="s">
        <v>3303</v>
      </c>
      <c r="Z805" s="12" t="s">
        <v>282</v>
      </c>
      <c r="AA805" s="12" t="s">
        <v>35</v>
      </c>
      <c r="AB805" s="12" t="s">
        <v>2901</v>
      </c>
      <c r="AE805" s="12">
        <v>11</v>
      </c>
      <c r="AF805" s="12">
        <v>301</v>
      </c>
      <c r="AG805" s="15"/>
      <c r="AH805" s="15"/>
      <c r="AO805" s="15"/>
      <c r="AP805" s="15"/>
    </row>
    <row r="806" spans="1:45" s="12" customFormat="1" x14ac:dyDescent="0.25">
      <c r="A806" s="12" t="s">
        <v>3131</v>
      </c>
      <c r="B806" s="12">
        <v>2002</v>
      </c>
      <c r="C806" t="str">
        <f t="shared" si="12"/>
        <v>Sandberg et al. 2002</v>
      </c>
      <c r="D806" s="12" t="s">
        <v>35</v>
      </c>
      <c r="E806" s="12" t="s">
        <v>25</v>
      </c>
      <c r="F806" s="12" t="s">
        <v>3132</v>
      </c>
      <c r="G806" s="12" t="s">
        <v>2901</v>
      </c>
      <c r="H806" s="12" t="s">
        <v>3504</v>
      </c>
      <c r="I806" s="12" t="s">
        <v>3133</v>
      </c>
      <c r="J806" s="12" t="s">
        <v>2117</v>
      </c>
      <c r="K806" s="12" t="s">
        <v>28</v>
      </c>
      <c r="L806" s="12" t="s">
        <v>28</v>
      </c>
      <c r="N806" s="12" t="s">
        <v>28</v>
      </c>
      <c r="O806" t="s">
        <v>744</v>
      </c>
      <c r="P806" s="12" t="s">
        <v>96</v>
      </c>
      <c r="Q806" t="s">
        <v>3978</v>
      </c>
      <c r="R806" t="s">
        <v>3935</v>
      </c>
      <c r="S806" t="s">
        <v>3979</v>
      </c>
      <c r="T806" s="12" t="s">
        <v>165</v>
      </c>
      <c r="W806" s="12" t="s">
        <v>3134</v>
      </c>
      <c r="X806" s="12" t="s">
        <v>3387</v>
      </c>
      <c r="Y806" s="12" t="s">
        <v>3387</v>
      </c>
      <c r="Z806" s="12" t="s">
        <v>282</v>
      </c>
      <c r="AA806" s="12" t="s">
        <v>35</v>
      </c>
      <c r="AB806" s="12" t="s">
        <v>2901</v>
      </c>
      <c r="AE806" s="12">
        <v>38</v>
      </c>
      <c r="AF806" s="12">
        <v>301</v>
      </c>
      <c r="AG806" s="15"/>
      <c r="AH806" s="15"/>
      <c r="AO806" s="15"/>
      <c r="AP806" s="15"/>
    </row>
    <row r="807" spans="1:45" s="12" customFormat="1" x14ac:dyDescent="0.25">
      <c r="A807" s="12" t="s">
        <v>859</v>
      </c>
      <c r="B807" s="12">
        <v>2011</v>
      </c>
      <c r="C807" t="str">
        <f t="shared" si="12"/>
        <v>Siembieda et al. 2011</v>
      </c>
      <c r="D807" s="12" t="s">
        <v>35</v>
      </c>
      <c r="E807" s="12" t="s">
        <v>226</v>
      </c>
      <c r="F807" s="12" t="s">
        <v>860</v>
      </c>
      <c r="G807" s="12" t="s">
        <v>35</v>
      </c>
      <c r="H807" s="12" t="s">
        <v>3503</v>
      </c>
      <c r="I807" s="12" t="s">
        <v>3170</v>
      </c>
      <c r="J807" s="12" t="s">
        <v>3625</v>
      </c>
      <c r="K807" s="12" t="s">
        <v>28</v>
      </c>
      <c r="L807" s="12" t="s">
        <v>28</v>
      </c>
      <c r="N807" s="12" t="s">
        <v>862</v>
      </c>
      <c r="O807" t="s">
        <v>744</v>
      </c>
      <c r="P807" s="12" t="s">
        <v>96</v>
      </c>
      <c r="Q807" t="s">
        <v>3978</v>
      </c>
      <c r="R807" t="s">
        <v>4150</v>
      </c>
      <c r="S807" t="s">
        <v>4149</v>
      </c>
      <c r="T807" s="12" t="s">
        <v>758</v>
      </c>
      <c r="W807" s="12" t="s">
        <v>40</v>
      </c>
      <c r="X807" s="12" t="s">
        <v>3165</v>
      </c>
      <c r="Y807" s="12" t="s">
        <v>3165</v>
      </c>
      <c r="Z807" s="12" t="s">
        <v>80</v>
      </c>
      <c r="AA807" s="12" t="s">
        <v>35</v>
      </c>
      <c r="AB807" s="12" t="s">
        <v>2901</v>
      </c>
      <c r="AE807" s="12" t="s">
        <v>119</v>
      </c>
      <c r="AF807" s="12">
        <v>10</v>
      </c>
      <c r="AR807" s="12" t="s">
        <v>864</v>
      </c>
      <c r="AS807" s="12" t="s">
        <v>865</v>
      </c>
    </row>
    <row r="808" spans="1:45" s="12" customFormat="1" x14ac:dyDescent="0.25">
      <c r="A808" s="12" t="s">
        <v>859</v>
      </c>
      <c r="B808" s="12">
        <v>2011</v>
      </c>
      <c r="C808" t="str">
        <f t="shared" si="12"/>
        <v>Siembieda et al. 2011</v>
      </c>
      <c r="D808" s="12" t="s">
        <v>35</v>
      </c>
      <c r="E808" s="12" t="s">
        <v>226</v>
      </c>
      <c r="F808" s="12" t="s">
        <v>860</v>
      </c>
      <c r="G808" s="12" t="s">
        <v>35</v>
      </c>
      <c r="H808" s="12" t="s">
        <v>3503</v>
      </c>
      <c r="I808" s="12" t="s">
        <v>3170</v>
      </c>
      <c r="J808" s="12" t="s">
        <v>3625</v>
      </c>
      <c r="K808" s="12" t="s">
        <v>28</v>
      </c>
      <c r="L808" s="12" t="s">
        <v>28</v>
      </c>
      <c r="N808" s="12" t="s">
        <v>862</v>
      </c>
      <c r="O808" t="s">
        <v>744</v>
      </c>
      <c r="P808" s="12" t="s">
        <v>96</v>
      </c>
      <c r="Q808" t="s">
        <v>3978</v>
      </c>
      <c r="R808" t="s">
        <v>4150</v>
      </c>
      <c r="S808" t="s">
        <v>4149</v>
      </c>
      <c r="T808" s="12" t="s">
        <v>758</v>
      </c>
      <c r="W808" s="12" t="s">
        <v>40</v>
      </c>
      <c r="X808" s="12" t="s">
        <v>3303</v>
      </c>
      <c r="Y808" s="12" t="s">
        <v>3303</v>
      </c>
      <c r="Z808" s="12" t="s">
        <v>80</v>
      </c>
      <c r="AA808" s="12" t="s">
        <v>35</v>
      </c>
      <c r="AB808" s="12" t="s">
        <v>2901</v>
      </c>
      <c r="AE808" s="12" t="s">
        <v>119</v>
      </c>
      <c r="AF808" s="12">
        <v>10</v>
      </c>
      <c r="AR808" s="12" t="s">
        <v>864</v>
      </c>
      <c r="AS808" s="12" t="s">
        <v>865</v>
      </c>
    </row>
    <row r="809" spans="1:45" s="12" customFormat="1" x14ac:dyDescent="0.25">
      <c r="A809" s="12" t="s">
        <v>859</v>
      </c>
      <c r="B809" s="12">
        <v>2011</v>
      </c>
      <c r="C809" t="str">
        <f t="shared" si="12"/>
        <v>Siembieda et al. 2011</v>
      </c>
      <c r="D809" s="12" t="s">
        <v>35</v>
      </c>
      <c r="E809" s="12" t="s">
        <v>226</v>
      </c>
      <c r="F809" s="12" t="s">
        <v>860</v>
      </c>
      <c r="G809" s="12" t="s">
        <v>35</v>
      </c>
      <c r="H809" s="12" t="s">
        <v>3503</v>
      </c>
      <c r="I809" s="12" t="s">
        <v>3170</v>
      </c>
      <c r="J809" s="12" t="s">
        <v>3625</v>
      </c>
      <c r="K809" s="12" t="s">
        <v>28</v>
      </c>
      <c r="L809" s="12" t="s">
        <v>28</v>
      </c>
      <c r="N809" s="12" t="s">
        <v>862</v>
      </c>
      <c r="O809" t="s">
        <v>744</v>
      </c>
      <c r="P809" s="12" t="s">
        <v>96</v>
      </c>
      <c r="Q809" t="s">
        <v>3978</v>
      </c>
      <c r="R809" t="s">
        <v>4150</v>
      </c>
      <c r="S809" t="s">
        <v>4149</v>
      </c>
      <c r="T809" s="12" t="s">
        <v>758</v>
      </c>
      <c r="W809" s="12" t="s">
        <v>40</v>
      </c>
      <c r="X809" s="12" t="s">
        <v>3360</v>
      </c>
      <c r="Y809" s="12" t="s">
        <v>3360</v>
      </c>
      <c r="Z809" s="12" t="s">
        <v>80</v>
      </c>
      <c r="AA809" s="12" t="s">
        <v>35</v>
      </c>
      <c r="AB809" s="12" t="s">
        <v>2901</v>
      </c>
      <c r="AE809" s="12" t="s">
        <v>119</v>
      </c>
      <c r="AF809" s="12">
        <v>10</v>
      </c>
      <c r="AR809" s="12" t="s">
        <v>864</v>
      </c>
      <c r="AS809" s="12" t="s">
        <v>865</v>
      </c>
    </row>
    <row r="810" spans="1:45" s="12" customFormat="1" x14ac:dyDescent="0.25">
      <c r="A810" s="12" t="s">
        <v>859</v>
      </c>
      <c r="B810" s="12">
        <v>2011</v>
      </c>
      <c r="C810" t="str">
        <f t="shared" si="12"/>
        <v>Siembieda et al. 2011</v>
      </c>
      <c r="D810" s="12" t="s">
        <v>35</v>
      </c>
      <c r="E810" s="12" t="s">
        <v>226</v>
      </c>
      <c r="F810" s="12" t="s">
        <v>860</v>
      </c>
      <c r="G810" s="12" t="s">
        <v>35</v>
      </c>
      <c r="H810" s="12" t="s">
        <v>3503</v>
      </c>
      <c r="I810" s="12" t="s">
        <v>3170</v>
      </c>
      <c r="J810" s="12" t="s">
        <v>3625</v>
      </c>
      <c r="K810" s="12" t="s">
        <v>28</v>
      </c>
      <c r="L810" s="12" t="s">
        <v>28</v>
      </c>
      <c r="N810" s="12" t="s">
        <v>862</v>
      </c>
      <c r="O810" t="s">
        <v>744</v>
      </c>
      <c r="P810" s="12" t="s">
        <v>96</v>
      </c>
      <c r="Q810" t="s">
        <v>4193</v>
      </c>
      <c r="R810" t="s">
        <v>4192</v>
      </c>
      <c r="S810" t="s">
        <v>4191</v>
      </c>
      <c r="T810" s="12" t="s">
        <v>2281</v>
      </c>
      <c r="W810" s="12" t="s">
        <v>40</v>
      </c>
      <c r="X810" s="12" t="s">
        <v>3165</v>
      </c>
      <c r="Y810" s="12" t="s">
        <v>3165</v>
      </c>
      <c r="Z810" s="12" t="s">
        <v>80</v>
      </c>
      <c r="AA810" s="12" t="s">
        <v>35</v>
      </c>
      <c r="AB810" s="12" t="s">
        <v>2901</v>
      </c>
      <c r="AE810" s="12" t="s">
        <v>119</v>
      </c>
      <c r="AF810" s="12">
        <v>12</v>
      </c>
      <c r="AR810" s="12" t="s">
        <v>864</v>
      </c>
      <c r="AS810" s="12" t="s">
        <v>865</v>
      </c>
    </row>
    <row r="811" spans="1:45" s="12" customFormat="1" x14ac:dyDescent="0.25">
      <c r="A811" s="12" t="s">
        <v>859</v>
      </c>
      <c r="B811" s="12">
        <v>2011</v>
      </c>
      <c r="C811" t="str">
        <f t="shared" si="12"/>
        <v>Siembieda et al. 2011</v>
      </c>
      <c r="D811" s="12" t="s">
        <v>35</v>
      </c>
      <c r="E811" s="12" t="s">
        <v>226</v>
      </c>
      <c r="F811" s="12" t="s">
        <v>860</v>
      </c>
      <c r="G811" s="12" t="s">
        <v>35</v>
      </c>
      <c r="H811" s="12" t="s">
        <v>3503</v>
      </c>
      <c r="I811" s="12" t="s">
        <v>3170</v>
      </c>
      <c r="J811" s="12" t="s">
        <v>3625</v>
      </c>
      <c r="K811" s="12" t="s">
        <v>28</v>
      </c>
      <c r="L811" s="12" t="s">
        <v>28</v>
      </c>
      <c r="N811" s="12" t="s">
        <v>862</v>
      </c>
      <c r="O811" t="s">
        <v>744</v>
      </c>
      <c r="P811" s="12" t="s">
        <v>96</v>
      </c>
      <c r="Q811" t="s">
        <v>4193</v>
      </c>
      <c r="R811" t="s">
        <v>4192</v>
      </c>
      <c r="S811" t="s">
        <v>4191</v>
      </c>
      <c r="T811" s="12" t="s">
        <v>2281</v>
      </c>
      <c r="W811" s="12" t="s">
        <v>40</v>
      </c>
      <c r="X811" s="12" t="s">
        <v>3303</v>
      </c>
      <c r="Y811" s="12" t="s">
        <v>3303</v>
      </c>
      <c r="Z811" s="12" t="s">
        <v>80</v>
      </c>
      <c r="AA811" s="12" t="s">
        <v>35</v>
      </c>
      <c r="AB811" s="12" t="s">
        <v>2901</v>
      </c>
      <c r="AE811" s="12" t="s">
        <v>119</v>
      </c>
      <c r="AF811" s="12">
        <v>12</v>
      </c>
      <c r="AR811" s="12" t="s">
        <v>864</v>
      </c>
      <c r="AS811" s="12" t="s">
        <v>865</v>
      </c>
    </row>
    <row r="812" spans="1:45" s="12" customFormat="1" x14ac:dyDescent="0.25">
      <c r="A812" s="12" t="s">
        <v>859</v>
      </c>
      <c r="B812" s="12">
        <v>2011</v>
      </c>
      <c r="C812" t="str">
        <f t="shared" si="12"/>
        <v>Siembieda et al. 2011</v>
      </c>
      <c r="D812" s="12" t="s">
        <v>35</v>
      </c>
      <c r="E812" s="12" t="s">
        <v>226</v>
      </c>
      <c r="F812" s="12" t="s">
        <v>860</v>
      </c>
      <c r="G812" s="12" t="s">
        <v>35</v>
      </c>
      <c r="H812" s="12" t="s">
        <v>3503</v>
      </c>
      <c r="I812" s="12" t="s">
        <v>3170</v>
      </c>
      <c r="J812" s="12" t="s">
        <v>3625</v>
      </c>
      <c r="K812" s="12" t="s">
        <v>28</v>
      </c>
      <c r="L812" s="12" t="s">
        <v>28</v>
      </c>
      <c r="N812" s="12" t="s">
        <v>862</v>
      </c>
      <c r="O812" t="s">
        <v>744</v>
      </c>
      <c r="P812" s="12" t="s">
        <v>96</v>
      </c>
      <c r="Q812" t="s">
        <v>4193</v>
      </c>
      <c r="R812" t="s">
        <v>4192</v>
      </c>
      <c r="S812" t="s">
        <v>4191</v>
      </c>
      <c r="T812" s="12" t="s">
        <v>2281</v>
      </c>
      <c r="W812" s="12" t="s">
        <v>40</v>
      </c>
      <c r="X812" s="12" t="s">
        <v>3360</v>
      </c>
      <c r="Y812" s="12" t="s">
        <v>3360</v>
      </c>
      <c r="Z812" s="12" t="s">
        <v>80</v>
      </c>
      <c r="AA812" s="12" t="s">
        <v>35</v>
      </c>
      <c r="AB812" s="12" t="s">
        <v>2901</v>
      </c>
      <c r="AE812" s="12" t="s">
        <v>119</v>
      </c>
      <c r="AF812" s="12">
        <v>12</v>
      </c>
      <c r="AR812" s="12" t="s">
        <v>864</v>
      </c>
      <c r="AS812" s="12" t="s">
        <v>865</v>
      </c>
    </row>
    <row r="813" spans="1:45" s="12" customFormat="1" x14ac:dyDescent="0.25">
      <c r="A813" s="12" t="s">
        <v>3093</v>
      </c>
      <c r="B813" s="12">
        <v>2012</v>
      </c>
      <c r="C813" t="str">
        <f t="shared" si="12"/>
        <v>Sippy et al. 2012</v>
      </c>
      <c r="D813" s="12" t="s">
        <v>35</v>
      </c>
      <c r="E813" s="12" t="s">
        <v>226</v>
      </c>
      <c r="F813" s="12" t="s">
        <v>3094</v>
      </c>
      <c r="G813" s="12" t="s">
        <v>35</v>
      </c>
      <c r="H813" s="12" t="s">
        <v>3503</v>
      </c>
      <c r="I813" s="12" t="s">
        <v>3095</v>
      </c>
      <c r="J813" s="12" t="s">
        <v>3625</v>
      </c>
      <c r="K813" s="12" t="s">
        <v>28</v>
      </c>
      <c r="L813" s="12" t="s">
        <v>28</v>
      </c>
      <c r="N813" s="42" t="s">
        <v>485</v>
      </c>
      <c r="O813" t="s">
        <v>744</v>
      </c>
      <c r="P813" s="12" t="s">
        <v>96</v>
      </c>
      <c r="Q813" t="s">
        <v>3912</v>
      </c>
      <c r="R813" t="s">
        <v>3914</v>
      </c>
      <c r="S813" t="s">
        <v>3988</v>
      </c>
      <c r="T813" s="12" t="s">
        <v>2596</v>
      </c>
      <c r="U813" s="12" t="s">
        <v>229</v>
      </c>
      <c r="W813" s="12" t="s">
        <v>40</v>
      </c>
      <c r="X813" s="12" t="s">
        <v>3069</v>
      </c>
      <c r="Y813" s="12" t="s">
        <v>3069</v>
      </c>
      <c r="Z813" s="12" t="s">
        <v>491</v>
      </c>
      <c r="AA813" s="12" t="s">
        <v>35</v>
      </c>
      <c r="AB813" s="12" t="s">
        <v>2901</v>
      </c>
      <c r="AE813" s="12" t="s">
        <v>119</v>
      </c>
      <c r="AF813" s="12">
        <v>1</v>
      </c>
    </row>
    <row r="814" spans="1:45" s="12" customFormat="1" x14ac:dyDescent="0.25">
      <c r="A814" s="12" t="s">
        <v>3093</v>
      </c>
      <c r="B814" s="12">
        <v>2012</v>
      </c>
      <c r="C814" t="str">
        <f t="shared" si="12"/>
        <v>Sippy et al. 2012</v>
      </c>
      <c r="D814" s="12" t="s">
        <v>35</v>
      </c>
      <c r="E814" s="12" t="s">
        <v>226</v>
      </c>
      <c r="F814" s="12" t="s">
        <v>3094</v>
      </c>
      <c r="G814" s="12" t="s">
        <v>35</v>
      </c>
      <c r="H814" s="12" t="s">
        <v>3503</v>
      </c>
      <c r="I814" s="12" t="s">
        <v>3095</v>
      </c>
      <c r="J814" s="12" t="s">
        <v>3625</v>
      </c>
      <c r="K814" s="12" t="s">
        <v>28</v>
      </c>
      <c r="L814" s="12" t="s">
        <v>28</v>
      </c>
      <c r="N814" s="42" t="s">
        <v>485</v>
      </c>
      <c r="O814" t="s">
        <v>744</v>
      </c>
      <c r="P814" s="12" t="s">
        <v>96</v>
      </c>
      <c r="Q814" t="s">
        <v>4175</v>
      </c>
      <c r="R814" t="s">
        <v>4494</v>
      </c>
      <c r="S814" t="s">
        <v>4493</v>
      </c>
      <c r="T814" s="12" t="s">
        <v>3110</v>
      </c>
      <c r="U814" s="12" t="s">
        <v>3111</v>
      </c>
      <c r="W814" s="12" t="s">
        <v>40</v>
      </c>
      <c r="X814" s="12" t="s">
        <v>3069</v>
      </c>
      <c r="Y814" s="12" t="s">
        <v>3069</v>
      </c>
      <c r="Z814" s="12" t="s">
        <v>491</v>
      </c>
      <c r="AA814" s="12" t="s">
        <v>35</v>
      </c>
      <c r="AB814" s="12" t="s">
        <v>2901</v>
      </c>
      <c r="AE814" s="12" t="s">
        <v>119</v>
      </c>
      <c r="AF814" s="12">
        <v>1</v>
      </c>
    </row>
    <row r="815" spans="1:45" s="12" customFormat="1" x14ac:dyDescent="0.25">
      <c r="A815" s="12" t="s">
        <v>3093</v>
      </c>
      <c r="B815" s="12">
        <v>2012</v>
      </c>
      <c r="C815" t="str">
        <f t="shared" si="12"/>
        <v>Sippy et al. 2012</v>
      </c>
      <c r="D815" s="12" t="s">
        <v>35</v>
      </c>
      <c r="E815" s="12" t="s">
        <v>226</v>
      </c>
      <c r="F815" s="12" t="s">
        <v>3094</v>
      </c>
      <c r="G815" s="12" t="s">
        <v>35</v>
      </c>
      <c r="H815" s="12" t="s">
        <v>3503</v>
      </c>
      <c r="I815" s="12" t="s">
        <v>3095</v>
      </c>
      <c r="J815" s="12" t="s">
        <v>3625</v>
      </c>
      <c r="K815" s="12" t="s">
        <v>28</v>
      </c>
      <c r="L815" s="12" t="s">
        <v>28</v>
      </c>
      <c r="N815" s="42" t="s">
        <v>485</v>
      </c>
      <c r="O815" t="s">
        <v>744</v>
      </c>
      <c r="P815" s="12" t="s">
        <v>96</v>
      </c>
      <c r="Q815" t="s">
        <v>3912</v>
      </c>
      <c r="R815" t="s">
        <v>3914</v>
      </c>
      <c r="S815" t="s">
        <v>4118</v>
      </c>
      <c r="T815" s="12" t="s">
        <v>794</v>
      </c>
      <c r="U815" s="12" t="s">
        <v>458</v>
      </c>
      <c r="W815" s="12" t="s">
        <v>40</v>
      </c>
      <c r="X815" s="12" t="s">
        <v>3069</v>
      </c>
      <c r="Y815" s="12" t="s">
        <v>3069</v>
      </c>
      <c r="Z815" s="12" t="s">
        <v>491</v>
      </c>
      <c r="AA815" s="12" t="s">
        <v>35</v>
      </c>
      <c r="AB815" s="12" t="s">
        <v>2901</v>
      </c>
      <c r="AE815" s="12" t="s">
        <v>119</v>
      </c>
      <c r="AF815" s="12">
        <v>51</v>
      </c>
    </row>
    <row r="816" spans="1:45" s="12" customFormat="1" x14ac:dyDescent="0.25">
      <c r="A816" s="12" t="s">
        <v>3093</v>
      </c>
      <c r="B816" s="12">
        <v>2012</v>
      </c>
      <c r="C816" t="str">
        <f t="shared" si="12"/>
        <v>Sippy et al. 2012</v>
      </c>
      <c r="D816" s="12" t="s">
        <v>35</v>
      </c>
      <c r="E816" s="12" t="s">
        <v>226</v>
      </c>
      <c r="F816" s="12" t="s">
        <v>3094</v>
      </c>
      <c r="G816" s="12" t="s">
        <v>35</v>
      </c>
      <c r="H816" s="12" t="s">
        <v>3503</v>
      </c>
      <c r="I816" s="12" t="s">
        <v>3095</v>
      </c>
      <c r="J816" s="12" t="s">
        <v>3625</v>
      </c>
      <c r="K816" s="12" t="s">
        <v>28</v>
      </c>
      <c r="L816" s="12" t="s">
        <v>28</v>
      </c>
      <c r="N816" s="42" t="s">
        <v>485</v>
      </c>
      <c r="O816" t="s">
        <v>744</v>
      </c>
      <c r="P816" s="12" t="s">
        <v>96</v>
      </c>
      <c r="Q816" t="s">
        <v>4175</v>
      </c>
      <c r="R816" t="s">
        <v>3972</v>
      </c>
      <c r="S816"/>
      <c r="U816" s="12" t="s">
        <v>3117</v>
      </c>
      <c r="V816" s="12" t="s">
        <v>3116</v>
      </c>
      <c r="W816" s="12" t="s">
        <v>40</v>
      </c>
      <c r="X816" s="12" t="s">
        <v>3069</v>
      </c>
      <c r="Y816" s="12" t="s">
        <v>3069</v>
      </c>
      <c r="Z816" s="12" t="s">
        <v>491</v>
      </c>
      <c r="AA816" s="12" t="s">
        <v>35</v>
      </c>
      <c r="AB816" s="12" t="s">
        <v>2901</v>
      </c>
      <c r="AE816" s="12" t="s">
        <v>119</v>
      </c>
      <c r="AF816" s="12">
        <v>25</v>
      </c>
    </row>
    <row r="817" spans="1:58" s="12" customFormat="1" x14ac:dyDescent="0.25">
      <c r="A817" s="12" t="s">
        <v>3093</v>
      </c>
      <c r="B817" s="12">
        <v>2012</v>
      </c>
      <c r="C817" t="str">
        <f t="shared" si="12"/>
        <v>Sippy et al. 2012</v>
      </c>
      <c r="D817" s="12" t="s">
        <v>35</v>
      </c>
      <c r="E817" s="12" t="s">
        <v>226</v>
      </c>
      <c r="F817" s="12" t="s">
        <v>3094</v>
      </c>
      <c r="G817" s="12" t="s">
        <v>35</v>
      </c>
      <c r="H817" s="12" t="s">
        <v>3503</v>
      </c>
      <c r="I817" s="12" t="s">
        <v>3095</v>
      </c>
      <c r="J817" s="12" t="s">
        <v>3625</v>
      </c>
      <c r="K817" s="12" t="s">
        <v>28</v>
      </c>
      <c r="L817" s="12" t="s">
        <v>28</v>
      </c>
      <c r="N817" s="42" t="s">
        <v>485</v>
      </c>
      <c r="O817" t="s">
        <v>744</v>
      </c>
      <c r="P817" s="12" t="s">
        <v>96</v>
      </c>
      <c r="Q817" t="s">
        <v>3912</v>
      </c>
      <c r="R817" t="s">
        <v>4448</v>
      </c>
      <c r="S817" t="s">
        <v>3970</v>
      </c>
      <c r="U817" s="12" t="s">
        <v>3114</v>
      </c>
      <c r="V817" s="12" t="s">
        <v>3113</v>
      </c>
      <c r="W817" s="12" t="s">
        <v>40</v>
      </c>
      <c r="X817" s="12" t="s">
        <v>3069</v>
      </c>
      <c r="Y817" s="12" t="s">
        <v>3069</v>
      </c>
      <c r="Z817" s="12" t="s">
        <v>491</v>
      </c>
      <c r="AA817" s="12" t="s">
        <v>35</v>
      </c>
      <c r="AB817" s="12" t="s">
        <v>2901</v>
      </c>
      <c r="AE817" s="12" t="s">
        <v>119</v>
      </c>
      <c r="AF817" s="12">
        <v>11</v>
      </c>
    </row>
    <row r="818" spans="1:58" s="12" customFormat="1" x14ac:dyDescent="0.25">
      <c r="A818" s="12" t="s">
        <v>3093</v>
      </c>
      <c r="B818" s="12">
        <v>2012</v>
      </c>
      <c r="C818" t="str">
        <f t="shared" si="12"/>
        <v>Sippy et al. 2012</v>
      </c>
      <c r="D818" s="12" t="s">
        <v>35</v>
      </c>
      <c r="E818" s="12" t="s">
        <v>226</v>
      </c>
      <c r="F818" s="12" t="s">
        <v>3094</v>
      </c>
      <c r="G818" s="12" t="s">
        <v>35</v>
      </c>
      <c r="H818" s="12" t="s">
        <v>3503</v>
      </c>
      <c r="I818" s="12" t="s">
        <v>3095</v>
      </c>
      <c r="J818" s="12" t="s">
        <v>3625</v>
      </c>
      <c r="K818" s="12" t="s">
        <v>28</v>
      </c>
      <c r="L818" s="12" t="s">
        <v>28</v>
      </c>
      <c r="N818" s="42" t="s">
        <v>485</v>
      </c>
      <c r="O818" t="s">
        <v>744</v>
      </c>
      <c r="P818" s="12" t="s">
        <v>96</v>
      </c>
      <c r="Q818" t="s">
        <v>3912</v>
      </c>
      <c r="R818" t="s">
        <v>4448</v>
      </c>
      <c r="S818" t="s">
        <v>3971</v>
      </c>
      <c r="U818" s="12" t="s">
        <v>238</v>
      </c>
      <c r="V818" s="12" t="s">
        <v>3115</v>
      </c>
      <c r="W818" s="12" t="s">
        <v>40</v>
      </c>
      <c r="X818" s="12" t="s">
        <v>3069</v>
      </c>
      <c r="Y818" s="12" t="s">
        <v>3069</v>
      </c>
      <c r="Z818" s="12" t="s">
        <v>491</v>
      </c>
      <c r="AA818" s="12" t="s">
        <v>35</v>
      </c>
      <c r="AB818" s="12" t="s">
        <v>2901</v>
      </c>
      <c r="AE818" s="12" t="s">
        <v>119</v>
      </c>
      <c r="AF818" s="12">
        <v>53</v>
      </c>
    </row>
    <row r="819" spans="1:58" s="12" customFormat="1" x14ac:dyDescent="0.25">
      <c r="A819" s="12" t="s">
        <v>1811</v>
      </c>
      <c r="B819" s="12">
        <v>2001</v>
      </c>
      <c r="C819" t="str">
        <f t="shared" si="12"/>
        <v>Spain et al. 2001</v>
      </c>
      <c r="D819" s="12" t="s">
        <v>35</v>
      </c>
      <c r="E819" s="12" t="s">
        <v>25</v>
      </c>
      <c r="F819" s="12" t="s">
        <v>1812</v>
      </c>
      <c r="G819" s="12" t="s">
        <v>35</v>
      </c>
      <c r="H819" s="12" t="s">
        <v>3503</v>
      </c>
      <c r="I819" s="12" t="s">
        <v>276</v>
      </c>
      <c r="J819" s="12" t="s">
        <v>2117</v>
      </c>
      <c r="K819" s="12" t="s">
        <v>28</v>
      </c>
      <c r="L819" s="12" t="s">
        <v>28</v>
      </c>
      <c r="N819" s="12" t="s">
        <v>28</v>
      </c>
      <c r="O819" t="s">
        <v>744</v>
      </c>
      <c r="P819" s="12" t="s">
        <v>96</v>
      </c>
      <c r="Q819" t="s">
        <v>3978</v>
      </c>
      <c r="R819" t="s">
        <v>3935</v>
      </c>
      <c r="S819" t="s">
        <v>3979</v>
      </c>
      <c r="T819" s="12" t="s">
        <v>165</v>
      </c>
      <c r="W819" s="12" t="s">
        <v>202</v>
      </c>
      <c r="X819" s="12" t="s">
        <v>3303</v>
      </c>
      <c r="Y819" s="12" t="s">
        <v>3303</v>
      </c>
      <c r="Z819" s="12" t="s">
        <v>294</v>
      </c>
      <c r="AA819" s="12" t="s">
        <v>35</v>
      </c>
      <c r="AB819" s="12" t="s">
        <v>2901</v>
      </c>
      <c r="AE819" s="12">
        <v>2</v>
      </c>
      <c r="AF819" s="12">
        <v>114</v>
      </c>
      <c r="AG819" s="15"/>
      <c r="AH819" s="15"/>
      <c r="AO819" s="15"/>
      <c r="AP819" s="15"/>
    </row>
    <row r="820" spans="1:58" s="12" customFormat="1" x14ac:dyDescent="0.25">
      <c r="A820" s="12" t="s">
        <v>1811</v>
      </c>
      <c r="B820" s="12">
        <v>2001</v>
      </c>
      <c r="C820" t="str">
        <f t="shared" si="12"/>
        <v>Spain et al. 2001</v>
      </c>
      <c r="D820" s="12" t="s">
        <v>35</v>
      </c>
      <c r="E820" s="12" t="s">
        <v>25</v>
      </c>
      <c r="F820" s="12" t="s">
        <v>1812</v>
      </c>
      <c r="G820" s="12" t="s">
        <v>35</v>
      </c>
      <c r="H820" s="12" t="s">
        <v>3503</v>
      </c>
      <c r="I820" s="12" t="s">
        <v>276</v>
      </c>
      <c r="J820" s="12" t="s">
        <v>2117</v>
      </c>
      <c r="K820" s="12" t="s">
        <v>28</v>
      </c>
      <c r="L820" s="12" t="s">
        <v>28</v>
      </c>
      <c r="N820" s="12" t="s">
        <v>28</v>
      </c>
      <c r="O820" t="s">
        <v>744</v>
      </c>
      <c r="P820" s="12" t="s">
        <v>96</v>
      </c>
      <c r="Q820" t="s">
        <v>3978</v>
      </c>
      <c r="R820" t="s">
        <v>3935</v>
      </c>
      <c r="S820" t="s">
        <v>3979</v>
      </c>
      <c r="T820" s="12" t="s">
        <v>165</v>
      </c>
      <c r="W820" s="12" t="s">
        <v>1815</v>
      </c>
      <c r="X820" s="12" t="s">
        <v>3303</v>
      </c>
      <c r="Y820" s="12" t="s">
        <v>3303</v>
      </c>
      <c r="Z820" s="12" t="s">
        <v>294</v>
      </c>
      <c r="AA820" s="12" t="s">
        <v>35</v>
      </c>
      <c r="AB820" s="12" t="s">
        <v>2901</v>
      </c>
      <c r="AE820" s="12" t="s">
        <v>119</v>
      </c>
      <c r="AF820" s="12">
        <v>149</v>
      </c>
      <c r="AG820" s="15"/>
      <c r="AH820" s="15"/>
      <c r="AO820" s="15"/>
      <c r="AP820" s="15"/>
    </row>
    <row r="821" spans="1:58" s="12" customFormat="1" x14ac:dyDescent="0.25">
      <c r="A821" s="12" t="s">
        <v>1811</v>
      </c>
      <c r="B821" s="12">
        <v>2001</v>
      </c>
      <c r="C821" t="str">
        <f t="shared" si="12"/>
        <v>Spain et al. 2001</v>
      </c>
      <c r="D821" s="12" t="s">
        <v>35</v>
      </c>
      <c r="E821" s="12" t="s">
        <v>25</v>
      </c>
      <c r="F821" s="12" t="s">
        <v>1812</v>
      </c>
      <c r="G821" s="12" t="s">
        <v>35</v>
      </c>
      <c r="H821" s="12" t="s">
        <v>3503</v>
      </c>
      <c r="I821" s="12" t="s">
        <v>276</v>
      </c>
      <c r="J821" s="12" t="s">
        <v>2117</v>
      </c>
      <c r="K821" s="12" t="s">
        <v>28</v>
      </c>
      <c r="L821" s="12" t="s">
        <v>28</v>
      </c>
      <c r="N821" s="12" t="s">
        <v>28</v>
      </c>
      <c r="O821" t="s">
        <v>744</v>
      </c>
      <c r="P821" s="12" t="s">
        <v>96</v>
      </c>
      <c r="Q821" t="s">
        <v>3978</v>
      </c>
      <c r="R821" t="s">
        <v>3935</v>
      </c>
      <c r="S821" t="s">
        <v>3979</v>
      </c>
      <c r="T821" s="12" t="s">
        <v>165</v>
      </c>
      <c r="W821" s="12" t="s">
        <v>1816</v>
      </c>
      <c r="X821" s="12" t="s">
        <v>3303</v>
      </c>
      <c r="Y821" s="12" t="s">
        <v>3303</v>
      </c>
      <c r="Z821" s="12" t="s">
        <v>294</v>
      </c>
      <c r="AA821" s="12" t="s">
        <v>35</v>
      </c>
      <c r="AB821" s="12" t="s">
        <v>2901</v>
      </c>
      <c r="AE821" s="12">
        <v>2</v>
      </c>
      <c r="AF821" s="12">
        <v>263</v>
      </c>
      <c r="AG821" s="15">
        <v>8.0000000000000002E-3</v>
      </c>
      <c r="AH821" s="15"/>
      <c r="AO821" s="15"/>
      <c r="AP821" s="15"/>
    </row>
    <row r="822" spans="1:58" s="12" customFormat="1" x14ac:dyDescent="0.25">
      <c r="A822" s="12" t="s">
        <v>1697</v>
      </c>
      <c r="B822" s="12">
        <v>2021</v>
      </c>
      <c r="C822" t="str">
        <f t="shared" si="12"/>
        <v>Vogt, N. A. 2021</v>
      </c>
      <c r="D822" s="12" t="s">
        <v>246</v>
      </c>
      <c r="E822" s="12" t="s">
        <v>226</v>
      </c>
      <c r="F822" s="12" t="s">
        <v>1698</v>
      </c>
      <c r="G822" s="12" t="s">
        <v>2901</v>
      </c>
      <c r="H822" s="12" t="s">
        <v>3503</v>
      </c>
      <c r="I822" s="12" t="s">
        <v>3372</v>
      </c>
      <c r="J822" s="12" t="s">
        <v>3625</v>
      </c>
      <c r="K822" s="12" t="s">
        <v>28</v>
      </c>
      <c r="L822" s="12" t="s">
        <v>28</v>
      </c>
      <c r="N822" s="12" t="s">
        <v>28</v>
      </c>
      <c r="O822" t="s">
        <v>744</v>
      </c>
      <c r="P822" s="12" t="s">
        <v>96</v>
      </c>
      <c r="Q822" t="s">
        <v>3978</v>
      </c>
      <c r="R822" t="s">
        <v>4150</v>
      </c>
      <c r="S822" t="s">
        <v>4149</v>
      </c>
      <c r="T822" s="12" t="s">
        <v>758</v>
      </c>
      <c r="U822" s="12" t="s">
        <v>1056</v>
      </c>
      <c r="W822" s="12" t="s">
        <v>40</v>
      </c>
      <c r="X822" s="12" t="s">
        <v>3365</v>
      </c>
      <c r="Y822" s="12" t="s">
        <v>3069</v>
      </c>
      <c r="Z822" s="12" t="s">
        <v>80</v>
      </c>
      <c r="AA822" s="12" t="s">
        <v>35</v>
      </c>
      <c r="AB822" s="12" t="s">
        <v>2901</v>
      </c>
      <c r="AE822" s="12">
        <v>385</v>
      </c>
      <c r="AF822" s="12">
        <v>627</v>
      </c>
      <c r="AG822" s="15">
        <v>0.61352813744159829</v>
      </c>
      <c r="AH822" s="15"/>
      <c r="AO822" s="15"/>
      <c r="AP822" s="15"/>
      <c r="AR822" s="12" t="s">
        <v>1701</v>
      </c>
      <c r="AS822" s="12">
        <v>508</v>
      </c>
      <c r="BB822" s="12" t="s">
        <v>3172</v>
      </c>
    </row>
    <row r="823" spans="1:58" s="12" customFormat="1" x14ac:dyDescent="0.25">
      <c r="A823" s="12" t="s">
        <v>1697</v>
      </c>
      <c r="B823" s="12">
        <v>2021</v>
      </c>
      <c r="C823" t="str">
        <f t="shared" si="12"/>
        <v>Vogt, N. A. 2021</v>
      </c>
      <c r="D823" s="12" t="s">
        <v>246</v>
      </c>
      <c r="E823" s="12" t="s">
        <v>226</v>
      </c>
      <c r="F823" s="12" t="s">
        <v>1698</v>
      </c>
      <c r="G823" s="12" t="s">
        <v>2901</v>
      </c>
      <c r="H823" s="12" t="s">
        <v>3503</v>
      </c>
      <c r="I823" s="12" t="s">
        <v>3171</v>
      </c>
      <c r="J823" s="12" t="s">
        <v>3625</v>
      </c>
      <c r="K823" s="12" t="s">
        <v>28</v>
      </c>
      <c r="L823" s="12" t="s">
        <v>28</v>
      </c>
      <c r="N823" s="12" t="s">
        <v>28</v>
      </c>
      <c r="O823" t="s">
        <v>744</v>
      </c>
      <c r="P823" s="12" t="s">
        <v>96</v>
      </c>
      <c r="Q823" t="s">
        <v>3978</v>
      </c>
      <c r="R823" t="s">
        <v>4150</v>
      </c>
      <c r="S823" t="s">
        <v>4149</v>
      </c>
      <c r="T823" s="12" t="s">
        <v>758</v>
      </c>
      <c r="U823" s="12" t="s">
        <v>1056</v>
      </c>
      <c r="W823" s="12" t="s">
        <v>40</v>
      </c>
      <c r="X823" s="12" t="s">
        <v>3165</v>
      </c>
      <c r="Y823" s="12" t="s">
        <v>3165</v>
      </c>
      <c r="Z823" s="12" t="s">
        <v>80</v>
      </c>
      <c r="AA823" s="12" t="s">
        <v>35</v>
      </c>
      <c r="AB823" s="12" t="s">
        <v>2901</v>
      </c>
      <c r="AE823" s="12">
        <v>1</v>
      </c>
      <c r="AF823" s="12">
        <v>627</v>
      </c>
      <c r="AG823" s="15">
        <v>9.1272034953016057E-4</v>
      </c>
      <c r="AH823" s="15"/>
      <c r="AO823" s="15"/>
      <c r="AP823" s="15"/>
      <c r="AR823" s="12" t="s">
        <v>1701</v>
      </c>
      <c r="AS823" s="12">
        <v>1</v>
      </c>
      <c r="BB823" s="12" t="s">
        <v>3172</v>
      </c>
    </row>
    <row r="824" spans="1:58" s="12" customFormat="1" x14ac:dyDescent="0.25">
      <c r="A824" s="12" t="s">
        <v>1697</v>
      </c>
      <c r="B824" s="12">
        <v>2021</v>
      </c>
      <c r="C824" t="str">
        <f t="shared" si="12"/>
        <v>Vogt, N. A. 2021</v>
      </c>
      <c r="D824" s="12" t="s">
        <v>246</v>
      </c>
      <c r="E824" s="12" t="s">
        <v>226</v>
      </c>
      <c r="F824" s="12" t="s">
        <v>1698</v>
      </c>
      <c r="G824" s="12" t="s">
        <v>2901</v>
      </c>
      <c r="H824" s="12" t="s">
        <v>3503</v>
      </c>
      <c r="I824" s="12" t="s">
        <v>3346</v>
      </c>
      <c r="J824" s="12" t="s">
        <v>3625</v>
      </c>
      <c r="K824" s="12" t="s">
        <v>28</v>
      </c>
      <c r="L824" s="12" t="s">
        <v>28</v>
      </c>
      <c r="N824" s="12" t="s">
        <v>28</v>
      </c>
      <c r="O824" t="s">
        <v>744</v>
      </c>
      <c r="P824" s="12" t="s">
        <v>96</v>
      </c>
      <c r="Q824" t="s">
        <v>3978</v>
      </c>
      <c r="R824" t="s">
        <v>4150</v>
      </c>
      <c r="S824" t="s">
        <v>4149</v>
      </c>
      <c r="T824" s="12" t="s">
        <v>758</v>
      </c>
      <c r="U824" s="12" t="s">
        <v>1056</v>
      </c>
      <c r="W824" s="12" t="s">
        <v>40</v>
      </c>
      <c r="X824" s="12" t="s">
        <v>3303</v>
      </c>
      <c r="Y824" s="12" t="s">
        <v>3303</v>
      </c>
      <c r="Z824" s="12" t="s">
        <v>80</v>
      </c>
      <c r="AA824" s="12" t="s">
        <v>35</v>
      </c>
      <c r="AB824" s="12" t="s">
        <v>2901</v>
      </c>
      <c r="AE824" s="12">
        <v>378</v>
      </c>
      <c r="AF824" s="12">
        <v>627</v>
      </c>
      <c r="AG824" s="15">
        <v>0.60249805227834974</v>
      </c>
      <c r="AH824" s="15"/>
      <c r="AO824" s="15"/>
      <c r="AP824" s="15"/>
      <c r="AR824" s="12" t="s">
        <v>1701</v>
      </c>
      <c r="AS824" s="12">
        <v>502</v>
      </c>
      <c r="BB824" s="12" t="s">
        <v>3172</v>
      </c>
    </row>
    <row r="825" spans="1:58" s="12" customFormat="1" x14ac:dyDescent="0.25">
      <c r="A825" s="12" t="s">
        <v>3612</v>
      </c>
      <c r="B825" s="12">
        <v>2005</v>
      </c>
      <c r="C825" t="str">
        <f t="shared" si="12"/>
        <v>Wieland et al.  2005</v>
      </c>
      <c r="D825" s="12" t="s">
        <v>35</v>
      </c>
      <c r="E825" s="12" t="s">
        <v>25</v>
      </c>
      <c r="F825" s="12" t="s">
        <v>3212</v>
      </c>
      <c r="G825" s="12" t="s">
        <v>2901</v>
      </c>
      <c r="H825" s="12" t="s">
        <v>3504</v>
      </c>
      <c r="I825" s="12" t="s">
        <v>3043</v>
      </c>
      <c r="J825" s="12" t="s">
        <v>2117</v>
      </c>
      <c r="K825" s="12" t="s">
        <v>28</v>
      </c>
      <c r="L825" s="12" t="s">
        <v>28</v>
      </c>
      <c r="N825" s="12" t="s">
        <v>28</v>
      </c>
      <c r="O825" t="s">
        <v>744</v>
      </c>
      <c r="P825" s="12" t="s">
        <v>96</v>
      </c>
      <c r="Q825" t="s">
        <v>3978</v>
      </c>
      <c r="R825" t="s">
        <v>3935</v>
      </c>
      <c r="S825" t="s">
        <v>3979</v>
      </c>
      <c r="T825" s="12" t="s">
        <v>165</v>
      </c>
      <c r="W825" s="12" t="s">
        <v>202</v>
      </c>
      <c r="X825" s="12" t="s">
        <v>3165</v>
      </c>
      <c r="Y825" s="12" t="s">
        <v>3165</v>
      </c>
      <c r="Z825" s="12" t="s">
        <v>491</v>
      </c>
      <c r="AA825" s="12" t="s">
        <v>35</v>
      </c>
      <c r="AB825" s="12" t="s">
        <v>2901</v>
      </c>
      <c r="AE825" s="12">
        <v>5</v>
      </c>
      <c r="AF825" s="12">
        <v>596</v>
      </c>
      <c r="AG825" s="15">
        <v>8.0000000000000002E-3</v>
      </c>
      <c r="AH825" s="15"/>
      <c r="AO825" s="15"/>
      <c r="AP825" s="15"/>
    </row>
    <row r="826" spans="1:58" s="12" customFormat="1" x14ac:dyDescent="0.25">
      <c r="A826" s="12" t="s">
        <v>3612</v>
      </c>
      <c r="B826" s="12">
        <v>2005</v>
      </c>
      <c r="C826" t="str">
        <f t="shared" si="12"/>
        <v>Wieland et al.  2005</v>
      </c>
      <c r="D826" s="12" t="s">
        <v>35</v>
      </c>
      <c r="E826" s="12" t="s">
        <v>25</v>
      </c>
      <c r="F826" s="12" t="s">
        <v>3212</v>
      </c>
      <c r="G826" s="12" t="s">
        <v>2901</v>
      </c>
      <c r="H826" s="12" t="s">
        <v>3504</v>
      </c>
      <c r="I826" s="12" t="s">
        <v>3043</v>
      </c>
      <c r="J826" s="12" t="s">
        <v>2117</v>
      </c>
      <c r="K826" s="12" t="s">
        <v>28</v>
      </c>
      <c r="L826" s="12" t="s">
        <v>28</v>
      </c>
      <c r="N826" s="12" t="s">
        <v>28</v>
      </c>
      <c r="O826" t="s">
        <v>744</v>
      </c>
      <c r="P826" s="12" t="s">
        <v>96</v>
      </c>
      <c r="Q826" t="s">
        <v>3978</v>
      </c>
      <c r="R826" t="s">
        <v>3935</v>
      </c>
      <c r="S826" t="s">
        <v>3979</v>
      </c>
      <c r="T826" s="12" t="s">
        <v>165</v>
      </c>
      <c r="W826" s="12" t="s">
        <v>202</v>
      </c>
      <c r="X826" s="12" t="s">
        <v>3303</v>
      </c>
      <c r="Y826" s="12" t="s">
        <v>3303</v>
      </c>
      <c r="Z826" s="12" t="s">
        <v>491</v>
      </c>
      <c r="AA826" s="12" t="s">
        <v>35</v>
      </c>
      <c r="AB826" s="12" t="s">
        <v>2901</v>
      </c>
      <c r="AE826" s="12">
        <v>24</v>
      </c>
      <c r="AF826" s="12">
        <v>596</v>
      </c>
      <c r="AG826" s="15">
        <v>0.04</v>
      </c>
      <c r="AH826" s="15"/>
      <c r="AO826" s="15"/>
      <c r="AP826" s="15"/>
    </row>
    <row r="827" spans="1:58" s="12" customFormat="1" x14ac:dyDescent="0.25">
      <c r="A827" s="12" t="s">
        <v>3612</v>
      </c>
      <c r="B827" s="12">
        <v>2005</v>
      </c>
      <c r="C827" t="str">
        <f t="shared" si="12"/>
        <v>Wieland et al.  2005</v>
      </c>
      <c r="D827" s="12" t="s">
        <v>35</v>
      </c>
      <c r="E827" s="12" t="s">
        <v>25</v>
      </c>
      <c r="F827" s="12" t="s">
        <v>3212</v>
      </c>
      <c r="G827" s="12" t="s">
        <v>2901</v>
      </c>
      <c r="H827" s="12" t="s">
        <v>3504</v>
      </c>
      <c r="I827" s="12" t="s">
        <v>3043</v>
      </c>
      <c r="J827" s="12" t="s">
        <v>2117</v>
      </c>
      <c r="K827" s="12" t="s">
        <v>28</v>
      </c>
      <c r="L827" s="12" t="s">
        <v>28</v>
      </c>
      <c r="N827" s="12" t="s">
        <v>28</v>
      </c>
      <c r="O827" t="s">
        <v>744</v>
      </c>
      <c r="P827" s="12" t="s">
        <v>96</v>
      </c>
      <c r="Q827" t="s">
        <v>3978</v>
      </c>
      <c r="R827" t="s">
        <v>3935</v>
      </c>
      <c r="S827" t="s">
        <v>3979</v>
      </c>
      <c r="T827" s="12" t="s">
        <v>165</v>
      </c>
      <c r="W827" s="12" t="s">
        <v>202</v>
      </c>
      <c r="X827" s="12" t="s">
        <v>3360</v>
      </c>
      <c r="Y827" s="12" t="s">
        <v>3360</v>
      </c>
      <c r="Z827" s="12" t="s">
        <v>491</v>
      </c>
      <c r="AA827" s="12" t="s">
        <v>35</v>
      </c>
      <c r="AB827" s="12" t="s">
        <v>2901</v>
      </c>
      <c r="AE827" s="12" t="s">
        <v>119</v>
      </c>
      <c r="AF827" s="12">
        <v>596</v>
      </c>
      <c r="AG827" s="15" t="s">
        <v>119</v>
      </c>
      <c r="AH827" s="15"/>
      <c r="AO827" s="15"/>
      <c r="AP827" s="15"/>
    </row>
    <row r="828" spans="1:58" s="12" customFormat="1" x14ac:dyDescent="0.25">
      <c r="A828" s="12" t="s">
        <v>3612</v>
      </c>
      <c r="B828" s="12">
        <v>2005</v>
      </c>
      <c r="C828" t="str">
        <f t="shared" si="12"/>
        <v>Wieland et al.  2005</v>
      </c>
      <c r="D828" s="12" t="s">
        <v>35</v>
      </c>
      <c r="E828" s="12" t="s">
        <v>25</v>
      </c>
      <c r="F828" s="12" t="s">
        <v>3212</v>
      </c>
      <c r="G828" s="12" t="s">
        <v>2901</v>
      </c>
      <c r="H828" s="12" t="s">
        <v>3504</v>
      </c>
      <c r="I828" s="12" t="s">
        <v>3043</v>
      </c>
      <c r="J828" s="12" t="s">
        <v>2117</v>
      </c>
      <c r="K828" s="12" t="s">
        <v>28</v>
      </c>
      <c r="L828" s="12" t="s">
        <v>28</v>
      </c>
      <c r="N828" s="12" t="s">
        <v>28</v>
      </c>
      <c r="O828" t="s">
        <v>744</v>
      </c>
      <c r="P828" s="12" t="s">
        <v>96</v>
      </c>
      <c r="Q828" t="s">
        <v>3978</v>
      </c>
      <c r="R828" t="s">
        <v>3935</v>
      </c>
      <c r="S828" t="s">
        <v>3979</v>
      </c>
      <c r="T828" s="12" t="s">
        <v>165</v>
      </c>
      <c r="W828" s="12" t="s">
        <v>202</v>
      </c>
      <c r="X828" s="12" t="s">
        <v>3365</v>
      </c>
      <c r="Y828" s="12" t="s">
        <v>3069</v>
      </c>
      <c r="Z828" s="12" t="s">
        <v>491</v>
      </c>
      <c r="AA828" s="12" t="s">
        <v>35</v>
      </c>
      <c r="AB828" s="12" t="s">
        <v>2901</v>
      </c>
      <c r="AE828" s="12">
        <v>27</v>
      </c>
      <c r="AF828" s="12">
        <v>596</v>
      </c>
      <c r="AG828" s="15">
        <v>4.4999999999999998E-2</v>
      </c>
      <c r="AH828" s="15"/>
      <c r="AO828" s="15"/>
      <c r="AP828" s="15"/>
    </row>
    <row r="829" spans="1:58" s="12" customFormat="1" x14ac:dyDescent="0.25">
      <c r="A829" s="12" t="s">
        <v>209</v>
      </c>
      <c r="B829" s="12">
        <v>2019</v>
      </c>
      <c r="C829" t="str">
        <f t="shared" si="12"/>
        <v>Ahmed et al.  2019</v>
      </c>
      <c r="D829" s="12" t="s">
        <v>35</v>
      </c>
      <c r="E829" s="12" t="s">
        <v>158</v>
      </c>
      <c r="F829" s="12" t="s">
        <v>218</v>
      </c>
      <c r="G829" s="12" t="s">
        <v>2901</v>
      </c>
      <c r="H829" s="12" t="s">
        <v>3501</v>
      </c>
      <c r="I829" s="12" t="s">
        <v>219</v>
      </c>
      <c r="J829" s="12" t="s">
        <v>3625</v>
      </c>
      <c r="K829" s="12" t="s">
        <v>220</v>
      </c>
      <c r="L829" s="12" t="s">
        <v>221</v>
      </c>
      <c r="N829" s="12" t="s">
        <v>222</v>
      </c>
      <c r="O829" t="s">
        <v>744</v>
      </c>
      <c r="P829" s="12" t="s">
        <v>96</v>
      </c>
      <c r="Q829" t="s">
        <v>4148</v>
      </c>
      <c r="R829"/>
      <c r="S829"/>
      <c r="V829" s="12" t="s">
        <v>3022</v>
      </c>
      <c r="W829" s="12" t="s">
        <v>40</v>
      </c>
      <c r="X829" s="12" t="s">
        <v>3365</v>
      </c>
      <c r="Y829" s="12" t="s">
        <v>3069</v>
      </c>
      <c r="Z829" s="12" t="s">
        <v>80</v>
      </c>
      <c r="AA829" s="12" t="s">
        <v>35</v>
      </c>
      <c r="AB829" s="12" t="s">
        <v>35</v>
      </c>
      <c r="AC829" s="12" t="s">
        <v>2901</v>
      </c>
      <c r="AD829" s="12" t="s">
        <v>3804</v>
      </c>
      <c r="AE829" s="12">
        <v>10</v>
      </c>
      <c r="AF829" s="12">
        <v>10</v>
      </c>
      <c r="AI829" s="16">
        <f>10^AZ829</f>
        <v>616595.00186148309</v>
      </c>
      <c r="AJ829" s="16"/>
      <c r="AK829" s="16">
        <f>10^BA829</f>
        <v>3.5481338923357555</v>
      </c>
      <c r="AL829" s="16"/>
      <c r="AM829" s="16">
        <f t="shared" ref="AM829:AP830" si="13">10^BC829</f>
        <v>44668.359215096389</v>
      </c>
      <c r="AN829" s="16">
        <f t="shared" si="13"/>
        <v>6165950.0186148267</v>
      </c>
      <c r="AO829" s="16">
        <f t="shared" si="13"/>
        <v>338844.15613920329</v>
      </c>
      <c r="AP829" s="16">
        <f t="shared" si="13"/>
        <v>1096478.196143186</v>
      </c>
      <c r="AQ829" s="12" t="s">
        <v>223</v>
      </c>
      <c r="AZ829" s="12">
        <v>5.79</v>
      </c>
      <c r="BA829" s="12">
        <v>0.55000000000000004</v>
      </c>
      <c r="BC829" s="12">
        <v>4.6500000000000004</v>
      </c>
      <c r="BD829" s="12">
        <v>6.79</v>
      </c>
      <c r="BE829" s="12">
        <v>5.53</v>
      </c>
      <c r="BF829" s="12">
        <v>6.04</v>
      </c>
    </row>
    <row r="830" spans="1:58" s="12" customFormat="1" x14ac:dyDescent="0.25">
      <c r="A830" s="12" t="s">
        <v>209</v>
      </c>
      <c r="B830" s="12">
        <v>2019</v>
      </c>
      <c r="C830" t="str">
        <f t="shared" si="12"/>
        <v>Ahmed et al.  2019</v>
      </c>
      <c r="D830" s="12" t="s">
        <v>35</v>
      </c>
      <c r="E830" s="12" t="s">
        <v>158</v>
      </c>
      <c r="F830" s="12" t="s">
        <v>218</v>
      </c>
      <c r="G830" s="12" t="s">
        <v>2901</v>
      </c>
      <c r="H830" s="12" t="s">
        <v>3501</v>
      </c>
      <c r="I830" s="12" t="s">
        <v>219</v>
      </c>
      <c r="J830" s="12" t="s">
        <v>3625</v>
      </c>
      <c r="K830" s="12" t="s">
        <v>220</v>
      </c>
      <c r="L830" s="12" t="s">
        <v>221</v>
      </c>
      <c r="N830" s="12" t="s">
        <v>222</v>
      </c>
      <c r="O830" t="s">
        <v>744</v>
      </c>
      <c r="P830" s="12" t="s">
        <v>96</v>
      </c>
      <c r="Q830" t="s">
        <v>4101</v>
      </c>
      <c r="R830" t="s">
        <v>4100</v>
      </c>
      <c r="S830" t="s">
        <v>4099</v>
      </c>
      <c r="V830" s="12" t="s">
        <v>2563</v>
      </c>
      <c r="W830" s="12" t="s">
        <v>40</v>
      </c>
      <c r="X830" s="12" t="s">
        <v>3365</v>
      </c>
      <c r="Y830" s="12" t="s">
        <v>3069</v>
      </c>
      <c r="Z830" s="12" t="s">
        <v>80</v>
      </c>
      <c r="AA830" s="12" t="s">
        <v>35</v>
      </c>
      <c r="AB830" s="12" t="s">
        <v>35</v>
      </c>
      <c r="AC830" s="12" t="s">
        <v>2901</v>
      </c>
      <c r="AD830" s="12" t="s">
        <v>3804</v>
      </c>
      <c r="AE830" s="12">
        <v>12</v>
      </c>
      <c r="AF830" s="12">
        <v>14</v>
      </c>
      <c r="AI830" s="16">
        <f>10^AZ830</f>
        <v>134896.28825916545</v>
      </c>
      <c r="AJ830" s="16"/>
      <c r="AK830" s="16">
        <f>10^BA830</f>
        <v>18.62087136662868</v>
      </c>
      <c r="AL830" s="16"/>
      <c r="AM830" s="16">
        <f t="shared" si="13"/>
        <v>10000</v>
      </c>
      <c r="AN830" s="16">
        <f t="shared" si="13"/>
        <v>24547089.156850316</v>
      </c>
      <c r="AO830" s="16">
        <f t="shared" si="13"/>
        <v>39810.717055349742</v>
      </c>
      <c r="AP830" s="16">
        <f t="shared" si="13"/>
        <v>467735.14128719864</v>
      </c>
      <c r="AQ830" s="12" t="s">
        <v>223</v>
      </c>
      <c r="AZ830" s="12">
        <v>5.13</v>
      </c>
      <c r="BA830" s="12">
        <v>1.27</v>
      </c>
      <c r="BC830" s="12">
        <v>4</v>
      </c>
      <c r="BD830" s="12">
        <v>7.39</v>
      </c>
      <c r="BE830" s="12">
        <v>4.5999999999999996</v>
      </c>
      <c r="BF830" s="12">
        <v>5.67</v>
      </c>
    </row>
    <row r="831" spans="1:58" s="12" customFormat="1" x14ac:dyDescent="0.25">
      <c r="A831" s="12" t="s">
        <v>1822</v>
      </c>
      <c r="B831" s="12">
        <v>1998</v>
      </c>
      <c r="C831" t="str">
        <f t="shared" si="12"/>
        <v>Adesiyun et al. 1998</v>
      </c>
      <c r="D831" s="12" t="s">
        <v>35</v>
      </c>
      <c r="E831" s="12" t="s">
        <v>25</v>
      </c>
      <c r="F831" s="12" t="s">
        <v>1823</v>
      </c>
      <c r="G831" s="12" t="s">
        <v>2901</v>
      </c>
      <c r="H831" s="12" t="s">
        <v>3503</v>
      </c>
      <c r="I831" s="12" t="s">
        <v>3043</v>
      </c>
      <c r="J831" s="12" t="s">
        <v>2117</v>
      </c>
      <c r="K831" s="12" t="s">
        <v>119</v>
      </c>
      <c r="L831" s="12" t="s">
        <v>119</v>
      </c>
      <c r="N831" s="12" t="s">
        <v>3044</v>
      </c>
      <c r="O831" t="s">
        <v>744</v>
      </c>
      <c r="P831" s="12" t="s">
        <v>471</v>
      </c>
      <c r="Q831" t="s">
        <v>4093</v>
      </c>
      <c r="R831" t="s">
        <v>4374</v>
      </c>
      <c r="S831" t="s">
        <v>4373</v>
      </c>
      <c r="T831" s="12" t="s">
        <v>2811</v>
      </c>
      <c r="U831" s="12" t="s">
        <v>3436</v>
      </c>
      <c r="W831" s="12" t="s">
        <v>1831</v>
      </c>
      <c r="X831" s="12" t="s">
        <v>3046</v>
      </c>
      <c r="Y831" s="12" t="s">
        <v>3069</v>
      </c>
      <c r="Z831" s="12" t="s">
        <v>1827</v>
      </c>
      <c r="AA831" s="12" t="s">
        <v>35</v>
      </c>
      <c r="AB831" s="12" t="s">
        <v>2901</v>
      </c>
      <c r="AE831" s="12" t="s">
        <v>119</v>
      </c>
      <c r="AF831" s="12">
        <v>23</v>
      </c>
    </row>
    <row r="832" spans="1:58" s="12" customFormat="1" x14ac:dyDescent="0.25">
      <c r="A832" s="12" t="s">
        <v>3220</v>
      </c>
      <c r="B832" s="12">
        <v>2013</v>
      </c>
      <c r="C832" t="str">
        <f t="shared" si="12"/>
        <v>Wang et al. 2013</v>
      </c>
      <c r="D832" s="12" t="s">
        <v>35</v>
      </c>
      <c r="E832" s="12" t="s">
        <v>158</v>
      </c>
      <c r="F832" s="12" t="s">
        <v>3221</v>
      </c>
      <c r="G832" s="12" t="s">
        <v>2901</v>
      </c>
      <c r="H832" s="12" t="s">
        <v>3501</v>
      </c>
      <c r="I832" s="12" t="s">
        <v>3222</v>
      </c>
      <c r="J832" s="12" t="s">
        <v>3625</v>
      </c>
      <c r="K832" s="12" t="s">
        <v>28</v>
      </c>
      <c r="L832" s="12" t="s">
        <v>28</v>
      </c>
      <c r="N832" s="12" t="s">
        <v>28</v>
      </c>
      <c r="O832" t="s">
        <v>744</v>
      </c>
      <c r="P832" s="12" t="s">
        <v>471</v>
      </c>
      <c r="Q832" t="s">
        <v>4093</v>
      </c>
      <c r="R832" t="s">
        <v>4471</v>
      </c>
      <c r="S832" t="s">
        <v>4470</v>
      </c>
      <c r="T832" s="12" t="s">
        <v>3419</v>
      </c>
      <c r="U832" s="12" t="s">
        <v>3238</v>
      </c>
      <c r="V832" s="12" t="s">
        <v>3236</v>
      </c>
      <c r="W832" s="12" t="s">
        <v>3225</v>
      </c>
      <c r="X832" s="12" t="s">
        <v>3219</v>
      </c>
      <c r="Y832" s="12" t="s">
        <v>3219</v>
      </c>
      <c r="Z832" s="12" t="s">
        <v>80</v>
      </c>
      <c r="AA832" s="12" t="s">
        <v>35</v>
      </c>
      <c r="AB832" s="12" t="s">
        <v>2901</v>
      </c>
      <c r="AE832" s="12">
        <v>0</v>
      </c>
      <c r="AF832" s="12">
        <v>2</v>
      </c>
      <c r="AR832" s="12" t="s">
        <v>3226</v>
      </c>
    </row>
    <row r="833" spans="1:44" s="12" customFormat="1" x14ac:dyDescent="0.25">
      <c r="A833" s="12" t="s">
        <v>3220</v>
      </c>
      <c r="B833" s="12">
        <v>2013</v>
      </c>
      <c r="C833" t="str">
        <f t="shared" si="12"/>
        <v>Wang et al. 2013</v>
      </c>
      <c r="D833" s="12" t="s">
        <v>35</v>
      </c>
      <c r="E833" s="12" t="s">
        <v>158</v>
      </c>
      <c r="F833" s="12" t="s">
        <v>3221</v>
      </c>
      <c r="G833" s="12" t="s">
        <v>2901</v>
      </c>
      <c r="H833" s="12" t="s">
        <v>3501</v>
      </c>
      <c r="I833" s="12" t="s">
        <v>3222</v>
      </c>
      <c r="J833" s="12" t="s">
        <v>3625</v>
      </c>
      <c r="K833" s="12" t="s">
        <v>28</v>
      </c>
      <c r="L833" s="12" t="s">
        <v>28</v>
      </c>
      <c r="N833" s="12" t="s">
        <v>28</v>
      </c>
      <c r="O833" t="s">
        <v>744</v>
      </c>
      <c r="P833" s="12" t="s">
        <v>471</v>
      </c>
      <c r="Q833" t="s">
        <v>4473</v>
      </c>
      <c r="R833" t="s">
        <v>4273</v>
      </c>
      <c r="S833" t="s">
        <v>4472</v>
      </c>
      <c r="T833" s="12" t="s">
        <v>3439</v>
      </c>
      <c r="U833" s="12" t="s">
        <v>3439</v>
      </c>
      <c r="W833" s="12" t="s">
        <v>3225</v>
      </c>
      <c r="X833" s="12" t="s">
        <v>3219</v>
      </c>
      <c r="Y833" s="12" t="s">
        <v>3219</v>
      </c>
      <c r="Z833" s="12" t="s">
        <v>80</v>
      </c>
      <c r="AA833" s="12" t="s">
        <v>35</v>
      </c>
      <c r="AB833" s="12" t="s">
        <v>2901</v>
      </c>
      <c r="AE833" s="12">
        <v>1</v>
      </c>
      <c r="AF833" s="12">
        <v>1</v>
      </c>
      <c r="AR833" s="12" t="s">
        <v>3226</v>
      </c>
    </row>
    <row r="834" spans="1:44" s="12" customFormat="1" x14ac:dyDescent="0.25">
      <c r="A834" s="12" t="s">
        <v>3220</v>
      </c>
      <c r="B834" s="12">
        <v>2013</v>
      </c>
      <c r="C834" t="str">
        <f t="shared" ref="C834:C897" si="14">A834&amp;" "&amp;B834</f>
        <v>Wang et al. 2013</v>
      </c>
      <c r="D834" s="12" t="s">
        <v>35</v>
      </c>
      <c r="E834" s="12" t="s">
        <v>158</v>
      </c>
      <c r="F834" s="12" t="s">
        <v>3221</v>
      </c>
      <c r="G834" s="12" t="s">
        <v>2901</v>
      </c>
      <c r="H834" s="12" t="s">
        <v>3501</v>
      </c>
      <c r="I834" s="12" t="s">
        <v>3222</v>
      </c>
      <c r="J834" s="12" t="s">
        <v>3625</v>
      </c>
      <c r="K834" s="12" t="s">
        <v>28</v>
      </c>
      <c r="L834" s="12" t="s">
        <v>28</v>
      </c>
      <c r="N834" s="12" t="s">
        <v>28</v>
      </c>
      <c r="O834" t="s">
        <v>744</v>
      </c>
      <c r="P834" s="12" t="s">
        <v>471</v>
      </c>
      <c r="Q834" t="s">
        <v>4093</v>
      </c>
      <c r="R834" t="s">
        <v>4273</v>
      </c>
      <c r="S834" t="s">
        <v>4474</v>
      </c>
      <c r="T834" s="12" t="s">
        <v>3802</v>
      </c>
      <c r="U834" s="12" t="s">
        <v>3266</v>
      </c>
      <c r="V834" s="12" t="s">
        <v>3260</v>
      </c>
      <c r="W834" s="12" t="s">
        <v>3225</v>
      </c>
      <c r="X834" s="12" t="s">
        <v>3219</v>
      </c>
      <c r="Y834" s="12" t="s">
        <v>3219</v>
      </c>
      <c r="Z834" s="12" t="s">
        <v>80</v>
      </c>
      <c r="AA834" s="12" t="s">
        <v>35</v>
      </c>
      <c r="AB834" s="12" t="s">
        <v>2901</v>
      </c>
      <c r="AE834" s="12">
        <v>0</v>
      </c>
      <c r="AF834" s="12">
        <v>1</v>
      </c>
      <c r="AR834" s="12" t="s">
        <v>3226</v>
      </c>
    </row>
    <row r="835" spans="1:44" s="12" customFormat="1" x14ac:dyDescent="0.25">
      <c r="A835" s="12" t="s">
        <v>3220</v>
      </c>
      <c r="B835" s="12">
        <v>2013</v>
      </c>
      <c r="C835" t="str">
        <f t="shared" si="14"/>
        <v>Wang et al. 2013</v>
      </c>
      <c r="D835" s="12" t="s">
        <v>35</v>
      </c>
      <c r="E835" s="12" t="s">
        <v>158</v>
      </c>
      <c r="F835" s="12" t="s">
        <v>3221</v>
      </c>
      <c r="G835" s="12" t="s">
        <v>2901</v>
      </c>
      <c r="H835" s="12" t="s">
        <v>3501</v>
      </c>
      <c r="I835" s="12" t="s">
        <v>3222</v>
      </c>
      <c r="J835" s="12" t="s">
        <v>3625</v>
      </c>
      <c r="K835" s="12" t="s">
        <v>28</v>
      </c>
      <c r="L835" s="12" t="s">
        <v>28</v>
      </c>
      <c r="N835" s="12" t="s">
        <v>28</v>
      </c>
      <c r="O835" t="s">
        <v>744</v>
      </c>
      <c r="P835" s="12" t="s">
        <v>471</v>
      </c>
      <c r="Q835" t="s">
        <v>4093</v>
      </c>
      <c r="R835" t="s">
        <v>4273</v>
      </c>
      <c r="S835" t="s">
        <v>4472</v>
      </c>
      <c r="T835" s="12" t="s">
        <v>3803</v>
      </c>
      <c r="U835" s="12" t="s">
        <v>3262</v>
      </c>
      <c r="W835" s="12" t="s">
        <v>3225</v>
      </c>
      <c r="X835" s="12" t="s">
        <v>3219</v>
      </c>
      <c r="Y835" s="12" t="s">
        <v>3219</v>
      </c>
      <c r="Z835" s="12" t="s">
        <v>80</v>
      </c>
      <c r="AA835" s="12" t="s">
        <v>35</v>
      </c>
      <c r="AB835" s="12" t="s">
        <v>2901</v>
      </c>
      <c r="AE835" s="12">
        <v>0</v>
      </c>
      <c r="AF835" s="12">
        <v>1</v>
      </c>
      <c r="AR835" s="12" t="s">
        <v>3226</v>
      </c>
    </row>
    <row r="836" spans="1:44" s="12" customFormat="1" x14ac:dyDescent="0.25">
      <c r="A836" s="12" t="s">
        <v>3220</v>
      </c>
      <c r="B836" s="12">
        <v>2013</v>
      </c>
      <c r="C836" t="str">
        <f t="shared" si="14"/>
        <v>Wang et al. 2013</v>
      </c>
      <c r="D836" s="12" t="s">
        <v>35</v>
      </c>
      <c r="E836" s="12" t="s">
        <v>158</v>
      </c>
      <c r="F836" s="12" t="s">
        <v>3221</v>
      </c>
      <c r="G836" s="12" t="s">
        <v>2901</v>
      </c>
      <c r="H836" s="12" t="s">
        <v>3501</v>
      </c>
      <c r="I836" s="12" t="s">
        <v>3222</v>
      </c>
      <c r="J836" s="12" t="s">
        <v>3625</v>
      </c>
      <c r="K836" s="12" t="s">
        <v>28</v>
      </c>
      <c r="L836" s="12" t="s">
        <v>28</v>
      </c>
      <c r="N836" s="12" t="s">
        <v>28</v>
      </c>
      <c r="O836" t="s">
        <v>744</v>
      </c>
      <c r="P836" s="12" t="s">
        <v>471</v>
      </c>
      <c r="Q836" t="s">
        <v>4093</v>
      </c>
      <c r="R836" t="s">
        <v>4273</v>
      </c>
      <c r="S836" t="s">
        <v>4474</v>
      </c>
      <c r="T836" s="12" t="s">
        <v>3441</v>
      </c>
      <c r="U836" s="12" t="s">
        <v>3265</v>
      </c>
      <c r="W836" s="12" t="s">
        <v>3225</v>
      </c>
      <c r="X836" s="12" t="s">
        <v>3219</v>
      </c>
      <c r="Y836" s="12" t="s">
        <v>3219</v>
      </c>
      <c r="Z836" s="12" t="s">
        <v>80</v>
      </c>
      <c r="AA836" s="12" t="s">
        <v>35</v>
      </c>
      <c r="AB836" s="12" t="s">
        <v>2901</v>
      </c>
      <c r="AE836" s="12">
        <v>0</v>
      </c>
      <c r="AF836" s="12">
        <v>1</v>
      </c>
      <c r="AR836" s="12" t="s">
        <v>3226</v>
      </c>
    </row>
    <row r="837" spans="1:44" s="12" customFormat="1" x14ac:dyDescent="0.25">
      <c r="A837" s="12" t="s">
        <v>3220</v>
      </c>
      <c r="B837" s="12">
        <v>2013</v>
      </c>
      <c r="C837" t="str">
        <f t="shared" si="14"/>
        <v>Wang et al. 2013</v>
      </c>
      <c r="D837" s="12" t="s">
        <v>35</v>
      </c>
      <c r="E837" s="12" t="s">
        <v>158</v>
      </c>
      <c r="F837" s="12" t="s">
        <v>3221</v>
      </c>
      <c r="G837" s="12" t="s">
        <v>2901</v>
      </c>
      <c r="H837" s="12" t="s">
        <v>3501</v>
      </c>
      <c r="I837" s="12" t="s">
        <v>3222</v>
      </c>
      <c r="J837" s="12" t="s">
        <v>3625</v>
      </c>
      <c r="K837" s="12" t="s">
        <v>28</v>
      </c>
      <c r="L837" s="12" t="s">
        <v>28</v>
      </c>
      <c r="N837" s="12" t="s">
        <v>28</v>
      </c>
      <c r="O837" t="s">
        <v>744</v>
      </c>
      <c r="P837" s="12" t="s">
        <v>471</v>
      </c>
      <c r="Q837" s="12" t="s">
        <v>4093</v>
      </c>
      <c r="R837" s="12" t="s">
        <v>4273</v>
      </c>
      <c r="S837" s="12" t="s">
        <v>4474</v>
      </c>
      <c r="T837" s="12" t="s">
        <v>3442</v>
      </c>
      <c r="U837" s="12" t="s">
        <v>3263</v>
      </c>
      <c r="V837" s="12" t="s">
        <v>3260</v>
      </c>
      <c r="W837" s="12" t="s">
        <v>3225</v>
      </c>
      <c r="X837" s="12" t="s">
        <v>3219</v>
      </c>
      <c r="Y837" s="12" t="s">
        <v>3219</v>
      </c>
      <c r="Z837" s="12" t="s">
        <v>80</v>
      </c>
      <c r="AA837" s="12" t="s">
        <v>35</v>
      </c>
      <c r="AB837" s="12" t="s">
        <v>2901</v>
      </c>
      <c r="AE837" s="12">
        <v>0</v>
      </c>
      <c r="AF837" s="12">
        <v>5</v>
      </c>
      <c r="AR837" s="12" t="s">
        <v>3226</v>
      </c>
    </row>
    <row r="838" spans="1:44" s="12" customFormat="1" x14ac:dyDescent="0.25">
      <c r="A838" s="12" t="s">
        <v>3220</v>
      </c>
      <c r="B838" s="12">
        <v>2013</v>
      </c>
      <c r="C838" t="str">
        <f t="shared" si="14"/>
        <v>Wang et al. 2013</v>
      </c>
      <c r="D838" s="12" t="s">
        <v>35</v>
      </c>
      <c r="E838" s="12" t="s">
        <v>158</v>
      </c>
      <c r="F838" s="12" t="s">
        <v>3221</v>
      </c>
      <c r="G838" s="12" t="s">
        <v>2901</v>
      </c>
      <c r="H838" s="12" t="s">
        <v>3501</v>
      </c>
      <c r="I838" s="12" t="s">
        <v>3222</v>
      </c>
      <c r="J838" s="12" t="s">
        <v>3625</v>
      </c>
      <c r="K838" s="12" t="s">
        <v>28</v>
      </c>
      <c r="L838" s="12" t="s">
        <v>28</v>
      </c>
      <c r="N838" s="12" t="s">
        <v>28</v>
      </c>
      <c r="O838" t="s">
        <v>744</v>
      </c>
      <c r="P838" s="12" t="s">
        <v>471</v>
      </c>
      <c r="Q838" t="s">
        <v>4093</v>
      </c>
      <c r="R838" t="s">
        <v>4271</v>
      </c>
      <c r="S838" t="s">
        <v>4270</v>
      </c>
      <c r="T838" s="12" t="s">
        <v>3414</v>
      </c>
      <c r="U838" s="12" t="s">
        <v>3227</v>
      </c>
      <c r="V838" s="12" t="s">
        <v>3223</v>
      </c>
      <c r="W838" s="12" t="s">
        <v>3225</v>
      </c>
      <c r="X838" s="12" t="s">
        <v>3219</v>
      </c>
      <c r="Y838" s="12" t="s">
        <v>3219</v>
      </c>
      <c r="Z838" s="12" t="s">
        <v>80</v>
      </c>
      <c r="AA838" s="12" t="s">
        <v>35</v>
      </c>
      <c r="AB838" s="12" t="s">
        <v>2901</v>
      </c>
      <c r="AE838" s="12">
        <v>0</v>
      </c>
      <c r="AF838" s="12">
        <v>8</v>
      </c>
      <c r="AR838" s="12" t="s">
        <v>3226</v>
      </c>
    </row>
    <row r="839" spans="1:44" s="12" customFormat="1" x14ac:dyDescent="0.25">
      <c r="A839" s="12" t="s">
        <v>3220</v>
      </c>
      <c r="B839" s="12">
        <v>2013</v>
      </c>
      <c r="C839" t="str">
        <f t="shared" si="14"/>
        <v>Wang et al. 2013</v>
      </c>
      <c r="D839" s="12" t="s">
        <v>35</v>
      </c>
      <c r="E839" s="12" t="s">
        <v>158</v>
      </c>
      <c r="F839" s="12" t="s">
        <v>3221</v>
      </c>
      <c r="G839" s="12" t="s">
        <v>2901</v>
      </c>
      <c r="H839" s="12" t="s">
        <v>3501</v>
      </c>
      <c r="I839" s="12" t="s">
        <v>3222</v>
      </c>
      <c r="J839" s="12" t="s">
        <v>3625</v>
      </c>
      <c r="K839" s="12" t="s">
        <v>28</v>
      </c>
      <c r="L839" s="12" t="s">
        <v>28</v>
      </c>
      <c r="N839" s="12" t="s">
        <v>28</v>
      </c>
      <c r="O839" t="s">
        <v>744</v>
      </c>
      <c r="P839" s="12" t="s">
        <v>471</v>
      </c>
      <c r="Q839" t="s">
        <v>4483</v>
      </c>
      <c r="R839" t="s">
        <v>4482</v>
      </c>
      <c r="S839" t="s">
        <v>4481</v>
      </c>
      <c r="T839" s="12" t="s">
        <v>3449</v>
      </c>
      <c r="U839" s="12" t="s">
        <v>3274</v>
      </c>
      <c r="V839" s="12" t="s">
        <v>3272</v>
      </c>
      <c r="W839" s="12" t="s">
        <v>3225</v>
      </c>
      <c r="X839" s="12" t="s">
        <v>3219</v>
      </c>
      <c r="Y839" s="12" t="s">
        <v>3219</v>
      </c>
      <c r="Z839" s="12" t="s">
        <v>80</v>
      </c>
      <c r="AA839" s="12" t="s">
        <v>35</v>
      </c>
      <c r="AB839" s="12" t="s">
        <v>2901</v>
      </c>
      <c r="AE839" s="12">
        <v>3</v>
      </c>
      <c r="AF839" s="12">
        <v>7</v>
      </c>
      <c r="AR839" s="12" t="s">
        <v>3226</v>
      </c>
    </row>
    <row r="840" spans="1:44" s="12" customFormat="1" x14ac:dyDescent="0.25">
      <c r="A840" s="12" t="s">
        <v>3220</v>
      </c>
      <c r="B840" s="12">
        <v>2013</v>
      </c>
      <c r="C840" t="str">
        <f t="shared" si="14"/>
        <v>Wang et al. 2013</v>
      </c>
      <c r="D840" s="12" t="s">
        <v>35</v>
      </c>
      <c r="E840" s="12" t="s">
        <v>158</v>
      </c>
      <c r="F840" s="12" t="s">
        <v>3221</v>
      </c>
      <c r="G840" s="12" t="s">
        <v>2901</v>
      </c>
      <c r="H840" s="12" t="s">
        <v>3501</v>
      </c>
      <c r="I840" s="12" t="s">
        <v>3222</v>
      </c>
      <c r="J840" s="12" t="s">
        <v>3625</v>
      </c>
      <c r="K840" s="12" t="s">
        <v>28</v>
      </c>
      <c r="L840" s="12" t="s">
        <v>28</v>
      </c>
      <c r="N840" s="12" t="s">
        <v>28</v>
      </c>
      <c r="O840" t="s">
        <v>744</v>
      </c>
      <c r="P840" s="12" t="s">
        <v>471</v>
      </c>
      <c r="Q840" t="s">
        <v>4093</v>
      </c>
      <c r="R840" t="s">
        <v>4107</v>
      </c>
      <c r="S840" t="s">
        <v>4488</v>
      </c>
      <c r="T840" s="12" t="s">
        <v>3438</v>
      </c>
      <c r="U840" s="12" t="s">
        <v>3438</v>
      </c>
      <c r="W840" s="12" t="s">
        <v>3225</v>
      </c>
      <c r="X840" s="12" t="s">
        <v>3219</v>
      </c>
      <c r="Y840" s="12" t="s">
        <v>3219</v>
      </c>
      <c r="Z840" s="12" t="s">
        <v>80</v>
      </c>
      <c r="AA840" s="12" t="s">
        <v>35</v>
      </c>
      <c r="AB840" s="12" t="s">
        <v>2901</v>
      </c>
      <c r="AE840" s="12">
        <v>0</v>
      </c>
      <c r="AF840" s="12">
        <v>5</v>
      </c>
      <c r="AR840" s="12" t="s">
        <v>3226</v>
      </c>
    </row>
    <row r="841" spans="1:44" s="12" customFormat="1" x14ac:dyDescent="0.25">
      <c r="A841" s="12" t="s">
        <v>3220</v>
      </c>
      <c r="B841" s="12">
        <v>2013</v>
      </c>
      <c r="C841" t="str">
        <f t="shared" si="14"/>
        <v>Wang et al. 2013</v>
      </c>
      <c r="D841" s="12" t="s">
        <v>35</v>
      </c>
      <c r="E841" s="12" t="s">
        <v>158</v>
      </c>
      <c r="F841" s="12" t="s">
        <v>3221</v>
      </c>
      <c r="G841" s="12" t="s">
        <v>2901</v>
      </c>
      <c r="H841" s="12" t="s">
        <v>3501</v>
      </c>
      <c r="I841" s="12" t="s">
        <v>3222</v>
      </c>
      <c r="J841" s="12" t="s">
        <v>3625</v>
      </c>
      <c r="K841" s="12" t="s">
        <v>28</v>
      </c>
      <c r="L841" s="12" t="s">
        <v>28</v>
      </c>
      <c r="N841" s="12" t="s">
        <v>28</v>
      </c>
      <c r="O841" t="s">
        <v>744</v>
      </c>
      <c r="P841" s="12" t="s">
        <v>471</v>
      </c>
      <c r="Q841" t="s">
        <v>4093</v>
      </c>
      <c r="R841" t="s">
        <v>4345</v>
      </c>
      <c r="S841" t="s">
        <v>4344</v>
      </c>
      <c r="T841" s="12" t="s">
        <v>3427</v>
      </c>
      <c r="U841" s="12" t="s">
        <v>3252</v>
      </c>
      <c r="V841" s="12" t="s">
        <v>3250</v>
      </c>
      <c r="W841" s="12" t="s">
        <v>3225</v>
      </c>
      <c r="X841" s="12" t="s">
        <v>3219</v>
      </c>
      <c r="Y841" s="12" t="s">
        <v>3219</v>
      </c>
      <c r="Z841" s="12" t="s">
        <v>80</v>
      </c>
      <c r="AA841" s="12" t="s">
        <v>35</v>
      </c>
      <c r="AB841" s="12" t="s">
        <v>2901</v>
      </c>
      <c r="AE841" s="12">
        <v>0</v>
      </c>
      <c r="AF841" s="12">
        <v>1</v>
      </c>
      <c r="AR841" s="12" t="s">
        <v>3226</v>
      </c>
    </row>
    <row r="842" spans="1:44" s="12" customFormat="1" x14ac:dyDescent="0.25">
      <c r="A842" s="12" t="s">
        <v>3220</v>
      </c>
      <c r="B842" s="12">
        <v>2013</v>
      </c>
      <c r="C842" t="str">
        <f t="shared" si="14"/>
        <v>Wang et al. 2013</v>
      </c>
      <c r="D842" s="12" t="s">
        <v>35</v>
      </c>
      <c r="E842" s="12" t="s">
        <v>158</v>
      </c>
      <c r="F842" s="12" t="s">
        <v>3221</v>
      </c>
      <c r="G842" s="12" t="s">
        <v>2901</v>
      </c>
      <c r="H842" s="12" t="s">
        <v>3501</v>
      </c>
      <c r="I842" s="12" t="s">
        <v>3222</v>
      </c>
      <c r="J842" s="12" t="s">
        <v>3625</v>
      </c>
      <c r="K842" s="12" t="s">
        <v>28</v>
      </c>
      <c r="L842" s="12" t="s">
        <v>28</v>
      </c>
      <c r="N842" s="12" t="s">
        <v>28</v>
      </c>
      <c r="O842" t="s">
        <v>744</v>
      </c>
      <c r="P842" s="12" t="s">
        <v>471</v>
      </c>
      <c r="Q842" t="s">
        <v>4093</v>
      </c>
      <c r="R842" t="s">
        <v>4492</v>
      </c>
      <c r="S842" t="s">
        <v>4491</v>
      </c>
      <c r="T842" s="12" t="s">
        <v>3420</v>
      </c>
      <c r="U842" s="12" t="s">
        <v>3239</v>
      </c>
      <c r="V842" s="12" t="s">
        <v>3236</v>
      </c>
      <c r="W842" s="12" t="s">
        <v>3225</v>
      </c>
      <c r="X842" s="12" t="s">
        <v>3219</v>
      </c>
      <c r="Y842" s="12" t="s">
        <v>3219</v>
      </c>
      <c r="Z842" s="12" t="s">
        <v>80</v>
      </c>
      <c r="AA842" s="12" t="s">
        <v>35</v>
      </c>
      <c r="AB842" s="12" t="s">
        <v>2901</v>
      </c>
      <c r="AE842" s="12">
        <v>0</v>
      </c>
      <c r="AF842" s="12">
        <v>1</v>
      </c>
      <c r="AR842" s="12" t="s">
        <v>3226</v>
      </c>
    </row>
    <row r="843" spans="1:44" s="12" customFormat="1" x14ac:dyDescent="0.25">
      <c r="A843" s="12" t="s">
        <v>3220</v>
      </c>
      <c r="B843" s="12">
        <v>2013</v>
      </c>
      <c r="C843" t="str">
        <f t="shared" si="14"/>
        <v>Wang et al. 2013</v>
      </c>
      <c r="D843" s="12" t="s">
        <v>35</v>
      </c>
      <c r="E843" s="12" t="s">
        <v>158</v>
      </c>
      <c r="F843" s="12" t="s">
        <v>3221</v>
      </c>
      <c r="G843" s="12" t="s">
        <v>2901</v>
      </c>
      <c r="H843" s="12" t="s">
        <v>3501</v>
      </c>
      <c r="I843" s="12" t="s">
        <v>3222</v>
      </c>
      <c r="J843" s="12" t="s">
        <v>3625</v>
      </c>
      <c r="K843" s="12" t="s">
        <v>28</v>
      </c>
      <c r="L843" s="12" t="s">
        <v>28</v>
      </c>
      <c r="N843" s="12" t="s">
        <v>28</v>
      </c>
      <c r="O843" t="s">
        <v>744</v>
      </c>
      <c r="P843" s="12" t="s">
        <v>471</v>
      </c>
      <c r="Q843" t="s">
        <v>4093</v>
      </c>
      <c r="R843" t="s">
        <v>4345</v>
      </c>
      <c r="S843" t="s">
        <v>4344</v>
      </c>
      <c r="T843" s="12" t="s">
        <v>3428</v>
      </c>
      <c r="U843" s="12" t="s">
        <v>3253</v>
      </c>
      <c r="V843" s="12" t="s">
        <v>3250</v>
      </c>
      <c r="W843" s="12" t="s">
        <v>3225</v>
      </c>
      <c r="X843" s="12" t="s">
        <v>3219</v>
      </c>
      <c r="Y843" s="12" t="s">
        <v>3219</v>
      </c>
      <c r="Z843" s="12" t="s">
        <v>80</v>
      </c>
      <c r="AA843" s="12" t="s">
        <v>35</v>
      </c>
      <c r="AB843" s="12" t="s">
        <v>2901</v>
      </c>
      <c r="AE843" s="12">
        <v>0</v>
      </c>
      <c r="AF843" s="12">
        <v>1</v>
      </c>
      <c r="AR843" s="12" t="s">
        <v>3226</v>
      </c>
    </row>
    <row r="844" spans="1:44" s="12" customFormat="1" x14ac:dyDescent="0.25">
      <c r="A844" s="12" t="s">
        <v>3220</v>
      </c>
      <c r="B844" s="12">
        <v>2013</v>
      </c>
      <c r="C844" t="str">
        <f t="shared" si="14"/>
        <v>Wang et al. 2013</v>
      </c>
      <c r="D844" s="12" t="s">
        <v>35</v>
      </c>
      <c r="E844" s="12" t="s">
        <v>158</v>
      </c>
      <c r="F844" s="12" t="s">
        <v>3221</v>
      </c>
      <c r="G844" s="12" t="s">
        <v>2901</v>
      </c>
      <c r="H844" s="12" t="s">
        <v>3501</v>
      </c>
      <c r="I844" s="12" t="s">
        <v>3222</v>
      </c>
      <c r="J844" s="12" t="s">
        <v>3625</v>
      </c>
      <c r="K844" s="12" t="s">
        <v>28</v>
      </c>
      <c r="L844" s="12" t="s">
        <v>28</v>
      </c>
      <c r="N844" s="12" t="s">
        <v>28</v>
      </c>
      <c r="O844" t="s">
        <v>744</v>
      </c>
      <c r="P844" s="12" t="s">
        <v>471</v>
      </c>
      <c r="Q844" t="s">
        <v>4483</v>
      </c>
      <c r="R844" t="s">
        <v>4501</v>
      </c>
      <c r="S844" t="s">
        <v>4500</v>
      </c>
      <c r="T844" s="12" t="s">
        <v>3446</v>
      </c>
      <c r="U844" s="12" t="s">
        <v>3268</v>
      </c>
      <c r="V844" s="12" t="s">
        <v>3267</v>
      </c>
      <c r="W844" s="12" t="s">
        <v>3225</v>
      </c>
      <c r="X844" s="12" t="s">
        <v>3219</v>
      </c>
      <c r="Y844" s="12" t="s">
        <v>3219</v>
      </c>
      <c r="Z844" s="12" t="s">
        <v>80</v>
      </c>
      <c r="AA844" s="12" t="s">
        <v>35</v>
      </c>
      <c r="AB844" s="12" t="s">
        <v>2901</v>
      </c>
      <c r="AE844" s="12">
        <v>0</v>
      </c>
      <c r="AF844" s="12">
        <v>1</v>
      </c>
      <c r="AR844" s="12" t="s">
        <v>3226</v>
      </c>
    </row>
    <row r="845" spans="1:44" s="12" customFormat="1" x14ac:dyDescent="0.25">
      <c r="A845" s="12" t="s">
        <v>3220</v>
      </c>
      <c r="B845" s="12">
        <v>2013</v>
      </c>
      <c r="C845" t="str">
        <f t="shared" si="14"/>
        <v>Wang et al. 2013</v>
      </c>
      <c r="D845" s="12" t="s">
        <v>35</v>
      </c>
      <c r="E845" s="12" t="s">
        <v>158</v>
      </c>
      <c r="F845" s="12" t="s">
        <v>3221</v>
      </c>
      <c r="G845" s="12" t="s">
        <v>2901</v>
      </c>
      <c r="H845" s="12" t="s">
        <v>3501</v>
      </c>
      <c r="I845" s="12" t="s">
        <v>3222</v>
      </c>
      <c r="J845" s="12" t="s">
        <v>3625</v>
      </c>
      <c r="K845" s="12" t="s">
        <v>28</v>
      </c>
      <c r="L845" s="12" t="s">
        <v>28</v>
      </c>
      <c r="N845" s="12" t="s">
        <v>28</v>
      </c>
      <c r="O845" t="s">
        <v>744</v>
      </c>
      <c r="P845" s="12" t="s">
        <v>471</v>
      </c>
      <c r="Q845" s="12" t="s">
        <v>4093</v>
      </c>
      <c r="R845" s="12" t="s">
        <v>4503</v>
      </c>
      <c r="S845" s="12" t="s">
        <v>4502</v>
      </c>
      <c r="T845" s="12" t="s">
        <v>3422</v>
      </c>
      <c r="U845" s="12" t="s">
        <v>3243</v>
      </c>
      <c r="V845" s="12" t="s">
        <v>3242</v>
      </c>
      <c r="W845" s="12" t="s">
        <v>3225</v>
      </c>
      <c r="X845" s="12" t="s">
        <v>3219</v>
      </c>
      <c r="Y845" s="12" t="s">
        <v>3219</v>
      </c>
      <c r="Z845" s="12" t="s">
        <v>80</v>
      </c>
      <c r="AA845" s="12" t="s">
        <v>35</v>
      </c>
      <c r="AB845" s="12" t="s">
        <v>2901</v>
      </c>
      <c r="AE845" s="12">
        <v>0</v>
      </c>
      <c r="AF845" s="12">
        <v>1</v>
      </c>
      <c r="AR845" s="12" t="s">
        <v>3226</v>
      </c>
    </row>
    <row r="846" spans="1:44" s="12" customFormat="1" x14ac:dyDescent="0.25">
      <c r="A846" s="12" t="s">
        <v>3220</v>
      </c>
      <c r="B846" s="12">
        <v>2013</v>
      </c>
      <c r="C846" t="str">
        <f t="shared" si="14"/>
        <v>Wang et al. 2013</v>
      </c>
      <c r="D846" s="12" t="s">
        <v>35</v>
      </c>
      <c r="E846" s="12" t="s">
        <v>158</v>
      </c>
      <c r="F846" s="12" t="s">
        <v>3221</v>
      </c>
      <c r="G846" s="12" t="s">
        <v>2901</v>
      </c>
      <c r="H846" s="12" t="s">
        <v>3501</v>
      </c>
      <c r="I846" s="12" t="s">
        <v>3222</v>
      </c>
      <c r="J846" s="12" t="s">
        <v>3625</v>
      </c>
      <c r="K846" s="12" t="s">
        <v>28</v>
      </c>
      <c r="L846" s="12" t="s">
        <v>28</v>
      </c>
      <c r="N846" s="12" t="s">
        <v>28</v>
      </c>
      <c r="O846" t="s">
        <v>744</v>
      </c>
      <c r="P846" s="12" t="s">
        <v>471</v>
      </c>
      <c r="Q846" t="s">
        <v>4093</v>
      </c>
      <c r="R846" t="s">
        <v>4505</v>
      </c>
      <c r="S846" t="s">
        <v>4504</v>
      </c>
      <c r="T846" s="12" t="s">
        <v>3795</v>
      </c>
      <c r="U846" s="12" t="s">
        <v>3235</v>
      </c>
      <c r="V846" s="12" t="s">
        <v>3234</v>
      </c>
      <c r="W846" s="12" t="s">
        <v>3225</v>
      </c>
      <c r="X846" s="12" t="s">
        <v>3219</v>
      </c>
      <c r="Y846" s="12" t="s">
        <v>3219</v>
      </c>
      <c r="Z846" s="12" t="s">
        <v>80</v>
      </c>
      <c r="AA846" s="12" t="s">
        <v>35</v>
      </c>
      <c r="AB846" s="12" t="s">
        <v>2901</v>
      </c>
      <c r="AE846" s="12">
        <v>0</v>
      </c>
      <c r="AF846" s="12">
        <v>1</v>
      </c>
      <c r="AR846" s="12" t="s">
        <v>3226</v>
      </c>
    </row>
    <row r="847" spans="1:44" s="12" customFormat="1" x14ac:dyDescent="0.25">
      <c r="A847" s="12" t="s">
        <v>3220</v>
      </c>
      <c r="B847" s="12">
        <v>2013</v>
      </c>
      <c r="C847" t="str">
        <f t="shared" si="14"/>
        <v>Wang et al. 2013</v>
      </c>
      <c r="D847" s="12" t="s">
        <v>35</v>
      </c>
      <c r="E847" s="12" t="s">
        <v>158</v>
      </c>
      <c r="F847" s="12" t="s">
        <v>3221</v>
      </c>
      <c r="G847" s="12" t="s">
        <v>2901</v>
      </c>
      <c r="H847" s="12" t="s">
        <v>3501</v>
      </c>
      <c r="I847" s="12" t="s">
        <v>3222</v>
      </c>
      <c r="J847" s="12" t="s">
        <v>3625</v>
      </c>
      <c r="K847" s="12" t="s">
        <v>28</v>
      </c>
      <c r="L847" s="12" t="s">
        <v>28</v>
      </c>
      <c r="N847" s="12" t="s">
        <v>28</v>
      </c>
      <c r="O847" t="s">
        <v>744</v>
      </c>
      <c r="P847" s="12" t="s">
        <v>471</v>
      </c>
      <c r="Q847" t="s">
        <v>4093</v>
      </c>
      <c r="R847" t="s">
        <v>4328</v>
      </c>
      <c r="S847" t="s">
        <v>4506</v>
      </c>
      <c r="T847" s="12" t="s">
        <v>3423</v>
      </c>
      <c r="U847" s="12" t="s">
        <v>3245</v>
      </c>
      <c r="V847" s="12" t="s">
        <v>3244</v>
      </c>
      <c r="W847" s="12" t="s">
        <v>3225</v>
      </c>
      <c r="X847" s="12" t="s">
        <v>3219</v>
      </c>
      <c r="Y847" s="12" t="s">
        <v>3219</v>
      </c>
      <c r="Z847" s="12" t="s">
        <v>80</v>
      </c>
      <c r="AA847" s="12" t="s">
        <v>35</v>
      </c>
      <c r="AB847" s="12" t="s">
        <v>2901</v>
      </c>
      <c r="AE847" s="12">
        <v>0</v>
      </c>
      <c r="AF847" s="12">
        <v>21</v>
      </c>
      <c r="AR847" s="12" t="s">
        <v>3226</v>
      </c>
    </row>
    <row r="848" spans="1:44" s="12" customFormat="1" x14ac:dyDescent="0.25">
      <c r="A848" s="12" t="s">
        <v>3220</v>
      </c>
      <c r="B848" s="12">
        <v>2013</v>
      </c>
      <c r="C848" t="str">
        <f t="shared" si="14"/>
        <v>Wang et al. 2013</v>
      </c>
      <c r="D848" s="12" t="s">
        <v>35</v>
      </c>
      <c r="E848" s="12" t="s">
        <v>158</v>
      </c>
      <c r="F848" s="12" t="s">
        <v>3221</v>
      </c>
      <c r="G848" s="12" t="s">
        <v>2901</v>
      </c>
      <c r="H848" s="12" t="s">
        <v>3501</v>
      </c>
      <c r="I848" s="12" t="s">
        <v>3222</v>
      </c>
      <c r="J848" s="12" t="s">
        <v>3625</v>
      </c>
      <c r="K848" s="12" t="s">
        <v>28</v>
      </c>
      <c r="L848" s="12" t="s">
        <v>28</v>
      </c>
      <c r="N848" s="12" t="s">
        <v>28</v>
      </c>
      <c r="O848" t="s">
        <v>744</v>
      </c>
      <c r="P848" s="12" t="s">
        <v>471</v>
      </c>
      <c r="Q848" t="s">
        <v>4093</v>
      </c>
      <c r="R848" t="s">
        <v>4273</v>
      </c>
      <c r="S848" t="s">
        <v>4272</v>
      </c>
      <c r="T848" s="12" t="s">
        <v>3440</v>
      </c>
      <c r="U848" s="12" t="s">
        <v>3261</v>
      </c>
      <c r="W848" s="12" t="s">
        <v>3225</v>
      </c>
      <c r="X848" s="12" t="s">
        <v>3219</v>
      </c>
      <c r="Y848" s="12" t="s">
        <v>3219</v>
      </c>
      <c r="Z848" s="12" t="s">
        <v>80</v>
      </c>
      <c r="AA848" s="12" t="s">
        <v>35</v>
      </c>
      <c r="AB848" s="12" t="s">
        <v>2901</v>
      </c>
      <c r="AE848" s="12">
        <v>0</v>
      </c>
      <c r="AF848" s="12">
        <v>3</v>
      </c>
      <c r="AR848" s="12" t="s">
        <v>3226</v>
      </c>
    </row>
    <row r="849" spans="1:59" s="12" customFormat="1" x14ac:dyDescent="0.25">
      <c r="A849" s="12" t="s">
        <v>3220</v>
      </c>
      <c r="B849" s="12">
        <v>2013</v>
      </c>
      <c r="C849" t="str">
        <f t="shared" si="14"/>
        <v>Wang et al. 2013</v>
      </c>
      <c r="D849" s="12" t="s">
        <v>35</v>
      </c>
      <c r="E849" s="12" t="s">
        <v>158</v>
      </c>
      <c r="F849" s="12" t="s">
        <v>3221</v>
      </c>
      <c r="G849" s="12" t="s">
        <v>2901</v>
      </c>
      <c r="H849" s="12" t="s">
        <v>3501</v>
      </c>
      <c r="I849" s="12" t="s">
        <v>3222</v>
      </c>
      <c r="J849" s="12" t="s">
        <v>3625</v>
      </c>
      <c r="K849" s="12" t="s">
        <v>28</v>
      </c>
      <c r="L849" s="12" t="s">
        <v>28</v>
      </c>
      <c r="N849" s="12" t="s">
        <v>28</v>
      </c>
      <c r="O849" t="s">
        <v>744</v>
      </c>
      <c r="P849" s="12" t="s">
        <v>471</v>
      </c>
      <c r="Q849" t="s">
        <v>4093</v>
      </c>
      <c r="R849" t="s">
        <v>4471</v>
      </c>
      <c r="S849" t="s">
        <v>4513</v>
      </c>
      <c r="T849" s="12" t="s">
        <v>3418</v>
      </c>
      <c r="U849" s="12" t="s">
        <v>3237</v>
      </c>
      <c r="V849" s="12" t="s">
        <v>3236</v>
      </c>
      <c r="W849" s="12" t="s">
        <v>3225</v>
      </c>
      <c r="X849" s="12" t="s">
        <v>3219</v>
      </c>
      <c r="Y849" s="12" t="s">
        <v>3219</v>
      </c>
      <c r="Z849" s="12" t="s">
        <v>80</v>
      </c>
      <c r="AA849" s="12" t="s">
        <v>35</v>
      </c>
      <c r="AB849" s="12" t="s">
        <v>2901</v>
      </c>
      <c r="AE849" s="12">
        <v>0</v>
      </c>
      <c r="AF849" s="12">
        <v>6</v>
      </c>
      <c r="AR849" s="12" t="s">
        <v>3226</v>
      </c>
    </row>
    <row r="850" spans="1:59" s="12" customFormat="1" x14ac:dyDescent="0.25">
      <c r="A850" s="12" t="s">
        <v>3220</v>
      </c>
      <c r="B850" s="12">
        <v>2013</v>
      </c>
      <c r="C850" t="str">
        <f t="shared" si="14"/>
        <v>Wang et al. 2013</v>
      </c>
      <c r="D850" s="12" t="s">
        <v>35</v>
      </c>
      <c r="E850" s="12" t="s">
        <v>158</v>
      </c>
      <c r="F850" s="12" t="s">
        <v>3221</v>
      </c>
      <c r="G850" s="12" t="s">
        <v>2901</v>
      </c>
      <c r="H850" s="12" t="s">
        <v>3501</v>
      </c>
      <c r="I850" s="12" t="s">
        <v>3222</v>
      </c>
      <c r="J850" s="12" t="s">
        <v>3625</v>
      </c>
      <c r="K850" s="12" t="s">
        <v>28</v>
      </c>
      <c r="L850" s="12" t="s">
        <v>28</v>
      </c>
      <c r="N850" s="12" t="s">
        <v>28</v>
      </c>
      <c r="O850" t="s">
        <v>744</v>
      </c>
      <c r="P850" s="12" t="s">
        <v>471</v>
      </c>
      <c r="Q850" t="s">
        <v>4093</v>
      </c>
      <c r="R850" t="s">
        <v>4345</v>
      </c>
      <c r="S850" t="s">
        <v>4344</v>
      </c>
      <c r="T850" s="12" t="s">
        <v>3426</v>
      </c>
      <c r="U850" s="12" t="s">
        <v>3251</v>
      </c>
      <c r="V850" s="12" t="s">
        <v>3250</v>
      </c>
      <c r="W850" s="12" t="s">
        <v>3225</v>
      </c>
      <c r="X850" s="12" t="s">
        <v>3219</v>
      </c>
      <c r="Y850" s="12" t="s">
        <v>3219</v>
      </c>
      <c r="Z850" s="12" t="s">
        <v>80</v>
      </c>
      <c r="AA850" s="12" t="s">
        <v>35</v>
      </c>
      <c r="AB850" s="12" t="s">
        <v>2901</v>
      </c>
      <c r="AE850" s="12">
        <v>0</v>
      </c>
      <c r="AF850" s="12">
        <v>2</v>
      </c>
      <c r="AR850" s="12" t="s">
        <v>3226</v>
      </c>
    </row>
    <row r="851" spans="1:59" s="12" customFormat="1" x14ac:dyDescent="0.25">
      <c r="A851" s="12" t="s">
        <v>3220</v>
      </c>
      <c r="B851" s="12">
        <v>2013</v>
      </c>
      <c r="C851" t="str">
        <f t="shared" si="14"/>
        <v>Wang et al. 2013</v>
      </c>
      <c r="D851" s="12" t="s">
        <v>35</v>
      </c>
      <c r="E851" s="12" t="s">
        <v>158</v>
      </c>
      <c r="F851" s="12" t="s">
        <v>3221</v>
      </c>
      <c r="G851" s="12" t="s">
        <v>2901</v>
      </c>
      <c r="H851" s="12" t="s">
        <v>3501</v>
      </c>
      <c r="I851" s="12" t="s">
        <v>3222</v>
      </c>
      <c r="J851" s="12" t="s">
        <v>3625</v>
      </c>
      <c r="K851" s="12" t="s">
        <v>28</v>
      </c>
      <c r="L851" s="12" t="s">
        <v>28</v>
      </c>
      <c r="N851" s="12" t="s">
        <v>28</v>
      </c>
      <c r="O851" t="s">
        <v>744</v>
      </c>
      <c r="P851" s="12" t="s">
        <v>471</v>
      </c>
      <c r="Q851" t="s">
        <v>4093</v>
      </c>
      <c r="R851" t="s">
        <v>4515</v>
      </c>
      <c r="S851" t="s">
        <v>4514</v>
      </c>
      <c r="T851" s="12" t="s">
        <v>3417</v>
      </c>
      <c r="U851" s="12" t="s">
        <v>3233</v>
      </c>
      <c r="V851" s="12" t="s">
        <v>3231</v>
      </c>
      <c r="W851" s="12" t="s">
        <v>3225</v>
      </c>
      <c r="X851" s="12" t="s">
        <v>3219</v>
      </c>
      <c r="Y851" s="12" t="s">
        <v>3219</v>
      </c>
      <c r="Z851" s="12" t="s">
        <v>80</v>
      </c>
      <c r="AA851" s="12" t="s">
        <v>35</v>
      </c>
      <c r="AB851" s="12" t="s">
        <v>2901</v>
      </c>
      <c r="AE851" s="12">
        <v>0</v>
      </c>
      <c r="AF851" s="12">
        <v>1</v>
      </c>
      <c r="AR851" s="12" t="s">
        <v>3226</v>
      </c>
    </row>
    <row r="852" spans="1:59" s="12" customFormat="1" x14ac:dyDescent="0.25">
      <c r="A852" s="12" t="s">
        <v>3220</v>
      </c>
      <c r="B852" s="12">
        <v>2013</v>
      </c>
      <c r="C852" t="str">
        <f t="shared" si="14"/>
        <v>Wang et al. 2013</v>
      </c>
      <c r="D852" s="12" t="s">
        <v>35</v>
      </c>
      <c r="E852" s="12" t="s">
        <v>158</v>
      </c>
      <c r="F852" s="12" t="s">
        <v>3221</v>
      </c>
      <c r="G852" s="12" t="s">
        <v>2901</v>
      </c>
      <c r="H852" s="12" t="s">
        <v>3501</v>
      </c>
      <c r="I852" s="12" t="s">
        <v>3222</v>
      </c>
      <c r="J852" s="12" t="s">
        <v>3625</v>
      </c>
      <c r="K852" s="12" t="s">
        <v>28</v>
      </c>
      <c r="L852" s="12" t="s">
        <v>28</v>
      </c>
      <c r="N852" s="12" t="s">
        <v>28</v>
      </c>
      <c r="O852" t="s">
        <v>744</v>
      </c>
      <c r="P852" s="12" t="s">
        <v>471</v>
      </c>
      <c r="Q852" t="s">
        <v>4093</v>
      </c>
      <c r="R852" t="s">
        <v>4271</v>
      </c>
      <c r="S852" t="s">
        <v>4516</v>
      </c>
      <c r="T852" s="12" t="s">
        <v>3413</v>
      </c>
      <c r="U852" s="12" t="s">
        <v>3224</v>
      </c>
      <c r="V852" s="12" t="s">
        <v>3223</v>
      </c>
      <c r="W852" s="12" t="s">
        <v>3225</v>
      </c>
      <c r="X852" s="12" t="s">
        <v>3219</v>
      </c>
      <c r="Y852" s="12" t="s">
        <v>3219</v>
      </c>
      <c r="Z852" s="12" t="s">
        <v>80</v>
      </c>
      <c r="AA852" s="12" t="s">
        <v>35</v>
      </c>
      <c r="AB852" s="12" t="s">
        <v>2901</v>
      </c>
      <c r="AE852" s="12">
        <v>1</v>
      </c>
      <c r="AF852" s="12">
        <v>1</v>
      </c>
      <c r="AR852" s="12" t="s">
        <v>3226</v>
      </c>
    </row>
    <row r="853" spans="1:59" s="12" customFormat="1" x14ac:dyDescent="0.25">
      <c r="A853" s="12" t="s">
        <v>3220</v>
      </c>
      <c r="B853" s="12">
        <v>2013</v>
      </c>
      <c r="C853" t="str">
        <f t="shared" si="14"/>
        <v>Wang et al. 2013</v>
      </c>
      <c r="D853" s="12" t="s">
        <v>35</v>
      </c>
      <c r="E853" s="12" t="s">
        <v>158</v>
      </c>
      <c r="F853" s="12" t="s">
        <v>3221</v>
      </c>
      <c r="G853" s="12" t="s">
        <v>2901</v>
      </c>
      <c r="H853" s="12" t="s">
        <v>3501</v>
      </c>
      <c r="I853" s="12" t="s">
        <v>3222</v>
      </c>
      <c r="J853" s="12" t="s">
        <v>3625</v>
      </c>
      <c r="K853" s="12" t="s">
        <v>28</v>
      </c>
      <c r="L853" s="12" t="s">
        <v>28</v>
      </c>
      <c r="N853" s="12" t="s">
        <v>28</v>
      </c>
      <c r="O853" t="s">
        <v>744</v>
      </c>
      <c r="P853" s="12" t="s">
        <v>471</v>
      </c>
      <c r="Q853" t="s">
        <v>4093</v>
      </c>
      <c r="R853" t="s">
        <v>4238</v>
      </c>
      <c r="S853" t="s">
        <v>4237</v>
      </c>
      <c r="T853" s="12" t="s">
        <v>3424</v>
      </c>
      <c r="U853" s="12" t="s">
        <v>3248</v>
      </c>
      <c r="V853" s="12" t="s">
        <v>3246</v>
      </c>
      <c r="W853" s="12" t="s">
        <v>3225</v>
      </c>
      <c r="X853" s="12" t="s">
        <v>3219</v>
      </c>
      <c r="Y853" s="12" t="s">
        <v>3219</v>
      </c>
      <c r="Z853" s="12" t="s">
        <v>80</v>
      </c>
      <c r="AA853" s="12" t="s">
        <v>35</v>
      </c>
      <c r="AB853" s="12" t="s">
        <v>2901</v>
      </c>
      <c r="AE853" s="12">
        <v>0</v>
      </c>
      <c r="AF853" s="12">
        <v>1</v>
      </c>
      <c r="AR853" s="12" t="s">
        <v>3226</v>
      </c>
    </row>
    <row r="854" spans="1:59" s="12" customFormat="1" x14ac:dyDescent="0.25">
      <c r="A854" s="12" t="s">
        <v>3220</v>
      </c>
      <c r="B854" s="12">
        <v>2013</v>
      </c>
      <c r="C854" t="str">
        <f t="shared" si="14"/>
        <v>Wang et al. 2013</v>
      </c>
      <c r="D854" s="12" t="s">
        <v>35</v>
      </c>
      <c r="E854" s="12" t="s">
        <v>158</v>
      </c>
      <c r="F854" s="12" t="s">
        <v>3221</v>
      </c>
      <c r="G854" s="12" t="s">
        <v>2901</v>
      </c>
      <c r="H854" s="12" t="s">
        <v>3501</v>
      </c>
      <c r="I854" s="12" t="s">
        <v>3222</v>
      </c>
      <c r="J854" s="12" t="s">
        <v>3625</v>
      </c>
      <c r="K854" s="12" t="s">
        <v>28</v>
      </c>
      <c r="L854" s="12" t="s">
        <v>28</v>
      </c>
      <c r="N854" s="12" t="s">
        <v>28</v>
      </c>
      <c r="O854" t="s">
        <v>744</v>
      </c>
      <c r="P854" s="12" t="s">
        <v>471</v>
      </c>
      <c r="Q854" t="s">
        <v>4093</v>
      </c>
      <c r="R854" t="s">
        <v>4518</v>
      </c>
      <c r="S854" t="s">
        <v>4517</v>
      </c>
      <c r="T854" s="12" t="s">
        <v>3437</v>
      </c>
      <c r="U854" s="12" t="s">
        <v>3437</v>
      </c>
      <c r="W854" s="12" t="s">
        <v>3225</v>
      </c>
      <c r="X854" s="12" t="s">
        <v>3219</v>
      </c>
      <c r="Y854" s="12" t="s">
        <v>3219</v>
      </c>
      <c r="Z854" s="12" t="s">
        <v>80</v>
      </c>
      <c r="AA854" s="12" t="s">
        <v>35</v>
      </c>
      <c r="AB854" s="12" t="s">
        <v>2901</v>
      </c>
      <c r="AE854" s="12">
        <v>0</v>
      </c>
      <c r="AF854" s="12">
        <v>1</v>
      </c>
      <c r="AR854" s="12" t="s">
        <v>3226</v>
      </c>
    </row>
    <row r="855" spans="1:59" s="12" customFormat="1" x14ac:dyDescent="0.25">
      <c r="A855" s="12" t="s">
        <v>3220</v>
      </c>
      <c r="B855" s="12">
        <v>2013</v>
      </c>
      <c r="C855" t="str">
        <f t="shared" si="14"/>
        <v>Wang et al. 2013</v>
      </c>
      <c r="D855" s="12" t="s">
        <v>35</v>
      </c>
      <c r="E855" s="12" t="s">
        <v>158</v>
      </c>
      <c r="F855" s="12" t="s">
        <v>3221</v>
      </c>
      <c r="G855" s="12" t="s">
        <v>2901</v>
      </c>
      <c r="H855" s="12" t="s">
        <v>3501</v>
      </c>
      <c r="I855" s="12" t="s">
        <v>3222</v>
      </c>
      <c r="J855" s="12" t="s">
        <v>3625</v>
      </c>
      <c r="K855" s="12" t="s">
        <v>28</v>
      </c>
      <c r="L855" s="12" t="s">
        <v>28</v>
      </c>
      <c r="N855" s="12" t="s">
        <v>28</v>
      </c>
      <c r="O855" t="s">
        <v>744</v>
      </c>
      <c r="P855" s="12" t="s">
        <v>471</v>
      </c>
      <c r="Q855" t="s">
        <v>4093</v>
      </c>
      <c r="R855" t="s">
        <v>4273</v>
      </c>
      <c r="S855" t="s">
        <v>4519</v>
      </c>
      <c r="T855" s="12" t="s">
        <v>3443</v>
      </c>
      <c r="U855" s="12" t="s">
        <v>3264</v>
      </c>
      <c r="V855" s="12" t="s">
        <v>3260</v>
      </c>
      <c r="W855" s="12" t="s">
        <v>3225</v>
      </c>
      <c r="X855" s="12" t="s">
        <v>3219</v>
      </c>
      <c r="Y855" s="12" t="s">
        <v>3219</v>
      </c>
      <c r="Z855" s="12" t="s">
        <v>80</v>
      </c>
      <c r="AA855" s="12" t="s">
        <v>35</v>
      </c>
      <c r="AB855" s="12" t="s">
        <v>2901</v>
      </c>
      <c r="AE855" s="12">
        <v>0</v>
      </c>
      <c r="AF855" s="12">
        <v>2</v>
      </c>
      <c r="AR855" s="12" t="s">
        <v>3226</v>
      </c>
    </row>
    <row r="856" spans="1:59" s="12" customFormat="1" x14ac:dyDescent="0.25">
      <c r="A856" s="12" t="s">
        <v>3220</v>
      </c>
      <c r="B856" s="12">
        <v>2013</v>
      </c>
      <c r="C856" t="str">
        <f t="shared" si="14"/>
        <v>Wang et al. 2013</v>
      </c>
      <c r="D856" s="12" t="s">
        <v>35</v>
      </c>
      <c r="E856" s="12" t="s">
        <v>158</v>
      </c>
      <c r="F856" s="12" t="s">
        <v>3221</v>
      </c>
      <c r="G856" s="12" t="s">
        <v>2901</v>
      </c>
      <c r="H856" s="12" t="s">
        <v>3501</v>
      </c>
      <c r="I856" s="12" t="s">
        <v>3222</v>
      </c>
      <c r="J856" s="12" t="s">
        <v>3625</v>
      </c>
      <c r="K856" s="12" t="s">
        <v>28</v>
      </c>
      <c r="L856" s="12" t="s">
        <v>28</v>
      </c>
      <c r="N856" s="12" t="s">
        <v>28</v>
      </c>
      <c r="O856" t="s">
        <v>744</v>
      </c>
      <c r="P856" s="12" t="s">
        <v>471</v>
      </c>
      <c r="Q856" t="s">
        <v>4093</v>
      </c>
      <c r="R856" t="s">
        <v>4345</v>
      </c>
      <c r="S856" t="s">
        <v>4344</v>
      </c>
      <c r="T856" s="12" t="s">
        <v>3429</v>
      </c>
      <c r="U856" s="12" t="s">
        <v>3254</v>
      </c>
      <c r="V856" s="12" t="s">
        <v>3250</v>
      </c>
      <c r="W856" s="12" t="s">
        <v>3225</v>
      </c>
      <c r="X856" s="12" t="s">
        <v>3219</v>
      </c>
      <c r="Y856" s="12" t="s">
        <v>3219</v>
      </c>
      <c r="Z856" s="12" t="s">
        <v>80</v>
      </c>
      <c r="AA856" s="12" t="s">
        <v>35</v>
      </c>
      <c r="AB856" s="12" t="s">
        <v>2901</v>
      </c>
      <c r="AE856" s="12">
        <v>0</v>
      </c>
      <c r="AF856" s="12">
        <v>1</v>
      </c>
      <c r="AR856" s="12" t="s">
        <v>3226</v>
      </c>
    </row>
    <row r="857" spans="1:59" s="13" customFormat="1" x14ac:dyDescent="0.25">
      <c r="A857" s="12" t="s">
        <v>3220</v>
      </c>
      <c r="B857" s="12">
        <v>2013</v>
      </c>
      <c r="C857" t="str">
        <f t="shared" si="14"/>
        <v>Wang et al. 2013</v>
      </c>
      <c r="D857" s="12" t="s">
        <v>35</v>
      </c>
      <c r="E857" s="12" t="s">
        <v>158</v>
      </c>
      <c r="F857" s="12" t="s">
        <v>3221</v>
      </c>
      <c r="G857" s="12" t="s">
        <v>2901</v>
      </c>
      <c r="H857" s="12" t="s">
        <v>3501</v>
      </c>
      <c r="I857" s="12" t="s">
        <v>3222</v>
      </c>
      <c r="J857" s="12" t="s">
        <v>3625</v>
      </c>
      <c r="K857" s="12" t="s">
        <v>28</v>
      </c>
      <c r="L857" s="12" t="s">
        <v>28</v>
      </c>
      <c r="M857" s="12"/>
      <c r="N857" s="12" t="s">
        <v>28</v>
      </c>
      <c r="O857" t="s">
        <v>744</v>
      </c>
      <c r="P857" s="12" t="s">
        <v>471</v>
      </c>
      <c r="Q857" t="s">
        <v>4483</v>
      </c>
      <c r="R857" t="s">
        <v>4522</v>
      </c>
      <c r="S857" t="s">
        <v>4521</v>
      </c>
      <c r="T857" s="12" t="s">
        <v>3450</v>
      </c>
      <c r="U857" s="12" t="s">
        <v>3276</v>
      </c>
      <c r="V857" s="12" t="s">
        <v>3275</v>
      </c>
      <c r="W857" s="12" t="s">
        <v>3225</v>
      </c>
      <c r="X857" s="12" t="s">
        <v>3219</v>
      </c>
      <c r="Y857" s="12" t="s">
        <v>3219</v>
      </c>
      <c r="Z857" s="12" t="s">
        <v>80</v>
      </c>
      <c r="AA857" s="12" t="s">
        <v>35</v>
      </c>
      <c r="AB857" s="12" t="s">
        <v>2901</v>
      </c>
      <c r="AC857" s="12"/>
      <c r="AD857" s="12"/>
      <c r="AE857" s="12">
        <v>0</v>
      </c>
      <c r="AF857" s="12">
        <v>1</v>
      </c>
      <c r="AG857" s="12"/>
      <c r="AH857" s="12"/>
      <c r="AI857" s="12"/>
      <c r="AJ857" s="12"/>
      <c r="AK857" s="12"/>
      <c r="AL857" s="12"/>
      <c r="AM857" s="12"/>
      <c r="AN857" s="12"/>
      <c r="AO857" s="12"/>
      <c r="AP857" s="12"/>
      <c r="AQ857" s="12"/>
      <c r="AR857" s="12" t="s">
        <v>3226</v>
      </c>
      <c r="AS857" s="12"/>
      <c r="AT857" s="12"/>
      <c r="AU857" s="12"/>
      <c r="AV857" s="12"/>
      <c r="AW857" s="12"/>
      <c r="AX857" s="12"/>
      <c r="AY857" s="12"/>
      <c r="AZ857" s="12"/>
      <c r="BA857" s="12"/>
      <c r="BB857" s="12"/>
      <c r="BC857" s="12"/>
      <c r="BD857" s="12"/>
      <c r="BE857" s="12"/>
      <c r="BF857" s="12"/>
      <c r="BG857" s="12"/>
    </row>
    <row r="858" spans="1:59" s="12" customFormat="1" x14ac:dyDescent="0.25">
      <c r="A858" s="12" t="s">
        <v>3220</v>
      </c>
      <c r="B858" s="12">
        <v>2013</v>
      </c>
      <c r="C858" t="str">
        <f t="shared" si="14"/>
        <v>Wang et al. 2013</v>
      </c>
      <c r="D858" s="12" t="s">
        <v>35</v>
      </c>
      <c r="E858" s="12" t="s">
        <v>158</v>
      </c>
      <c r="F858" s="12" t="s">
        <v>3221</v>
      </c>
      <c r="G858" s="12" t="s">
        <v>2901</v>
      </c>
      <c r="H858" s="12" t="s">
        <v>3501</v>
      </c>
      <c r="I858" s="12" t="s">
        <v>3222</v>
      </c>
      <c r="J858" s="12" t="s">
        <v>3625</v>
      </c>
      <c r="K858" s="12" t="s">
        <v>28</v>
      </c>
      <c r="L858" s="12" t="s">
        <v>28</v>
      </c>
      <c r="N858" s="12" t="s">
        <v>28</v>
      </c>
      <c r="O858" t="s">
        <v>744</v>
      </c>
      <c r="P858" s="12" t="s">
        <v>471</v>
      </c>
      <c r="Q858" t="s">
        <v>4093</v>
      </c>
      <c r="R858" t="s">
        <v>4345</v>
      </c>
      <c r="S858" t="s">
        <v>4344</v>
      </c>
      <c r="T858" s="12" t="s">
        <v>3430</v>
      </c>
      <c r="U858" s="12" t="s">
        <v>3255</v>
      </c>
      <c r="V858" s="12" t="s">
        <v>3250</v>
      </c>
      <c r="W858" s="12" t="s">
        <v>3225</v>
      </c>
      <c r="X858" s="12" t="s">
        <v>3219</v>
      </c>
      <c r="Y858" s="12" t="s">
        <v>3219</v>
      </c>
      <c r="Z858" s="12" t="s">
        <v>80</v>
      </c>
      <c r="AA858" s="12" t="s">
        <v>35</v>
      </c>
      <c r="AB858" s="12" t="s">
        <v>2901</v>
      </c>
      <c r="AE858" s="12">
        <v>0</v>
      </c>
      <c r="AF858" s="12">
        <v>1</v>
      </c>
      <c r="AR858" s="12" t="s">
        <v>3226</v>
      </c>
    </row>
    <row r="859" spans="1:59" s="12" customFormat="1" x14ac:dyDescent="0.25">
      <c r="A859" s="12" t="s">
        <v>3220</v>
      </c>
      <c r="B859" s="12">
        <v>2013</v>
      </c>
      <c r="C859" t="str">
        <f t="shared" si="14"/>
        <v>Wang et al. 2013</v>
      </c>
      <c r="D859" s="12" t="s">
        <v>35</v>
      </c>
      <c r="E859" s="12" t="s">
        <v>158</v>
      </c>
      <c r="F859" s="12" t="s">
        <v>3221</v>
      </c>
      <c r="G859" s="12" t="s">
        <v>2901</v>
      </c>
      <c r="H859" s="12" t="s">
        <v>3501</v>
      </c>
      <c r="I859" s="12" t="s">
        <v>3222</v>
      </c>
      <c r="J859" s="12" t="s">
        <v>3625</v>
      </c>
      <c r="K859" s="12" t="s">
        <v>28</v>
      </c>
      <c r="L859" s="12" t="s">
        <v>28</v>
      </c>
      <c r="N859" s="12" t="s">
        <v>28</v>
      </c>
      <c r="O859" t="s">
        <v>744</v>
      </c>
      <c r="P859" s="12" t="s">
        <v>471</v>
      </c>
      <c r="Q859" t="s">
        <v>4093</v>
      </c>
      <c r="R859" t="s">
        <v>4238</v>
      </c>
      <c r="S859" t="s">
        <v>4523</v>
      </c>
      <c r="T859" s="12" t="s">
        <v>3791</v>
      </c>
      <c r="U859" s="12" t="s">
        <v>3247</v>
      </c>
      <c r="V859" s="12" t="s">
        <v>3246</v>
      </c>
      <c r="W859" s="12" t="s">
        <v>3225</v>
      </c>
      <c r="X859" s="12" t="s">
        <v>3219</v>
      </c>
      <c r="Y859" s="12" t="s">
        <v>3219</v>
      </c>
      <c r="Z859" s="12" t="s">
        <v>80</v>
      </c>
      <c r="AA859" s="12" t="s">
        <v>35</v>
      </c>
      <c r="AB859" s="12" t="s">
        <v>2901</v>
      </c>
      <c r="AE859" s="12">
        <v>0</v>
      </c>
      <c r="AF859" s="12">
        <v>1</v>
      </c>
      <c r="AR859" s="12" t="s">
        <v>3226</v>
      </c>
    </row>
    <row r="860" spans="1:59" s="12" customFormat="1" x14ac:dyDescent="0.25">
      <c r="A860" s="12" t="s">
        <v>3220</v>
      </c>
      <c r="B860" s="12">
        <v>2013</v>
      </c>
      <c r="C860" t="str">
        <f t="shared" si="14"/>
        <v>Wang et al. 2013</v>
      </c>
      <c r="D860" s="12" t="s">
        <v>35</v>
      </c>
      <c r="E860" s="12" t="s">
        <v>158</v>
      </c>
      <c r="F860" s="12" t="s">
        <v>3221</v>
      </c>
      <c r="G860" s="12" t="s">
        <v>2901</v>
      </c>
      <c r="H860" s="12" t="s">
        <v>3501</v>
      </c>
      <c r="I860" s="12" t="s">
        <v>3222</v>
      </c>
      <c r="J860" s="12" t="s">
        <v>3625</v>
      </c>
      <c r="K860" s="12" t="s">
        <v>28</v>
      </c>
      <c r="L860" s="12" t="s">
        <v>28</v>
      </c>
      <c r="N860" s="12" t="s">
        <v>28</v>
      </c>
      <c r="O860" t="s">
        <v>744</v>
      </c>
      <c r="P860" s="12" t="s">
        <v>471</v>
      </c>
      <c r="Q860" t="s">
        <v>4093</v>
      </c>
      <c r="R860" t="s">
        <v>4525</v>
      </c>
      <c r="S860" t="s">
        <v>4524</v>
      </c>
      <c r="T860" s="12" t="s">
        <v>3421</v>
      </c>
      <c r="U860" s="12" t="s">
        <v>3241</v>
      </c>
      <c r="V860" s="12" t="s">
        <v>3240</v>
      </c>
      <c r="W860" s="12" t="s">
        <v>3225</v>
      </c>
      <c r="X860" s="12" t="s">
        <v>3219</v>
      </c>
      <c r="Y860" s="12" t="s">
        <v>3219</v>
      </c>
      <c r="Z860" s="12" t="s">
        <v>80</v>
      </c>
      <c r="AA860" s="12" t="s">
        <v>35</v>
      </c>
      <c r="AB860" s="12" t="s">
        <v>2901</v>
      </c>
      <c r="AE860" s="12">
        <v>0</v>
      </c>
      <c r="AF860" s="12">
        <v>1</v>
      </c>
      <c r="AR860" s="12" t="s">
        <v>3226</v>
      </c>
    </row>
    <row r="861" spans="1:59" s="12" customFormat="1" x14ac:dyDescent="0.25">
      <c r="A861" s="12" t="s">
        <v>3220</v>
      </c>
      <c r="B861" s="12">
        <v>2013</v>
      </c>
      <c r="C861" t="str">
        <f t="shared" si="14"/>
        <v>Wang et al. 2013</v>
      </c>
      <c r="D861" s="12" t="s">
        <v>35</v>
      </c>
      <c r="E861" s="12" t="s">
        <v>158</v>
      </c>
      <c r="F861" s="12" t="s">
        <v>3221</v>
      </c>
      <c r="G861" s="12" t="s">
        <v>2901</v>
      </c>
      <c r="H861" s="12" t="s">
        <v>3501</v>
      </c>
      <c r="I861" s="12" t="s">
        <v>3222</v>
      </c>
      <c r="J861" s="12" t="s">
        <v>3625</v>
      </c>
      <c r="K861" s="12" t="s">
        <v>28</v>
      </c>
      <c r="L861" s="12" t="s">
        <v>28</v>
      </c>
      <c r="N861" s="12" t="s">
        <v>28</v>
      </c>
      <c r="O861" t="s">
        <v>744</v>
      </c>
      <c r="P861" s="12" t="s">
        <v>471</v>
      </c>
      <c r="Q861" t="s">
        <v>4093</v>
      </c>
      <c r="R861" t="s">
        <v>4527</v>
      </c>
      <c r="S861" t="s">
        <v>4526</v>
      </c>
      <c r="T861" s="12" t="s">
        <v>3415</v>
      </c>
      <c r="U861" s="12" t="s">
        <v>3230</v>
      </c>
      <c r="V861" s="12" t="s">
        <v>3229</v>
      </c>
      <c r="W861" s="12" t="s">
        <v>3225</v>
      </c>
      <c r="X861" s="12" t="s">
        <v>3219</v>
      </c>
      <c r="Y861" s="12" t="s">
        <v>3219</v>
      </c>
      <c r="Z861" s="12" t="s">
        <v>80</v>
      </c>
      <c r="AA861" s="12" t="s">
        <v>35</v>
      </c>
      <c r="AB861" s="12" t="s">
        <v>2901</v>
      </c>
      <c r="AE861" s="12">
        <v>0</v>
      </c>
      <c r="AF861" s="12">
        <v>1</v>
      </c>
      <c r="AR861" s="12" t="s">
        <v>3226</v>
      </c>
    </row>
    <row r="862" spans="1:59" s="12" customFormat="1" x14ac:dyDescent="0.25">
      <c r="A862" s="12" t="s">
        <v>3220</v>
      </c>
      <c r="B862" s="12">
        <v>2013</v>
      </c>
      <c r="C862" t="str">
        <f t="shared" si="14"/>
        <v>Wang et al. 2013</v>
      </c>
      <c r="D862" s="12" t="s">
        <v>35</v>
      </c>
      <c r="E862" s="12" t="s">
        <v>158</v>
      </c>
      <c r="F862" s="12" t="s">
        <v>3221</v>
      </c>
      <c r="G862" s="12" t="s">
        <v>2901</v>
      </c>
      <c r="H862" s="12" t="s">
        <v>3501</v>
      </c>
      <c r="I862" s="12" t="s">
        <v>3222</v>
      </c>
      <c r="J862" s="12" t="s">
        <v>3625</v>
      </c>
      <c r="K862" s="12" t="s">
        <v>28</v>
      </c>
      <c r="L862" s="12" t="s">
        <v>28</v>
      </c>
      <c r="N862" s="12" t="s">
        <v>28</v>
      </c>
      <c r="O862" t="s">
        <v>744</v>
      </c>
      <c r="P862" s="12" t="s">
        <v>471</v>
      </c>
      <c r="Q862" t="s">
        <v>4093</v>
      </c>
      <c r="R862" t="s">
        <v>4515</v>
      </c>
      <c r="S862" t="s">
        <v>4528</v>
      </c>
      <c r="T862" s="12" t="s">
        <v>3416</v>
      </c>
      <c r="U862" s="12" t="s">
        <v>3232</v>
      </c>
      <c r="V862" s="12" t="s">
        <v>3231</v>
      </c>
      <c r="W862" s="12" t="s">
        <v>3225</v>
      </c>
      <c r="X862" s="12" t="s">
        <v>3219</v>
      </c>
      <c r="Y862" s="12" t="s">
        <v>3219</v>
      </c>
      <c r="Z862" s="12" t="s">
        <v>80</v>
      </c>
      <c r="AA862" s="12" t="s">
        <v>35</v>
      </c>
      <c r="AB862" s="12" t="s">
        <v>2901</v>
      </c>
      <c r="AE862" s="12">
        <v>0</v>
      </c>
      <c r="AF862" s="12">
        <v>1</v>
      </c>
      <c r="AR862" s="12" t="s">
        <v>3226</v>
      </c>
    </row>
    <row r="863" spans="1:59" s="12" customFormat="1" x14ac:dyDescent="0.25">
      <c r="A863" s="12" t="s">
        <v>3220</v>
      </c>
      <c r="B863" s="12">
        <v>2013</v>
      </c>
      <c r="C863" t="str">
        <f t="shared" si="14"/>
        <v>Wang et al. 2013</v>
      </c>
      <c r="D863" s="12" t="s">
        <v>35</v>
      </c>
      <c r="E863" s="12" t="s">
        <v>158</v>
      </c>
      <c r="F863" s="12" t="s">
        <v>3221</v>
      </c>
      <c r="G863" s="12" t="s">
        <v>2901</v>
      </c>
      <c r="H863" s="12" t="s">
        <v>3501</v>
      </c>
      <c r="I863" s="12" t="s">
        <v>3222</v>
      </c>
      <c r="J863" s="12" t="s">
        <v>3625</v>
      </c>
      <c r="K863" s="12" t="s">
        <v>28</v>
      </c>
      <c r="L863" s="12" t="s">
        <v>28</v>
      </c>
      <c r="N863" s="12" t="s">
        <v>28</v>
      </c>
      <c r="O863" t="s">
        <v>744</v>
      </c>
      <c r="P863" s="12" t="s">
        <v>471</v>
      </c>
      <c r="Q863" t="s">
        <v>4483</v>
      </c>
      <c r="R863" s="12" t="s">
        <v>4482</v>
      </c>
      <c r="S863" s="12" t="s">
        <v>4529</v>
      </c>
      <c r="T863" s="12" t="s">
        <v>3448</v>
      </c>
      <c r="U863" s="12" t="s">
        <v>3273</v>
      </c>
      <c r="V863" s="12" t="s">
        <v>3272</v>
      </c>
      <c r="W863" s="12" t="s">
        <v>3225</v>
      </c>
      <c r="X863" s="12" t="s">
        <v>3219</v>
      </c>
      <c r="Y863" s="12" t="s">
        <v>3219</v>
      </c>
      <c r="Z863" s="12" t="s">
        <v>80</v>
      </c>
      <c r="AA863" s="12" t="s">
        <v>35</v>
      </c>
      <c r="AB863" s="12" t="s">
        <v>2901</v>
      </c>
      <c r="AE863" s="12">
        <v>0</v>
      </c>
      <c r="AF863" s="12">
        <v>34</v>
      </c>
      <c r="AR863" s="12" t="s">
        <v>3226</v>
      </c>
    </row>
    <row r="864" spans="1:59" s="12" customFormat="1" x14ac:dyDescent="0.25">
      <c r="A864" s="12" t="s">
        <v>3220</v>
      </c>
      <c r="B864" s="12">
        <v>2013</v>
      </c>
      <c r="C864" t="str">
        <f t="shared" si="14"/>
        <v>Wang et al. 2013</v>
      </c>
      <c r="D864" s="12" t="s">
        <v>35</v>
      </c>
      <c r="E864" s="12" t="s">
        <v>158</v>
      </c>
      <c r="F864" s="12" t="s">
        <v>3221</v>
      </c>
      <c r="G864" s="12" t="s">
        <v>2901</v>
      </c>
      <c r="H864" s="12" t="s">
        <v>3501</v>
      </c>
      <c r="I864" s="12" t="s">
        <v>3222</v>
      </c>
      <c r="J864" s="12" t="s">
        <v>3625</v>
      </c>
      <c r="K864" s="12" t="s">
        <v>28</v>
      </c>
      <c r="L864" s="12" t="s">
        <v>28</v>
      </c>
      <c r="N864" s="12" t="s">
        <v>28</v>
      </c>
      <c r="O864" t="s">
        <v>744</v>
      </c>
      <c r="P864" s="12" t="s">
        <v>471</v>
      </c>
      <c r="Q864" t="s">
        <v>4483</v>
      </c>
      <c r="R864" t="s">
        <v>3447</v>
      </c>
      <c r="U864" s="12" t="s">
        <v>3271</v>
      </c>
      <c r="V864" s="12" t="s">
        <v>3269</v>
      </c>
      <c r="W864" s="12" t="s">
        <v>3225</v>
      </c>
      <c r="X864" s="12" t="s">
        <v>3219</v>
      </c>
      <c r="Y864" s="12" t="s">
        <v>3219</v>
      </c>
      <c r="Z864" s="12" t="s">
        <v>80</v>
      </c>
      <c r="AA864" s="12" t="s">
        <v>35</v>
      </c>
      <c r="AB864" s="12" t="s">
        <v>2901</v>
      </c>
      <c r="AE864" s="12">
        <v>1</v>
      </c>
      <c r="AF864" s="12">
        <v>1</v>
      </c>
      <c r="AR864" s="12" t="s">
        <v>3226</v>
      </c>
    </row>
    <row r="865" spans="1:59" s="12" customFormat="1" x14ac:dyDescent="0.25">
      <c r="A865" s="12" t="s">
        <v>3220</v>
      </c>
      <c r="B865" s="12">
        <v>2013</v>
      </c>
      <c r="C865" t="str">
        <f t="shared" si="14"/>
        <v>Wang et al. 2013</v>
      </c>
      <c r="D865" s="12" t="s">
        <v>35</v>
      </c>
      <c r="E865" s="12" t="s">
        <v>158</v>
      </c>
      <c r="F865" s="12" t="s">
        <v>3221</v>
      </c>
      <c r="G865" s="12" t="s">
        <v>2901</v>
      </c>
      <c r="H865" s="12" t="s">
        <v>3501</v>
      </c>
      <c r="I865" s="12" t="s">
        <v>3222</v>
      </c>
      <c r="J865" s="12" t="s">
        <v>3625</v>
      </c>
      <c r="K865" s="12" t="s">
        <v>28</v>
      </c>
      <c r="L865" s="12" t="s">
        <v>28</v>
      </c>
      <c r="N865" s="12" t="s">
        <v>28</v>
      </c>
      <c r="O865" t="s">
        <v>744</v>
      </c>
      <c r="P865" s="12" t="s">
        <v>471</v>
      </c>
      <c r="Q865" t="s">
        <v>4093</v>
      </c>
      <c r="R865" t="s">
        <v>4271</v>
      </c>
      <c r="S865" t="s">
        <v>3973</v>
      </c>
      <c r="U865" s="12" t="s">
        <v>3228</v>
      </c>
      <c r="V865" s="12" t="s">
        <v>3223</v>
      </c>
      <c r="W865" s="12" t="s">
        <v>3225</v>
      </c>
      <c r="X865" s="12" t="s">
        <v>3219</v>
      </c>
      <c r="Y865" s="12" t="s">
        <v>3219</v>
      </c>
      <c r="Z865" s="12" t="s">
        <v>80</v>
      </c>
      <c r="AA865" s="12" t="s">
        <v>35</v>
      </c>
      <c r="AB865" s="12" t="s">
        <v>2901</v>
      </c>
      <c r="AE865" s="12">
        <v>0</v>
      </c>
      <c r="AF865" s="12">
        <v>1</v>
      </c>
      <c r="AR865" s="12" t="s">
        <v>3226</v>
      </c>
    </row>
    <row r="866" spans="1:59" s="12" customFormat="1" x14ac:dyDescent="0.25">
      <c r="A866" s="12" t="s">
        <v>3220</v>
      </c>
      <c r="B866" s="12">
        <v>2013</v>
      </c>
      <c r="C866" t="str">
        <f t="shared" si="14"/>
        <v>Wang et al. 2013</v>
      </c>
      <c r="D866" s="12" t="s">
        <v>35</v>
      </c>
      <c r="E866" s="12" t="s">
        <v>158</v>
      </c>
      <c r="F866" s="12" t="s">
        <v>3221</v>
      </c>
      <c r="G866" s="12" t="s">
        <v>2901</v>
      </c>
      <c r="H866" s="12" t="s">
        <v>3501</v>
      </c>
      <c r="I866" s="12" t="s">
        <v>3222</v>
      </c>
      <c r="J866" s="12" t="s">
        <v>3625</v>
      </c>
      <c r="K866" s="12" t="s">
        <v>28</v>
      </c>
      <c r="L866" s="12" t="s">
        <v>28</v>
      </c>
      <c r="N866" s="12" t="s">
        <v>28</v>
      </c>
      <c r="O866" t="s">
        <v>744</v>
      </c>
      <c r="P866" s="12" t="s">
        <v>471</v>
      </c>
      <c r="Q866" t="s">
        <v>4093</v>
      </c>
      <c r="R866" s="12" t="s">
        <v>4469</v>
      </c>
      <c r="S866"/>
      <c r="U866" s="12" t="s">
        <v>3249</v>
      </c>
      <c r="V866" s="12" t="s">
        <v>3425</v>
      </c>
      <c r="W866" s="12" t="s">
        <v>3225</v>
      </c>
      <c r="X866" s="12" t="s">
        <v>3219</v>
      </c>
      <c r="Y866" s="12" t="s">
        <v>3219</v>
      </c>
      <c r="Z866" s="12" t="s">
        <v>80</v>
      </c>
      <c r="AA866" s="12" t="s">
        <v>35</v>
      </c>
      <c r="AB866" s="12" t="s">
        <v>2901</v>
      </c>
      <c r="AE866" s="12">
        <v>0</v>
      </c>
      <c r="AF866" s="12">
        <v>1</v>
      </c>
      <c r="AR866" s="12" t="s">
        <v>3226</v>
      </c>
    </row>
    <row r="867" spans="1:59" s="12" customFormat="1" x14ac:dyDescent="0.25">
      <c r="A867"/>
      <c r="B867"/>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c r="AM867"/>
      <c r="AN867"/>
      <c r="AO867"/>
      <c r="AP867"/>
      <c r="AQ867"/>
      <c r="AR867"/>
      <c r="AS867"/>
      <c r="AT867"/>
      <c r="AU867"/>
      <c r="AV867"/>
      <c r="AW867"/>
      <c r="AX867"/>
      <c r="AY867"/>
      <c r="AZ867"/>
      <c r="BA867"/>
      <c r="BB867"/>
      <c r="BC867"/>
      <c r="BD867"/>
      <c r="BE867"/>
      <c r="BF867"/>
      <c r="BG867"/>
    </row>
    <row r="868" spans="1:59" s="12" customFormat="1" x14ac:dyDescent="0.25">
      <c r="A868"/>
      <c r="B868"/>
      <c r="C868"/>
      <c r="D868"/>
      <c r="E868"/>
      <c r="F868"/>
      <c r="G868"/>
      <c r="H868"/>
      <c r="I868"/>
      <c r="J868"/>
      <c r="K868"/>
      <c r="L868"/>
      <c r="M868"/>
      <c r="N868"/>
      <c r="O868"/>
      <c r="P868"/>
      <c r="T868"/>
      <c r="U868"/>
      <c r="V868"/>
      <c r="W868"/>
      <c r="X868"/>
      <c r="Y868"/>
      <c r="Z868"/>
      <c r="AA868"/>
      <c r="AB868"/>
      <c r="AC868"/>
      <c r="AD868"/>
      <c r="AE868"/>
      <c r="AF868"/>
      <c r="AG868"/>
      <c r="AH868"/>
      <c r="AI868"/>
      <c r="AJ868"/>
      <c r="AK868"/>
      <c r="AL868"/>
      <c r="AM868"/>
      <c r="AN868"/>
      <c r="AO868"/>
      <c r="AP868"/>
      <c r="AQ868"/>
      <c r="AR868"/>
      <c r="AS868"/>
      <c r="AT868"/>
      <c r="AU868"/>
      <c r="AV868"/>
      <c r="AW868"/>
      <c r="AX868"/>
      <c r="AY868"/>
      <c r="AZ868"/>
      <c r="BA868"/>
      <c r="BB868"/>
      <c r="BC868"/>
      <c r="BD868"/>
      <c r="BE868"/>
      <c r="BF868"/>
      <c r="BG868"/>
    </row>
    <row r="869" spans="1:59" s="12" customFormat="1" x14ac:dyDescent="0.25">
      <c r="A869"/>
      <c r="B869"/>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c r="AM869"/>
      <c r="AN869"/>
      <c r="AO869"/>
      <c r="AP869"/>
      <c r="AQ869"/>
      <c r="AR869"/>
      <c r="AS869"/>
      <c r="AT869"/>
      <c r="AU869"/>
      <c r="AV869"/>
      <c r="AW869"/>
      <c r="AX869"/>
      <c r="AY869"/>
      <c r="AZ869"/>
      <c r="BA869"/>
      <c r="BB869"/>
      <c r="BC869"/>
      <c r="BD869"/>
      <c r="BE869"/>
      <c r="BF869"/>
      <c r="BG869"/>
    </row>
    <row r="870" spans="1:59" s="12" customFormat="1" x14ac:dyDescent="0.25">
      <c r="A870"/>
      <c r="B870"/>
      <c r="C870"/>
      <c r="D870"/>
      <c r="E870"/>
      <c r="F870"/>
      <c r="G870"/>
      <c r="H870"/>
      <c r="I870"/>
      <c r="J870"/>
      <c r="K870"/>
      <c r="L870"/>
      <c r="M870"/>
      <c r="N870"/>
      <c r="O870"/>
      <c r="P870"/>
      <c r="Q870"/>
      <c r="R870"/>
      <c r="S870"/>
      <c r="T870"/>
      <c r="U870"/>
      <c r="V870"/>
      <c r="W870"/>
      <c r="X870"/>
      <c r="Y870"/>
      <c r="Z870"/>
      <c r="AA870"/>
      <c r="AB870"/>
      <c r="AC870"/>
      <c r="AD870"/>
      <c r="AE870"/>
      <c r="AF870"/>
      <c r="AG870"/>
      <c r="AH870"/>
      <c r="AI870"/>
      <c r="AJ870"/>
      <c r="AK870"/>
      <c r="AL870"/>
      <c r="AM870"/>
      <c r="AN870"/>
      <c r="AO870"/>
      <c r="AP870"/>
      <c r="AQ870"/>
      <c r="AR870"/>
      <c r="AS870"/>
      <c r="AT870"/>
      <c r="AU870"/>
      <c r="AV870"/>
      <c r="AW870"/>
      <c r="AX870"/>
      <c r="AY870"/>
      <c r="AZ870"/>
      <c r="BA870"/>
      <c r="BB870"/>
      <c r="BC870"/>
      <c r="BD870"/>
      <c r="BE870"/>
      <c r="BF870"/>
      <c r="BG870"/>
    </row>
    <row r="871" spans="1:59" s="12" customFormat="1" x14ac:dyDescent="0.25">
      <c r="A871"/>
      <c r="B871"/>
      <c r="C871"/>
      <c r="D871"/>
      <c r="E871"/>
      <c r="F871"/>
      <c r="G871"/>
      <c r="H871"/>
      <c r="I871"/>
      <c r="J871"/>
      <c r="K871"/>
      <c r="L871"/>
      <c r="M871"/>
      <c r="N871"/>
      <c r="O871"/>
      <c r="P871"/>
      <c r="Q871"/>
      <c r="R871"/>
      <c r="S871"/>
      <c r="T871"/>
      <c r="U871"/>
      <c r="V871"/>
      <c r="W871"/>
      <c r="X871"/>
      <c r="Y871"/>
      <c r="Z871"/>
      <c r="AA871"/>
      <c r="AB871"/>
      <c r="AC871"/>
      <c r="AD871"/>
      <c r="AE871"/>
      <c r="AF871"/>
      <c r="AG871"/>
      <c r="AH871"/>
      <c r="AI871"/>
      <c r="AJ871"/>
      <c r="AK871"/>
      <c r="AL871"/>
      <c r="AM871"/>
      <c r="AN871"/>
      <c r="AO871"/>
      <c r="AP871"/>
      <c r="AQ871"/>
      <c r="AR871"/>
      <c r="AS871"/>
      <c r="AT871"/>
      <c r="AU871"/>
      <c r="AV871"/>
      <c r="AW871"/>
      <c r="AX871"/>
      <c r="AY871"/>
      <c r="AZ871"/>
      <c r="BA871"/>
      <c r="BB871"/>
      <c r="BC871"/>
      <c r="BD871"/>
      <c r="BE871"/>
      <c r="BF871"/>
      <c r="BG871"/>
    </row>
    <row r="872" spans="1:59" s="12" customFormat="1" x14ac:dyDescent="0.25">
      <c r="A872"/>
      <c r="B872"/>
      <c r="C872"/>
      <c r="D872"/>
      <c r="E872"/>
      <c r="F872"/>
      <c r="G872"/>
      <c r="H872"/>
      <c r="I872"/>
      <c r="J872"/>
      <c r="K872"/>
      <c r="L872"/>
      <c r="M872"/>
      <c r="N872"/>
      <c r="O872"/>
      <c r="P872"/>
      <c r="Q872"/>
      <c r="R872"/>
      <c r="S872"/>
      <c r="T872"/>
      <c r="U872"/>
      <c r="V872"/>
      <c r="W872"/>
      <c r="X872"/>
      <c r="Y872"/>
      <c r="Z872"/>
      <c r="AA872"/>
      <c r="AB872"/>
      <c r="AC872"/>
      <c r="AD872"/>
      <c r="AE872"/>
      <c r="AF872"/>
      <c r="AG872"/>
      <c r="AH872"/>
      <c r="AI872"/>
      <c r="AJ872"/>
      <c r="AK872"/>
      <c r="AL872"/>
      <c r="AM872"/>
      <c r="AN872"/>
      <c r="AO872"/>
      <c r="AP872"/>
      <c r="AQ872"/>
      <c r="AR872"/>
      <c r="AS872"/>
      <c r="AT872"/>
      <c r="AU872"/>
      <c r="AV872"/>
      <c r="AW872"/>
      <c r="AX872"/>
      <c r="AY872"/>
      <c r="AZ872"/>
      <c r="BA872"/>
      <c r="BB872"/>
      <c r="BC872"/>
      <c r="BD872"/>
      <c r="BE872"/>
      <c r="BF872"/>
      <c r="BG872"/>
    </row>
    <row r="873" spans="1:59" s="12" customFormat="1" x14ac:dyDescent="0.25">
      <c r="A873"/>
      <c r="B873"/>
      <c r="C873"/>
      <c r="D873"/>
      <c r="E873"/>
      <c r="F873"/>
      <c r="G873"/>
      <c r="H873"/>
      <c r="I873"/>
      <c r="J873"/>
      <c r="K873"/>
      <c r="L873"/>
      <c r="M873"/>
      <c r="N873"/>
      <c r="O873"/>
      <c r="P873"/>
      <c r="Q873"/>
      <c r="R873"/>
      <c r="S873"/>
      <c r="T873"/>
      <c r="U873"/>
      <c r="V873"/>
      <c r="W873"/>
      <c r="X873"/>
      <c r="Y873"/>
      <c r="Z873"/>
      <c r="AA873"/>
      <c r="AB873"/>
      <c r="AC873"/>
      <c r="AD873"/>
      <c r="AE873"/>
      <c r="AF873"/>
      <c r="AG873"/>
      <c r="AH873"/>
      <c r="AI873"/>
      <c r="AJ873"/>
      <c r="AK873"/>
      <c r="AL873"/>
      <c r="AM873"/>
      <c r="AN873"/>
      <c r="AO873"/>
      <c r="AP873"/>
      <c r="AQ873"/>
      <c r="AR873"/>
      <c r="AS873"/>
      <c r="AT873"/>
      <c r="AU873"/>
      <c r="AV873"/>
      <c r="AW873"/>
      <c r="AX873"/>
      <c r="AY873"/>
      <c r="AZ873"/>
      <c r="BA873"/>
      <c r="BB873"/>
      <c r="BC873"/>
      <c r="BD873"/>
      <c r="BE873"/>
      <c r="BF873"/>
      <c r="BG873"/>
    </row>
    <row r="874" spans="1:59" s="12" customFormat="1" x14ac:dyDescent="0.25">
      <c r="A874"/>
      <c r="B874"/>
      <c r="C874"/>
      <c r="D874"/>
      <c r="E874"/>
      <c r="F874"/>
      <c r="G874"/>
      <c r="H874"/>
      <c r="I874"/>
      <c r="J874"/>
      <c r="K874"/>
      <c r="L874"/>
      <c r="M874"/>
      <c r="N874"/>
      <c r="O874"/>
      <c r="P874"/>
      <c r="Q874"/>
      <c r="R874"/>
      <c r="S874"/>
      <c r="T874"/>
      <c r="U874"/>
      <c r="V874"/>
      <c r="W874"/>
      <c r="X874"/>
      <c r="Y874"/>
      <c r="Z874"/>
      <c r="AA874"/>
      <c r="AB874"/>
      <c r="AC874"/>
      <c r="AD874"/>
      <c r="AE874"/>
      <c r="AF874"/>
      <c r="AG874"/>
      <c r="AH874"/>
      <c r="AI874"/>
      <c r="AJ874"/>
      <c r="AK874"/>
      <c r="AL874"/>
      <c r="AM874"/>
      <c r="AN874"/>
      <c r="AO874"/>
      <c r="AP874"/>
      <c r="AQ874"/>
      <c r="AR874"/>
      <c r="AS874"/>
      <c r="AT874"/>
      <c r="AU874"/>
      <c r="AV874"/>
      <c r="AW874"/>
      <c r="AX874"/>
      <c r="AY874"/>
      <c r="AZ874"/>
      <c r="BA874"/>
      <c r="BB874"/>
      <c r="BC874"/>
      <c r="BD874"/>
      <c r="BE874"/>
      <c r="BF874"/>
      <c r="BG874"/>
    </row>
    <row r="875" spans="1:59" s="12" customFormat="1" x14ac:dyDescent="0.25">
      <c r="A875"/>
      <c r="B875"/>
      <c r="C875"/>
      <c r="D875"/>
      <c r="E875"/>
      <c r="F875"/>
      <c r="G875"/>
      <c r="H875"/>
      <c r="I875"/>
      <c r="J875"/>
      <c r="K875"/>
      <c r="L875"/>
      <c r="M875"/>
      <c r="N875"/>
      <c r="O875"/>
      <c r="P875"/>
      <c r="Q875"/>
      <c r="R875"/>
      <c r="S875"/>
      <c r="T875"/>
      <c r="U875"/>
      <c r="V875"/>
      <c r="W875"/>
      <c r="X875"/>
      <c r="Y875"/>
      <c r="Z875"/>
      <c r="AA875"/>
      <c r="AB875"/>
      <c r="AC875"/>
      <c r="AD875"/>
      <c r="AE875"/>
      <c r="AF875"/>
      <c r="AG875"/>
      <c r="AH875"/>
      <c r="AI875"/>
      <c r="AJ875"/>
      <c r="AK875"/>
      <c r="AL875"/>
      <c r="AM875"/>
      <c r="AN875"/>
      <c r="AO875"/>
      <c r="AP875"/>
      <c r="AQ875"/>
      <c r="AR875"/>
      <c r="AS875"/>
      <c r="AT875"/>
      <c r="AU875"/>
      <c r="AV875"/>
      <c r="AW875"/>
      <c r="AX875"/>
      <c r="AY875"/>
      <c r="AZ875"/>
      <c r="BA875"/>
      <c r="BB875"/>
      <c r="BC875"/>
      <c r="BD875"/>
      <c r="BE875"/>
      <c r="BF875"/>
      <c r="BG875"/>
    </row>
    <row r="876" spans="1:59" s="12" customFormat="1" x14ac:dyDescent="0.25">
      <c r="A876"/>
      <c r="B876"/>
      <c r="C876"/>
      <c r="D876"/>
      <c r="E876"/>
      <c r="F876"/>
      <c r="G876"/>
      <c r="H876"/>
      <c r="I876"/>
      <c r="J876"/>
      <c r="K876"/>
      <c r="L876"/>
      <c r="M876"/>
      <c r="N876"/>
      <c r="O876"/>
      <c r="P876"/>
      <c r="Q876"/>
      <c r="R876"/>
      <c r="S876"/>
      <c r="T876"/>
      <c r="U876"/>
      <c r="V876"/>
      <c r="W876"/>
      <c r="X876"/>
      <c r="Y876"/>
      <c r="Z876"/>
      <c r="AA876"/>
      <c r="AB876"/>
      <c r="AC876"/>
      <c r="AD876"/>
      <c r="AE876"/>
      <c r="AF876"/>
      <c r="AG876"/>
      <c r="AH876"/>
      <c r="AI876"/>
      <c r="AJ876"/>
      <c r="AK876"/>
      <c r="AL876"/>
      <c r="AM876"/>
      <c r="AN876"/>
      <c r="AO876"/>
      <c r="AP876"/>
      <c r="AQ876"/>
      <c r="AR876"/>
      <c r="AS876"/>
      <c r="AT876"/>
      <c r="AU876"/>
      <c r="AV876"/>
      <c r="AW876"/>
      <c r="AX876"/>
      <c r="AY876"/>
      <c r="AZ876"/>
      <c r="BA876"/>
      <c r="BB876"/>
      <c r="BC876"/>
      <c r="BD876"/>
      <c r="BE876"/>
      <c r="BF876"/>
      <c r="BG876"/>
    </row>
    <row r="970" spans="1:42" x14ac:dyDescent="0.25">
      <c r="A970" t="s">
        <v>3065</v>
      </c>
      <c r="B970">
        <v>2009</v>
      </c>
      <c r="D970" t="s">
        <v>35</v>
      </c>
      <c r="E970" t="s">
        <v>25</v>
      </c>
      <c r="F970" t="s">
        <v>3066</v>
      </c>
      <c r="G970" t="s">
        <v>2901</v>
      </c>
      <c r="I970" t="s">
        <v>3067</v>
      </c>
      <c r="K970" t="s">
        <v>28</v>
      </c>
      <c r="L970" t="s">
        <v>28</v>
      </c>
      <c r="N970" t="s">
        <v>28</v>
      </c>
      <c r="T970" t="s">
        <v>3068</v>
      </c>
      <c r="W970" t="s">
        <v>202</v>
      </c>
      <c r="X970" t="s">
        <v>3069</v>
      </c>
      <c r="Z970" t="s">
        <v>491</v>
      </c>
      <c r="AE970">
        <v>1</v>
      </c>
      <c r="AF970">
        <v>1</v>
      </c>
      <c r="AG970" s="7"/>
      <c r="AH970" s="7"/>
      <c r="AO970" s="7"/>
      <c r="AP970" s="7"/>
    </row>
    <row r="971" spans="1:42" x14ac:dyDescent="0.25">
      <c r="A971" t="s">
        <v>3065</v>
      </c>
      <c r="B971">
        <v>2009</v>
      </c>
      <c r="D971" t="s">
        <v>35</v>
      </c>
      <c r="E971" t="s">
        <v>25</v>
      </c>
      <c r="F971" t="s">
        <v>3066</v>
      </c>
      <c r="G971" t="s">
        <v>2901</v>
      </c>
      <c r="I971" t="s">
        <v>3067</v>
      </c>
      <c r="K971" t="s">
        <v>28</v>
      </c>
      <c r="L971" t="s">
        <v>28</v>
      </c>
      <c r="N971" t="s">
        <v>28</v>
      </c>
      <c r="T971" t="s">
        <v>3070</v>
      </c>
      <c r="W971" t="s">
        <v>202</v>
      </c>
      <c r="X971" t="s">
        <v>3069</v>
      </c>
      <c r="Z971" t="s">
        <v>491</v>
      </c>
      <c r="AE971">
        <v>11</v>
      </c>
      <c r="AF971">
        <v>25</v>
      </c>
      <c r="AG971" s="7"/>
      <c r="AH971" s="7"/>
      <c r="AO971" s="7"/>
      <c r="AP971" s="7"/>
    </row>
    <row r="972" spans="1:42" x14ac:dyDescent="0.25">
      <c r="A972" t="s">
        <v>3065</v>
      </c>
      <c r="B972">
        <v>2009</v>
      </c>
      <c r="D972" t="s">
        <v>35</v>
      </c>
      <c r="E972" t="s">
        <v>25</v>
      </c>
      <c r="F972" t="s">
        <v>3066</v>
      </c>
      <c r="G972" t="s">
        <v>2901</v>
      </c>
      <c r="I972" t="s">
        <v>3067</v>
      </c>
      <c r="K972" t="s">
        <v>28</v>
      </c>
      <c r="L972" t="s">
        <v>28</v>
      </c>
      <c r="N972" t="s">
        <v>28</v>
      </c>
      <c r="T972" t="s">
        <v>3071</v>
      </c>
      <c r="W972" t="s">
        <v>202</v>
      </c>
      <c r="X972" t="s">
        <v>3069</v>
      </c>
      <c r="Z972" t="s">
        <v>491</v>
      </c>
      <c r="AE972">
        <v>3</v>
      </c>
      <c r="AF972">
        <v>9</v>
      </c>
      <c r="AG972" s="7"/>
      <c r="AH972" s="7"/>
      <c r="AO972" s="7"/>
      <c r="AP972" s="7"/>
    </row>
    <row r="973" spans="1:42" x14ac:dyDescent="0.25">
      <c r="A973" t="s">
        <v>1822</v>
      </c>
      <c r="B973">
        <v>1998</v>
      </c>
      <c r="D973" t="s">
        <v>35</v>
      </c>
      <c r="E973" t="s">
        <v>25</v>
      </c>
      <c r="F973" t="s">
        <v>1823</v>
      </c>
      <c r="G973" t="s">
        <v>2901</v>
      </c>
      <c r="I973" t="s">
        <v>3043</v>
      </c>
      <c r="J973" t="s">
        <v>2141</v>
      </c>
      <c r="K973" t="s">
        <v>119</v>
      </c>
      <c r="L973" t="s">
        <v>119</v>
      </c>
      <c r="N973" t="s">
        <v>3044</v>
      </c>
      <c r="T973" t="s">
        <v>3045</v>
      </c>
      <c r="U973" t="s">
        <v>1825</v>
      </c>
      <c r="W973" t="s">
        <v>31</v>
      </c>
      <c r="X973" t="s">
        <v>3046</v>
      </c>
      <c r="Z973" t="s">
        <v>1827</v>
      </c>
      <c r="AE973" t="s">
        <v>119</v>
      </c>
      <c r="AF973">
        <v>60</v>
      </c>
    </row>
    <row r="974" spans="1:42" x14ac:dyDescent="0.25">
      <c r="A974" t="s">
        <v>1822</v>
      </c>
      <c r="B974">
        <v>1998</v>
      </c>
      <c r="D974" t="s">
        <v>35</v>
      </c>
      <c r="E974" t="s">
        <v>25</v>
      </c>
      <c r="F974" t="s">
        <v>1823</v>
      </c>
      <c r="G974" t="s">
        <v>2901</v>
      </c>
      <c r="I974" t="s">
        <v>3043</v>
      </c>
      <c r="J974" t="s">
        <v>2141</v>
      </c>
      <c r="K974" t="s">
        <v>119</v>
      </c>
      <c r="L974" t="s">
        <v>119</v>
      </c>
      <c r="N974" t="s">
        <v>3044</v>
      </c>
      <c r="T974" t="s">
        <v>3047</v>
      </c>
      <c r="U974" t="s">
        <v>1828</v>
      </c>
      <c r="W974" t="s">
        <v>31</v>
      </c>
      <c r="X974" t="s">
        <v>3046</v>
      </c>
      <c r="Z974" t="s">
        <v>69</v>
      </c>
      <c r="AE974" t="s">
        <v>119</v>
      </c>
      <c r="AF974">
        <v>1</v>
      </c>
    </row>
    <row r="975" spans="1:42" x14ac:dyDescent="0.25">
      <c r="A975" t="s">
        <v>1822</v>
      </c>
      <c r="B975">
        <v>1998</v>
      </c>
      <c r="D975" t="s">
        <v>35</v>
      </c>
      <c r="E975" t="s">
        <v>25</v>
      </c>
      <c r="F975" t="s">
        <v>1823</v>
      </c>
      <c r="G975" t="s">
        <v>2901</v>
      </c>
      <c r="I975" t="s">
        <v>3043</v>
      </c>
      <c r="J975" t="s">
        <v>2141</v>
      </c>
      <c r="K975" t="s">
        <v>119</v>
      </c>
      <c r="L975" t="s">
        <v>119</v>
      </c>
      <c r="N975" t="s">
        <v>3044</v>
      </c>
      <c r="T975" t="s">
        <v>3048</v>
      </c>
      <c r="U975" t="s">
        <v>1829</v>
      </c>
      <c r="W975" t="s">
        <v>31</v>
      </c>
      <c r="X975" t="s">
        <v>3046</v>
      </c>
      <c r="Z975" t="s">
        <v>69</v>
      </c>
      <c r="AE975" t="s">
        <v>119</v>
      </c>
      <c r="AF975">
        <v>1</v>
      </c>
    </row>
    <row r="976" spans="1:42" x14ac:dyDescent="0.25">
      <c r="A976" t="s">
        <v>1822</v>
      </c>
      <c r="B976">
        <v>1998</v>
      </c>
      <c r="D976" t="s">
        <v>35</v>
      </c>
      <c r="E976" t="s">
        <v>25</v>
      </c>
      <c r="F976" t="s">
        <v>1823</v>
      </c>
      <c r="G976" t="s">
        <v>2901</v>
      </c>
      <c r="I976" t="s">
        <v>3043</v>
      </c>
      <c r="J976" t="s">
        <v>2141</v>
      </c>
      <c r="K976" t="s">
        <v>119</v>
      </c>
      <c r="L976" t="s">
        <v>119</v>
      </c>
      <c r="N976" t="s">
        <v>3044</v>
      </c>
      <c r="T976" t="s">
        <v>3050</v>
      </c>
      <c r="U976" t="s">
        <v>3051</v>
      </c>
      <c r="W976" t="s">
        <v>31</v>
      </c>
      <c r="X976" t="s">
        <v>3046</v>
      </c>
      <c r="Z976" t="s">
        <v>1827</v>
      </c>
      <c r="AE976" t="s">
        <v>119</v>
      </c>
      <c r="AF976">
        <v>3</v>
      </c>
    </row>
    <row r="977" spans="1:44" x14ac:dyDescent="0.25">
      <c r="A977" t="s">
        <v>1822</v>
      </c>
      <c r="B977">
        <v>1998</v>
      </c>
      <c r="D977" t="s">
        <v>35</v>
      </c>
      <c r="E977" t="s">
        <v>25</v>
      </c>
      <c r="F977" t="s">
        <v>1823</v>
      </c>
      <c r="G977" t="s">
        <v>2901</v>
      </c>
      <c r="I977" t="s">
        <v>3043</v>
      </c>
      <c r="J977" t="s">
        <v>2141</v>
      </c>
      <c r="K977" t="s">
        <v>119</v>
      </c>
      <c r="L977" t="s">
        <v>119</v>
      </c>
      <c r="N977" t="s">
        <v>3044</v>
      </c>
      <c r="T977" t="s">
        <v>625</v>
      </c>
      <c r="U977" t="s">
        <v>195</v>
      </c>
      <c r="W977" t="s">
        <v>31</v>
      </c>
      <c r="X977" t="s">
        <v>3055</v>
      </c>
      <c r="Z977" t="s">
        <v>1827</v>
      </c>
      <c r="AE977">
        <v>21</v>
      </c>
      <c r="AF977">
        <v>59</v>
      </c>
    </row>
    <row r="978" spans="1:44" x14ac:dyDescent="0.25">
      <c r="A978" t="s">
        <v>1888</v>
      </c>
      <c r="B978">
        <v>2000</v>
      </c>
      <c r="D978" t="s">
        <v>35</v>
      </c>
      <c r="E978" t="s">
        <v>25</v>
      </c>
      <c r="F978" t="s">
        <v>1889</v>
      </c>
      <c r="G978" t="s">
        <v>35</v>
      </c>
      <c r="I978" t="s">
        <v>3311</v>
      </c>
      <c r="K978" t="s">
        <v>28</v>
      </c>
      <c r="L978" t="s">
        <v>28</v>
      </c>
      <c r="N978" t="s">
        <v>28</v>
      </c>
      <c r="T978" t="s">
        <v>3312</v>
      </c>
      <c r="W978" t="s">
        <v>40</v>
      </c>
      <c r="X978" t="s">
        <v>3303</v>
      </c>
      <c r="Z978" t="s">
        <v>304</v>
      </c>
      <c r="AE978" t="s">
        <v>119</v>
      </c>
      <c r="AF978">
        <v>2</v>
      </c>
      <c r="AG978" s="3"/>
      <c r="AH978" s="3"/>
    </row>
    <row r="979" spans="1:44" x14ac:dyDescent="0.25">
      <c r="A979" t="s">
        <v>1888</v>
      </c>
      <c r="B979">
        <v>2000</v>
      </c>
      <c r="D979" t="s">
        <v>35</v>
      </c>
      <c r="E979" t="s">
        <v>25</v>
      </c>
      <c r="F979" t="s">
        <v>1889</v>
      </c>
      <c r="G979" t="s">
        <v>35</v>
      </c>
      <c r="I979" t="s">
        <v>3311</v>
      </c>
      <c r="K979" t="s">
        <v>28</v>
      </c>
      <c r="L979" t="s">
        <v>28</v>
      </c>
      <c r="N979" t="s">
        <v>28</v>
      </c>
      <c r="T979" t="s">
        <v>3312</v>
      </c>
      <c r="W979" t="s">
        <v>40</v>
      </c>
      <c r="X979" t="s">
        <v>3303</v>
      </c>
      <c r="Z979" t="s">
        <v>1890</v>
      </c>
      <c r="AE979">
        <v>13</v>
      </c>
      <c r="AF979">
        <v>117</v>
      </c>
      <c r="AG979" s="3"/>
      <c r="AH979" s="3"/>
    </row>
    <row r="980" spans="1:44" x14ac:dyDescent="0.25">
      <c r="A980" t="s">
        <v>1888</v>
      </c>
      <c r="B980">
        <v>2000</v>
      </c>
      <c r="D980" t="s">
        <v>35</v>
      </c>
      <c r="E980" t="s">
        <v>25</v>
      </c>
      <c r="F980" t="s">
        <v>1889</v>
      </c>
      <c r="G980" t="s">
        <v>35</v>
      </c>
      <c r="I980" t="s">
        <v>3311</v>
      </c>
      <c r="K980" t="s">
        <v>28</v>
      </c>
      <c r="L980" t="s">
        <v>28</v>
      </c>
      <c r="N980" t="s">
        <v>28</v>
      </c>
      <c r="T980" t="s">
        <v>3312</v>
      </c>
      <c r="W980" t="s">
        <v>40</v>
      </c>
      <c r="X980" t="s">
        <v>3303</v>
      </c>
      <c r="Z980" t="s">
        <v>1891</v>
      </c>
      <c r="AE980" t="s">
        <v>119</v>
      </c>
      <c r="AF980">
        <v>5</v>
      </c>
      <c r="AG980" s="3"/>
      <c r="AH980" s="3"/>
    </row>
    <row r="981" spans="1:44" s="13" customFormat="1" x14ac:dyDescent="0.25">
      <c r="A981" s="13" t="s">
        <v>1323</v>
      </c>
      <c r="B981" s="13">
        <v>2014</v>
      </c>
      <c r="D981" s="13" t="s">
        <v>35</v>
      </c>
      <c r="E981" s="13" t="s">
        <v>226</v>
      </c>
      <c r="F981" s="13" t="s">
        <v>1324</v>
      </c>
      <c r="G981" s="13" t="s">
        <v>35</v>
      </c>
      <c r="I981" s="13" t="s">
        <v>3335</v>
      </c>
      <c r="K981" s="13" t="s">
        <v>187</v>
      </c>
      <c r="L981" s="13" t="s">
        <v>28</v>
      </c>
      <c r="N981" s="13" t="s">
        <v>1326</v>
      </c>
      <c r="O981"/>
      <c r="P981"/>
      <c r="Q981"/>
      <c r="R981"/>
      <c r="S981"/>
      <c r="T981" s="13" t="s">
        <v>391</v>
      </c>
      <c r="W981" s="13" t="s">
        <v>40</v>
      </c>
      <c r="X981" s="13" t="s">
        <v>3303</v>
      </c>
      <c r="Z981" s="13" t="s">
        <v>80</v>
      </c>
      <c r="AE981" s="13">
        <v>33</v>
      </c>
      <c r="AF981" s="13">
        <v>446</v>
      </c>
    </row>
    <row r="984" spans="1:44" x14ac:dyDescent="0.25">
      <c r="A984" t="s">
        <v>3304</v>
      </c>
      <c r="B984">
        <v>2002</v>
      </c>
      <c r="D984" t="s">
        <v>35</v>
      </c>
      <c r="E984" t="s">
        <v>25</v>
      </c>
      <c r="F984" t="s">
        <v>3305</v>
      </c>
      <c r="G984" t="s">
        <v>2901</v>
      </c>
      <c r="I984" t="s">
        <v>3392</v>
      </c>
      <c r="J984" t="s">
        <v>2141</v>
      </c>
      <c r="K984" t="s">
        <v>28</v>
      </c>
      <c r="L984" t="s">
        <v>28</v>
      </c>
      <c r="N984" t="s">
        <v>28</v>
      </c>
      <c r="T984" t="s">
        <v>3306</v>
      </c>
      <c r="U984" t="s">
        <v>265</v>
      </c>
      <c r="W984" t="s">
        <v>40</v>
      </c>
      <c r="X984" t="s">
        <v>3303</v>
      </c>
      <c r="Z984" t="s">
        <v>403</v>
      </c>
      <c r="AE984">
        <v>108</v>
      </c>
      <c r="AF984">
        <v>419</v>
      </c>
      <c r="AR984" t="s">
        <v>3307</v>
      </c>
    </row>
    <row r="985" spans="1:44" x14ac:dyDescent="0.25">
      <c r="A985" t="s">
        <v>3304</v>
      </c>
      <c r="B985">
        <v>2002</v>
      </c>
      <c r="D985" t="s">
        <v>35</v>
      </c>
      <c r="E985" t="s">
        <v>25</v>
      </c>
      <c r="F985" t="s">
        <v>3305</v>
      </c>
      <c r="G985" t="s">
        <v>2901</v>
      </c>
      <c r="I985" t="s">
        <v>3392</v>
      </c>
      <c r="J985" t="s">
        <v>2141</v>
      </c>
      <c r="K985" t="s">
        <v>28</v>
      </c>
      <c r="L985" t="s">
        <v>28</v>
      </c>
      <c r="N985" t="s">
        <v>28</v>
      </c>
      <c r="T985" t="s">
        <v>3306</v>
      </c>
      <c r="U985" t="s">
        <v>265</v>
      </c>
      <c r="W985" t="s">
        <v>40</v>
      </c>
      <c r="X985" t="s">
        <v>3365</v>
      </c>
      <c r="Z985" t="s">
        <v>403</v>
      </c>
      <c r="AE985">
        <v>117</v>
      </c>
      <c r="AF985">
        <v>419</v>
      </c>
      <c r="AR985" t="s">
        <v>3307</v>
      </c>
    </row>
    <row r="986" spans="1:44" x14ac:dyDescent="0.25">
      <c r="A986" t="s">
        <v>3304</v>
      </c>
      <c r="B986">
        <v>2002</v>
      </c>
      <c r="D986" t="s">
        <v>35</v>
      </c>
      <c r="E986" t="s">
        <v>25</v>
      </c>
      <c r="F986" t="s">
        <v>3308</v>
      </c>
      <c r="G986" t="s">
        <v>2901</v>
      </c>
      <c r="I986" t="s">
        <v>3392</v>
      </c>
      <c r="J986" t="s">
        <v>2141</v>
      </c>
      <c r="K986" t="s">
        <v>28</v>
      </c>
      <c r="L986" t="s">
        <v>28</v>
      </c>
      <c r="N986" t="s">
        <v>28</v>
      </c>
      <c r="T986" t="s">
        <v>3306</v>
      </c>
      <c r="U986" t="s">
        <v>265</v>
      </c>
      <c r="W986" t="s">
        <v>40</v>
      </c>
      <c r="X986" t="s">
        <v>3303</v>
      </c>
      <c r="Z986" t="s">
        <v>403</v>
      </c>
      <c r="AE986">
        <v>127</v>
      </c>
      <c r="AF986">
        <v>367</v>
      </c>
      <c r="AR986" t="s">
        <v>3307</v>
      </c>
    </row>
    <row r="987" spans="1:44" x14ac:dyDescent="0.25">
      <c r="A987" t="s">
        <v>3304</v>
      </c>
      <c r="B987">
        <v>2002</v>
      </c>
      <c r="D987" t="s">
        <v>35</v>
      </c>
      <c r="E987" t="s">
        <v>25</v>
      </c>
      <c r="F987" t="s">
        <v>3308</v>
      </c>
      <c r="G987" t="s">
        <v>2901</v>
      </c>
      <c r="I987" t="s">
        <v>3392</v>
      </c>
      <c r="J987" t="s">
        <v>2141</v>
      </c>
      <c r="K987" t="s">
        <v>28</v>
      </c>
      <c r="L987" t="s">
        <v>28</v>
      </c>
      <c r="N987" t="s">
        <v>28</v>
      </c>
      <c r="T987" t="s">
        <v>3306</v>
      </c>
      <c r="U987" t="s">
        <v>265</v>
      </c>
      <c r="W987" t="s">
        <v>40</v>
      </c>
      <c r="X987" t="s">
        <v>3365</v>
      </c>
      <c r="Z987" t="s">
        <v>403</v>
      </c>
      <c r="AE987">
        <v>113</v>
      </c>
      <c r="AF987">
        <v>367</v>
      </c>
      <c r="AR987" t="s">
        <v>3307</v>
      </c>
    </row>
    <row r="988" spans="1:44" x14ac:dyDescent="0.25">
      <c r="A988" t="s">
        <v>3313</v>
      </c>
      <c r="B988">
        <v>2009</v>
      </c>
      <c r="D988" t="s">
        <v>35</v>
      </c>
      <c r="E988" t="s">
        <v>25</v>
      </c>
      <c r="F988" t="s">
        <v>3314</v>
      </c>
      <c r="G988" t="s">
        <v>2901</v>
      </c>
      <c r="I988" t="s">
        <v>3315</v>
      </c>
      <c r="K988" t="s">
        <v>28</v>
      </c>
      <c r="L988" t="s">
        <v>28</v>
      </c>
      <c r="N988" t="s">
        <v>485</v>
      </c>
      <c r="T988" t="s">
        <v>3316</v>
      </c>
      <c r="U988" t="s">
        <v>3317</v>
      </c>
      <c r="W988" t="s">
        <v>40</v>
      </c>
      <c r="X988" t="s">
        <v>3303</v>
      </c>
      <c r="Z988" t="s">
        <v>3318</v>
      </c>
      <c r="AE988">
        <v>4</v>
      </c>
      <c r="AF988">
        <v>60</v>
      </c>
      <c r="AI988" s="2"/>
      <c r="AJ988" s="2"/>
      <c r="AR988" t="s">
        <v>3319</v>
      </c>
    </row>
    <row r="989" spans="1:44" x14ac:dyDescent="0.25">
      <c r="A989" t="s">
        <v>3313</v>
      </c>
      <c r="B989">
        <v>2009</v>
      </c>
      <c r="D989" t="s">
        <v>35</v>
      </c>
      <c r="E989" t="s">
        <v>25</v>
      </c>
      <c r="F989" t="s">
        <v>3314</v>
      </c>
      <c r="G989" t="s">
        <v>2901</v>
      </c>
      <c r="I989" t="s">
        <v>3315</v>
      </c>
      <c r="K989" t="s">
        <v>28</v>
      </c>
      <c r="L989" t="s">
        <v>28</v>
      </c>
      <c r="N989" t="s">
        <v>485</v>
      </c>
      <c r="T989" t="s">
        <v>3316</v>
      </c>
      <c r="U989" t="s">
        <v>3317</v>
      </c>
      <c r="W989" t="s">
        <v>40</v>
      </c>
      <c r="X989" t="s">
        <v>3303</v>
      </c>
      <c r="Z989" t="s">
        <v>3320</v>
      </c>
      <c r="AE989">
        <v>20</v>
      </c>
      <c r="AF989">
        <v>132</v>
      </c>
      <c r="AI989" s="2"/>
      <c r="AJ989" s="2"/>
      <c r="AR989" t="s">
        <v>3319</v>
      </c>
    </row>
    <row r="990" spans="1:44" x14ac:dyDescent="0.25">
      <c r="A990" t="s">
        <v>1234</v>
      </c>
      <c r="B990">
        <v>2018</v>
      </c>
      <c r="D990" t="s">
        <v>35</v>
      </c>
      <c r="E990" t="s">
        <v>226</v>
      </c>
      <c r="F990" t="s">
        <v>1235</v>
      </c>
      <c r="G990" t="s">
        <v>2901</v>
      </c>
      <c r="I990" t="s">
        <v>3078</v>
      </c>
      <c r="J990" t="s">
        <v>2141</v>
      </c>
      <c r="K990" t="s">
        <v>1252</v>
      </c>
      <c r="L990" t="s">
        <v>28</v>
      </c>
      <c r="N990" t="s">
        <v>1236</v>
      </c>
      <c r="T990" t="s">
        <v>1253</v>
      </c>
      <c r="W990" t="s">
        <v>40</v>
      </c>
      <c r="X990" t="s">
        <v>3069</v>
      </c>
      <c r="Z990" t="s">
        <v>1238</v>
      </c>
      <c r="AE990">
        <v>17</v>
      </c>
      <c r="AF990">
        <v>631</v>
      </c>
    </row>
    <row r="991" spans="1:44" s="8" customFormat="1" x14ac:dyDescent="0.25">
      <c r="A991" s="8" t="s">
        <v>1261</v>
      </c>
      <c r="B991" s="8">
        <v>2008</v>
      </c>
      <c r="D991" s="8" t="s">
        <v>35</v>
      </c>
      <c r="E991" s="8" t="s">
        <v>158</v>
      </c>
      <c r="F991" s="8" t="s">
        <v>3053</v>
      </c>
      <c r="G991" s="8" t="s">
        <v>35</v>
      </c>
      <c r="I991" s="8" t="s">
        <v>3354</v>
      </c>
      <c r="K991" s="8" t="s">
        <v>28</v>
      </c>
      <c r="L991" s="8" t="s">
        <v>28</v>
      </c>
      <c r="N991" s="8" t="s">
        <v>28</v>
      </c>
      <c r="O991"/>
      <c r="P991"/>
      <c r="Q991"/>
      <c r="R991"/>
      <c r="S991"/>
      <c r="T991" s="8" t="s">
        <v>3054</v>
      </c>
      <c r="W991" s="8" t="s">
        <v>40</v>
      </c>
      <c r="X991" s="8" t="s">
        <v>3355</v>
      </c>
      <c r="Z991" s="8" t="s">
        <v>80</v>
      </c>
      <c r="AF991" s="8">
        <v>226</v>
      </c>
      <c r="AG991" s="33">
        <v>0.01</v>
      </c>
      <c r="AH991" s="33"/>
      <c r="AR991" s="8" t="s">
        <v>1264</v>
      </c>
    </row>
    <row r="992" spans="1:44" s="8" customFormat="1" x14ac:dyDescent="0.25">
      <c r="A992" s="8" t="s">
        <v>1261</v>
      </c>
      <c r="B992" s="8">
        <v>2008</v>
      </c>
      <c r="D992" s="8" t="s">
        <v>35</v>
      </c>
      <c r="E992" s="8" t="s">
        <v>158</v>
      </c>
      <c r="F992" s="8" t="s">
        <v>3053</v>
      </c>
      <c r="G992" s="8" t="s">
        <v>35</v>
      </c>
      <c r="I992" s="8" t="s">
        <v>3354</v>
      </c>
      <c r="K992" s="8" t="s">
        <v>28</v>
      </c>
      <c r="L992" s="8" t="s">
        <v>28</v>
      </c>
      <c r="N992" s="8" t="s">
        <v>28</v>
      </c>
      <c r="O992"/>
      <c r="P992"/>
      <c r="Q992"/>
      <c r="R992"/>
      <c r="S992"/>
      <c r="T992" s="8" t="s">
        <v>3054</v>
      </c>
      <c r="W992" s="8" t="s">
        <v>40</v>
      </c>
      <c r="X992" s="8" t="s">
        <v>3365</v>
      </c>
      <c r="Z992" s="8" t="s">
        <v>80</v>
      </c>
      <c r="AF992" s="8">
        <v>226</v>
      </c>
      <c r="AG992" s="33">
        <v>0.04</v>
      </c>
      <c r="AH992" s="33"/>
      <c r="AR992" s="8" t="s">
        <v>1264</v>
      </c>
    </row>
    <row r="993" spans="1:51" s="8" customFormat="1" x14ac:dyDescent="0.25">
      <c r="A993" s="8" t="s">
        <v>1261</v>
      </c>
      <c r="B993" s="8">
        <v>2008</v>
      </c>
      <c r="D993" s="8" t="s">
        <v>35</v>
      </c>
      <c r="E993" s="8" t="s">
        <v>158</v>
      </c>
      <c r="F993" s="8" t="s">
        <v>3402</v>
      </c>
      <c r="G993" s="8" t="s">
        <v>35</v>
      </c>
      <c r="I993" s="8" t="s">
        <v>3354</v>
      </c>
      <c r="J993" s="8" t="s">
        <v>2127</v>
      </c>
      <c r="K993" s="8" t="s">
        <v>28</v>
      </c>
      <c r="L993" s="8" t="s">
        <v>28</v>
      </c>
      <c r="N993" s="8" t="s">
        <v>28</v>
      </c>
      <c r="O993"/>
      <c r="P993"/>
      <c r="Q993"/>
      <c r="R993"/>
      <c r="S993"/>
      <c r="T993" s="8" t="s">
        <v>3079</v>
      </c>
      <c r="W993" s="8" t="s">
        <v>40</v>
      </c>
      <c r="X993" s="8" t="s">
        <v>3355</v>
      </c>
      <c r="Z993" s="8" t="s">
        <v>80</v>
      </c>
      <c r="AE993" s="8">
        <v>3</v>
      </c>
      <c r="AF993" s="8">
        <v>200</v>
      </c>
      <c r="AG993" s="32"/>
      <c r="AH993" s="32"/>
      <c r="AR993" s="8" t="s">
        <v>1264</v>
      </c>
    </row>
    <row r="994" spans="1:51" s="8" customFormat="1" x14ac:dyDescent="0.25">
      <c r="A994" s="8" t="s">
        <v>1261</v>
      </c>
      <c r="B994" s="8">
        <v>2008</v>
      </c>
      <c r="D994" s="8" t="s">
        <v>35</v>
      </c>
      <c r="E994" s="8" t="s">
        <v>158</v>
      </c>
      <c r="F994" s="8" t="s">
        <v>1262</v>
      </c>
      <c r="G994" s="8" t="s">
        <v>35</v>
      </c>
      <c r="I994" s="8" t="s">
        <v>3354</v>
      </c>
      <c r="K994" s="8" t="s">
        <v>28</v>
      </c>
      <c r="L994" s="8" t="s">
        <v>28</v>
      </c>
      <c r="N994" s="8" t="s">
        <v>28</v>
      </c>
      <c r="O994"/>
      <c r="P994"/>
      <c r="Q994"/>
      <c r="R994"/>
      <c r="S994"/>
      <c r="T994" s="8" t="s">
        <v>3079</v>
      </c>
      <c r="W994" s="8" t="s">
        <v>40</v>
      </c>
      <c r="X994" s="8" t="s">
        <v>3355</v>
      </c>
      <c r="Z994" s="8" t="s">
        <v>80</v>
      </c>
      <c r="AF994" s="8">
        <v>190</v>
      </c>
      <c r="AG994" s="32">
        <v>1.2999999999999999E-2</v>
      </c>
      <c r="AH994" s="32"/>
      <c r="AR994" s="8" t="s">
        <v>1264</v>
      </c>
    </row>
    <row r="995" spans="1:51" s="8" customFormat="1" x14ac:dyDescent="0.25">
      <c r="A995" s="8" t="s">
        <v>1261</v>
      </c>
      <c r="B995" s="8">
        <v>2008</v>
      </c>
      <c r="D995" s="8" t="s">
        <v>35</v>
      </c>
      <c r="E995" s="8" t="s">
        <v>158</v>
      </c>
      <c r="F995" s="8" t="s">
        <v>3399</v>
      </c>
      <c r="G995" s="8" t="s">
        <v>35</v>
      </c>
      <c r="I995" s="8" t="s">
        <v>3354</v>
      </c>
      <c r="J995" s="8" t="s">
        <v>2130</v>
      </c>
      <c r="K995" s="8" t="s">
        <v>28</v>
      </c>
      <c r="L995" s="8" t="s">
        <v>28</v>
      </c>
      <c r="N995" s="8" t="s">
        <v>28</v>
      </c>
      <c r="O995"/>
      <c r="P995"/>
      <c r="Q995"/>
      <c r="R995"/>
      <c r="S995"/>
      <c r="T995" s="8" t="s">
        <v>3079</v>
      </c>
      <c r="W995" s="8" t="s">
        <v>40</v>
      </c>
      <c r="X995" s="8" t="s">
        <v>3303</v>
      </c>
      <c r="Z995" s="8" t="s">
        <v>80</v>
      </c>
      <c r="AE995" s="8">
        <v>0</v>
      </c>
      <c r="AF995" s="8">
        <v>313</v>
      </c>
      <c r="AG995" s="32"/>
      <c r="AH995" s="32"/>
      <c r="AR995" s="8" t="s">
        <v>1264</v>
      </c>
    </row>
    <row r="996" spans="1:51" s="8" customFormat="1" x14ac:dyDescent="0.25">
      <c r="A996" s="8" t="s">
        <v>1261</v>
      </c>
      <c r="B996" s="8">
        <v>2008</v>
      </c>
      <c r="D996" s="8" t="s">
        <v>35</v>
      </c>
      <c r="E996" s="8" t="s">
        <v>158</v>
      </c>
      <c r="F996" s="8" t="s">
        <v>3399</v>
      </c>
      <c r="G996" s="8" t="s">
        <v>35</v>
      </c>
      <c r="I996" s="8" t="s">
        <v>3354</v>
      </c>
      <c r="J996" s="8" t="s">
        <v>2130</v>
      </c>
      <c r="K996" s="8" t="s">
        <v>28</v>
      </c>
      <c r="L996" s="8" t="s">
        <v>28</v>
      </c>
      <c r="N996" s="8" t="s">
        <v>28</v>
      </c>
      <c r="O996"/>
      <c r="P996"/>
      <c r="Q996"/>
      <c r="R996"/>
      <c r="S996"/>
      <c r="T996" s="8" t="s">
        <v>3079</v>
      </c>
      <c r="W996" s="8" t="s">
        <v>40</v>
      </c>
      <c r="X996" s="8" t="s">
        <v>3165</v>
      </c>
      <c r="Z996" s="8" t="s">
        <v>80</v>
      </c>
      <c r="AE996" s="8">
        <v>0</v>
      </c>
      <c r="AF996" s="8">
        <v>313</v>
      </c>
      <c r="AG996" s="32"/>
      <c r="AH996" s="32"/>
      <c r="AR996" s="8" t="s">
        <v>1264</v>
      </c>
    </row>
    <row r="997" spans="1:51" s="13" customFormat="1" x14ac:dyDescent="0.25">
      <c r="A997" s="13" t="s">
        <v>3166</v>
      </c>
      <c r="B997" s="13">
        <v>2004</v>
      </c>
      <c r="D997" s="13" t="s">
        <v>35</v>
      </c>
      <c r="E997" s="13" t="s">
        <v>226</v>
      </c>
      <c r="F997" s="13" t="s">
        <v>3167</v>
      </c>
      <c r="G997" s="13" t="s">
        <v>2901</v>
      </c>
      <c r="I997" s="13" t="s">
        <v>3301</v>
      </c>
      <c r="J997" s="13" t="s">
        <v>2127</v>
      </c>
      <c r="K997" s="13" t="s">
        <v>28</v>
      </c>
      <c r="L997" s="13" t="s">
        <v>28</v>
      </c>
      <c r="N997" s="13" t="s">
        <v>28</v>
      </c>
      <c r="O997"/>
      <c r="P997"/>
      <c r="Q997"/>
      <c r="R997"/>
      <c r="S997"/>
      <c r="T997" s="13" t="s">
        <v>752</v>
      </c>
      <c r="W997" s="13" t="s">
        <v>40</v>
      </c>
      <c r="X997" s="13" t="s">
        <v>3302</v>
      </c>
      <c r="Z997" s="13" t="s">
        <v>552</v>
      </c>
      <c r="AE997" s="13">
        <v>1</v>
      </c>
      <c r="AF997" s="13" t="s">
        <v>3169</v>
      </c>
      <c r="AG997" s="14"/>
      <c r="AH997" s="14"/>
      <c r="AO997" s="14"/>
      <c r="AP997" s="14"/>
    </row>
    <row r="998" spans="1:51" s="13" customFormat="1" x14ac:dyDescent="0.25">
      <c r="A998" s="13" t="s">
        <v>3166</v>
      </c>
      <c r="B998" s="13">
        <v>2004</v>
      </c>
      <c r="D998" s="13" t="s">
        <v>35</v>
      </c>
      <c r="E998" s="13" t="s">
        <v>226</v>
      </c>
      <c r="F998" s="13" t="s">
        <v>3167</v>
      </c>
      <c r="G998" s="13" t="s">
        <v>2901</v>
      </c>
      <c r="I998" s="13" t="s">
        <v>3361</v>
      </c>
      <c r="J998" s="13" t="s">
        <v>2127</v>
      </c>
      <c r="K998" s="13" t="s">
        <v>28</v>
      </c>
      <c r="L998" s="13" t="s">
        <v>28</v>
      </c>
      <c r="N998" s="13" t="s">
        <v>28</v>
      </c>
      <c r="O998"/>
      <c r="P998"/>
      <c r="Q998"/>
      <c r="R998"/>
      <c r="S998"/>
      <c r="T998" s="13" t="s">
        <v>752</v>
      </c>
      <c r="W998" s="13" t="s">
        <v>40</v>
      </c>
      <c r="X998" s="13" t="s">
        <v>3360</v>
      </c>
      <c r="Z998" s="13" t="s">
        <v>552</v>
      </c>
      <c r="AE998" s="13">
        <v>7</v>
      </c>
      <c r="AF998" s="13" t="s">
        <v>3169</v>
      </c>
      <c r="AG998" s="14"/>
      <c r="AH998" s="14"/>
      <c r="AO998" s="14"/>
      <c r="AP998" s="14"/>
    </row>
    <row r="999" spans="1:51" s="13" customFormat="1" x14ac:dyDescent="0.25">
      <c r="A999" s="13" t="s">
        <v>3166</v>
      </c>
      <c r="B999" s="13">
        <v>2004</v>
      </c>
      <c r="D999" s="13" t="s">
        <v>35</v>
      </c>
      <c r="E999" s="13" t="s">
        <v>226</v>
      </c>
      <c r="F999" s="13" t="s">
        <v>3167</v>
      </c>
      <c r="G999" s="13" t="s">
        <v>2901</v>
      </c>
      <c r="I999" s="13" t="s">
        <v>3168</v>
      </c>
      <c r="J999" s="13" t="s">
        <v>2127</v>
      </c>
      <c r="K999" s="13" t="s">
        <v>28</v>
      </c>
      <c r="L999" s="13" t="s">
        <v>28</v>
      </c>
      <c r="N999" s="13" t="s">
        <v>28</v>
      </c>
      <c r="O999"/>
      <c r="P999"/>
      <c r="Q999"/>
      <c r="R999"/>
      <c r="S999"/>
      <c r="T999" s="13" t="s">
        <v>752</v>
      </c>
      <c r="W999" s="13" t="s">
        <v>40</v>
      </c>
      <c r="X999" s="13" t="s">
        <v>3165</v>
      </c>
      <c r="Z999" s="13" t="s">
        <v>552</v>
      </c>
      <c r="AE999" s="13">
        <v>1</v>
      </c>
      <c r="AF999" s="13" t="s">
        <v>3169</v>
      </c>
      <c r="AG999" s="14"/>
      <c r="AH999" s="14"/>
      <c r="AO999" s="14"/>
      <c r="AP999" s="14"/>
    </row>
    <row r="1000" spans="1:51" s="13" customFormat="1" x14ac:dyDescent="0.25">
      <c r="A1000" s="13" t="s">
        <v>3166</v>
      </c>
      <c r="B1000" s="13">
        <v>2004</v>
      </c>
      <c r="D1000" s="13" t="s">
        <v>35</v>
      </c>
      <c r="E1000" s="13" t="s">
        <v>226</v>
      </c>
      <c r="F1000" s="13" t="s">
        <v>3167</v>
      </c>
      <c r="G1000" s="13" t="s">
        <v>2901</v>
      </c>
      <c r="I1000" s="13" t="s">
        <v>3309</v>
      </c>
      <c r="J1000" s="13" t="s">
        <v>2127</v>
      </c>
      <c r="K1000" s="13" t="s">
        <v>28</v>
      </c>
      <c r="L1000" s="13" t="s">
        <v>28</v>
      </c>
      <c r="N1000" s="13" t="s">
        <v>3310</v>
      </c>
      <c r="O1000"/>
      <c r="P1000"/>
      <c r="Q1000"/>
      <c r="R1000"/>
      <c r="S1000"/>
      <c r="T1000" s="13" t="s">
        <v>752</v>
      </c>
      <c r="W1000" s="13" t="s">
        <v>40</v>
      </c>
      <c r="X1000" s="13" t="s">
        <v>3303</v>
      </c>
      <c r="Z1000" s="13" t="s">
        <v>552</v>
      </c>
      <c r="AE1000" s="13">
        <v>26</v>
      </c>
      <c r="AF1000" s="13" t="s">
        <v>3169</v>
      </c>
      <c r="AG1000" s="14"/>
      <c r="AH1000" s="14"/>
      <c r="AO1000" s="14"/>
      <c r="AP1000" s="14"/>
    </row>
    <row r="1001" spans="1:51" s="12" customFormat="1" x14ac:dyDescent="0.25">
      <c r="A1001" s="12" t="s">
        <v>3072</v>
      </c>
      <c r="B1001" s="12">
        <v>2009</v>
      </c>
      <c r="D1001" s="12" t="s">
        <v>24</v>
      </c>
      <c r="E1001" s="12" t="s">
        <v>25</v>
      </c>
      <c r="F1001" s="12" t="s">
        <v>1235</v>
      </c>
      <c r="G1001" s="12" t="s">
        <v>2901</v>
      </c>
      <c r="I1001" s="12" t="s">
        <v>1897</v>
      </c>
      <c r="J1001" s="12" t="s">
        <v>3395</v>
      </c>
      <c r="K1001" s="12" t="s">
        <v>28</v>
      </c>
      <c r="L1001" s="12" t="s">
        <v>28</v>
      </c>
      <c r="N1001" s="12" t="s">
        <v>28</v>
      </c>
      <c r="O1001"/>
      <c r="P1001"/>
      <c r="Q1001"/>
      <c r="R1001"/>
      <c r="S1001"/>
      <c r="T1001" s="12" t="s">
        <v>3073</v>
      </c>
      <c r="W1001" s="12" t="s">
        <v>202</v>
      </c>
      <c r="X1001" s="12" t="s">
        <v>3069</v>
      </c>
      <c r="Z1001" s="12" t="s">
        <v>80</v>
      </c>
      <c r="AE1001" s="12">
        <v>0</v>
      </c>
      <c r="AF1001" s="12">
        <v>217</v>
      </c>
      <c r="AM1001" s="16"/>
      <c r="AN1001" s="16"/>
    </row>
    <row r="1002" spans="1:51" x14ac:dyDescent="0.25">
      <c r="A1002" s="13" t="s">
        <v>3093</v>
      </c>
      <c r="B1002" s="13">
        <v>2012</v>
      </c>
      <c r="C1002" s="13"/>
      <c r="D1002" s="13" t="s">
        <v>35</v>
      </c>
      <c r="E1002" s="13" t="s">
        <v>226</v>
      </c>
      <c r="F1002" s="13" t="s">
        <v>3094</v>
      </c>
      <c r="G1002" s="13" t="s">
        <v>35</v>
      </c>
      <c r="H1002" s="13"/>
      <c r="I1002" s="13" t="s">
        <v>3095</v>
      </c>
      <c r="J1002" s="13" t="s">
        <v>2127</v>
      </c>
      <c r="K1002" s="13" t="s">
        <v>28</v>
      </c>
      <c r="L1002" s="13" t="s">
        <v>28</v>
      </c>
      <c r="M1002" s="13"/>
      <c r="N1002" s="35" t="s">
        <v>485</v>
      </c>
      <c r="T1002" s="13" t="s">
        <v>391</v>
      </c>
      <c r="U1002" s="13"/>
      <c r="V1002" s="13"/>
      <c r="W1002" s="13" t="s">
        <v>40</v>
      </c>
      <c r="X1002" s="13" t="s">
        <v>3069</v>
      </c>
      <c r="Y1002" s="13"/>
      <c r="Z1002" s="13" t="s">
        <v>304</v>
      </c>
      <c r="AA1002" s="13"/>
      <c r="AB1002" s="13"/>
      <c r="AC1002" s="13"/>
      <c r="AD1002" s="13"/>
      <c r="AE1002" s="13">
        <v>9</v>
      </c>
      <c r="AF1002" s="13">
        <v>188</v>
      </c>
      <c r="AG1002" s="13"/>
      <c r="AH1002" s="13"/>
      <c r="AI1002" s="13"/>
      <c r="AJ1002" s="13"/>
      <c r="AK1002" s="13"/>
      <c r="AL1002" s="13"/>
      <c r="AM1002" s="13"/>
      <c r="AN1002" s="13"/>
      <c r="AO1002" s="13"/>
      <c r="AP1002" s="13"/>
      <c r="AQ1002" s="13"/>
      <c r="AR1002" s="13"/>
      <c r="AS1002" s="13"/>
      <c r="AT1002" s="13"/>
      <c r="AU1002" s="13"/>
      <c r="AV1002" s="13"/>
      <c r="AW1002" s="13"/>
      <c r="AX1002" s="13"/>
      <c r="AY1002" s="13"/>
    </row>
    <row r="1003" spans="1:51" x14ac:dyDescent="0.25">
      <c r="A1003" s="12" t="s">
        <v>3139</v>
      </c>
      <c r="B1003" s="12">
        <v>2002</v>
      </c>
      <c r="C1003" s="12"/>
      <c r="D1003" s="12" t="s">
        <v>35</v>
      </c>
      <c r="E1003" s="12" t="s">
        <v>25</v>
      </c>
      <c r="F1003" s="12" t="s">
        <v>629</v>
      </c>
      <c r="G1003" s="12" t="s">
        <v>2901</v>
      </c>
      <c r="H1003" s="12"/>
      <c r="I1003" s="12" t="s">
        <v>3140</v>
      </c>
      <c r="J1003" s="12" t="s">
        <v>2127</v>
      </c>
      <c r="K1003" s="12" t="s">
        <v>28</v>
      </c>
      <c r="L1003" s="12" t="s">
        <v>28</v>
      </c>
      <c r="M1003" s="12"/>
      <c r="N1003" s="12" t="s">
        <v>28</v>
      </c>
      <c r="T1003" s="12" t="s">
        <v>3141</v>
      </c>
      <c r="U1003" s="12"/>
      <c r="V1003" s="12"/>
      <c r="W1003" s="12" t="s">
        <v>40</v>
      </c>
      <c r="X1003" s="12" t="s">
        <v>3119</v>
      </c>
      <c r="Y1003" s="12"/>
      <c r="Z1003" s="12" t="s">
        <v>3142</v>
      </c>
      <c r="AA1003" s="12"/>
      <c r="AB1003" s="12"/>
      <c r="AC1003" s="12"/>
      <c r="AD1003" s="12"/>
      <c r="AE1003" s="12"/>
      <c r="AF1003" s="12">
        <v>1794</v>
      </c>
      <c r="AG1003" s="15">
        <v>0.216</v>
      </c>
      <c r="AH1003" s="15"/>
      <c r="AI1003" s="12"/>
      <c r="AJ1003" s="12"/>
      <c r="AK1003" s="12"/>
      <c r="AL1003" s="12"/>
      <c r="AM1003" s="12"/>
      <c r="AN1003" s="12"/>
      <c r="AO1003" s="12"/>
      <c r="AP1003" s="12"/>
      <c r="AQ1003" s="12"/>
      <c r="AR1003" s="12" t="s">
        <v>3143</v>
      </c>
      <c r="AS1003" s="12"/>
      <c r="AT1003" s="12"/>
      <c r="AU1003" s="12"/>
      <c r="AV1003" s="12"/>
      <c r="AW1003" s="12"/>
      <c r="AX1003" s="12"/>
      <c r="AY1003" s="12"/>
    </row>
    <row r="1004" spans="1:51" x14ac:dyDescent="0.25">
      <c r="A1004" s="12" t="s">
        <v>3139</v>
      </c>
      <c r="B1004" s="12">
        <v>2002</v>
      </c>
      <c r="C1004" s="12"/>
      <c r="D1004" s="12" t="s">
        <v>35</v>
      </c>
      <c r="E1004" s="12" t="s">
        <v>25</v>
      </c>
      <c r="F1004" s="12" t="s">
        <v>629</v>
      </c>
      <c r="G1004" s="12" t="s">
        <v>2901</v>
      </c>
      <c r="H1004" s="12"/>
      <c r="I1004" s="12" t="s">
        <v>3140</v>
      </c>
      <c r="J1004" s="12" t="s">
        <v>2127</v>
      </c>
      <c r="K1004" s="12" t="s">
        <v>28</v>
      </c>
      <c r="L1004" s="12" t="s">
        <v>28</v>
      </c>
      <c r="M1004" s="12"/>
      <c r="N1004" s="12" t="s">
        <v>28</v>
      </c>
      <c r="T1004" s="12" t="s">
        <v>3141</v>
      </c>
      <c r="U1004" s="12"/>
      <c r="V1004" s="12"/>
      <c r="W1004" s="12" t="s">
        <v>40</v>
      </c>
      <c r="X1004" s="12" t="s">
        <v>3165</v>
      </c>
      <c r="Y1004" s="12"/>
      <c r="Z1004" s="12" t="s">
        <v>3142</v>
      </c>
      <c r="AA1004" s="12"/>
      <c r="AB1004" s="12"/>
      <c r="AC1004" s="12"/>
      <c r="AD1004" s="12"/>
      <c r="AE1004" s="12">
        <v>17</v>
      </c>
      <c r="AF1004" s="12">
        <v>1794</v>
      </c>
      <c r="AG1004" s="12"/>
      <c r="AH1004" s="12"/>
      <c r="AI1004" s="12"/>
      <c r="AJ1004" s="12"/>
      <c r="AK1004" s="12"/>
      <c r="AL1004" s="12"/>
      <c r="AM1004" s="12"/>
      <c r="AN1004" s="12"/>
      <c r="AO1004" s="12"/>
      <c r="AP1004" s="12"/>
      <c r="AQ1004" s="12"/>
      <c r="AR1004" s="12" t="s">
        <v>3143</v>
      </c>
      <c r="AS1004" s="12"/>
      <c r="AT1004" s="12"/>
      <c r="AU1004" s="12"/>
      <c r="AV1004" s="12"/>
      <c r="AW1004" s="12"/>
      <c r="AX1004" s="12"/>
      <c r="AY1004" s="12"/>
    </row>
    <row r="1005" spans="1:51" s="12" customFormat="1" x14ac:dyDescent="0.25">
      <c r="A1005" s="12" t="s">
        <v>3139</v>
      </c>
      <c r="B1005" s="12">
        <v>2002</v>
      </c>
      <c r="D1005" s="12" t="s">
        <v>35</v>
      </c>
      <c r="E1005" s="12" t="s">
        <v>25</v>
      </c>
      <c r="F1005" s="12" t="s">
        <v>629</v>
      </c>
      <c r="G1005" s="12" t="s">
        <v>2901</v>
      </c>
      <c r="I1005" s="12" t="s">
        <v>3140</v>
      </c>
      <c r="J1005" s="12" t="s">
        <v>2127</v>
      </c>
      <c r="K1005" s="12" t="s">
        <v>28</v>
      </c>
      <c r="L1005" s="12" t="s">
        <v>28</v>
      </c>
      <c r="N1005" s="12" t="s">
        <v>28</v>
      </c>
      <c r="O1005"/>
      <c r="P1005"/>
      <c r="Q1005"/>
      <c r="R1005"/>
      <c r="S1005"/>
      <c r="T1005" s="12" t="s">
        <v>3141</v>
      </c>
      <c r="W1005" s="12" t="s">
        <v>40</v>
      </c>
      <c r="X1005" s="12" t="s">
        <v>3303</v>
      </c>
      <c r="Z1005" s="12" t="s">
        <v>3142</v>
      </c>
      <c r="AE1005" s="12">
        <v>89</v>
      </c>
      <c r="AF1005" s="12">
        <v>1794</v>
      </c>
      <c r="AR1005" s="12" t="s">
        <v>3143</v>
      </c>
    </row>
    <row r="1006" spans="1:51" s="12" customFormat="1" x14ac:dyDescent="0.25">
      <c r="A1006" s="12" t="s">
        <v>3139</v>
      </c>
      <c r="B1006" s="12">
        <v>2002</v>
      </c>
      <c r="D1006" s="12" t="s">
        <v>35</v>
      </c>
      <c r="E1006" s="12" t="s">
        <v>25</v>
      </c>
      <c r="F1006" s="12" t="s">
        <v>629</v>
      </c>
      <c r="G1006" s="12" t="s">
        <v>2901</v>
      </c>
      <c r="I1006" s="12" t="s">
        <v>3140</v>
      </c>
      <c r="J1006" s="12" t="s">
        <v>2127</v>
      </c>
      <c r="K1006" s="12" t="s">
        <v>28</v>
      </c>
      <c r="L1006" s="12" t="s">
        <v>28</v>
      </c>
      <c r="N1006" s="12" t="s">
        <v>28</v>
      </c>
      <c r="O1006"/>
      <c r="P1006"/>
      <c r="Q1006"/>
      <c r="R1006"/>
      <c r="S1006"/>
      <c r="T1006" s="12" t="s">
        <v>3141</v>
      </c>
      <c r="W1006" s="12" t="s">
        <v>40</v>
      </c>
      <c r="X1006" s="12" t="s">
        <v>3360</v>
      </c>
      <c r="Z1006" s="12" t="s">
        <v>3142</v>
      </c>
      <c r="AE1006" s="12">
        <v>100</v>
      </c>
      <c r="AF1006" s="12">
        <v>1794</v>
      </c>
      <c r="AR1006" s="12" t="s">
        <v>3143</v>
      </c>
    </row>
    <row r="1007" spans="1:51" x14ac:dyDescent="0.25">
      <c r="A1007" s="13" t="s">
        <v>3093</v>
      </c>
      <c r="B1007" s="13">
        <v>2012</v>
      </c>
      <c r="C1007" s="13"/>
      <c r="D1007" s="13" t="s">
        <v>35</v>
      </c>
      <c r="E1007" s="13" t="s">
        <v>226</v>
      </c>
      <c r="F1007" s="13" t="s">
        <v>3094</v>
      </c>
      <c r="G1007" s="13" t="s">
        <v>35</v>
      </c>
      <c r="H1007" s="13"/>
      <c r="I1007" s="13" t="s">
        <v>3095</v>
      </c>
      <c r="J1007" s="13" t="s">
        <v>2127</v>
      </c>
      <c r="K1007" s="13" t="s">
        <v>28</v>
      </c>
      <c r="L1007" s="13" t="s">
        <v>28</v>
      </c>
      <c r="M1007" s="13"/>
      <c r="N1007" s="35" t="s">
        <v>485</v>
      </c>
      <c r="T1007" s="13" t="s">
        <v>3112</v>
      </c>
      <c r="U1007" s="13"/>
      <c r="V1007" s="13"/>
      <c r="W1007" s="13" t="s">
        <v>40</v>
      </c>
      <c r="X1007" s="13" t="s">
        <v>3069</v>
      </c>
      <c r="Y1007" s="13"/>
      <c r="Z1007" s="13" t="s">
        <v>491</v>
      </c>
      <c r="AA1007" s="13"/>
      <c r="AB1007" s="13"/>
      <c r="AC1007" s="13"/>
      <c r="AD1007" s="13"/>
      <c r="AE1007" s="13" t="s">
        <v>119</v>
      </c>
      <c r="AF1007" s="13">
        <v>142</v>
      </c>
      <c r="AG1007" s="13"/>
      <c r="AH1007" s="13"/>
      <c r="AI1007" s="13"/>
      <c r="AJ1007" s="13"/>
      <c r="AK1007" s="13"/>
      <c r="AL1007" s="13"/>
      <c r="AM1007" s="13"/>
      <c r="AN1007" s="13"/>
      <c r="AO1007" s="13"/>
      <c r="AP1007" s="13"/>
      <c r="AQ1007" s="13"/>
      <c r="AR1007" s="13"/>
      <c r="AS1007" s="13"/>
      <c r="AT1007" s="13"/>
      <c r="AU1007" s="13"/>
      <c r="AV1007" s="13"/>
      <c r="AW1007" s="13"/>
      <c r="AX1007" s="13"/>
      <c r="AY1007" s="13"/>
    </row>
    <row r="1008" spans="1:51" x14ac:dyDescent="0.25">
      <c r="A1008" t="s">
        <v>3220</v>
      </c>
      <c r="B1008">
        <v>2013</v>
      </c>
      <c r="D1008" t="s">
        <v>35</v>
      </c>
      <c r="E1008" t="s">
        <v>158</v>
      </c>
      <c r="F1008" t="s">
        <v>3221</v>
      </c>
      <c r="G1008" t="s">
        <v>2901</v>
      </c>
      <c r="I1008" t="s">
        <v>3222</v>
      </c>
      <c r="J1008" s="12" t="s">
        <v>2127</v>
      </c>
      <c r="K1008" t="s">
        <v>28</v>
      </c>
      <c r="L1008" t="s">
        <v>28</v>
      </c>
      <c r="N1008" t="s">
        <v>28</v>
      </c>
      <c r="T1008" t="s">
        <v>3256</v>
      </c>
      <c r="W1008" t="s">
        <v>31</v>
      </c>
      <c r="X1008" t="s">
        <v>3219</v>
      </c>
      <c r="Z1008" t="s">
        <v>80</v>
      </c>
      <c r="AE1008">
        <v>5</v>
      </c>
      <c r="AF1008">
        <v>52</v>
      </c>
    </row>
    <row r="1009" spans="1:36" x14ac:dyDescent="0.25">
      <c r="A1009" t="s">
        <v>3220</v>
      </c>
      <c r="B1009">
        <v>2013</v>
      </c>
      <c r="D1009" t="s">
        <v>35</v>
      </c>
      <c r="E1009" t="s">
        <v>158</v>
      </c>
      <c r="F1009" t="s">
        <v>3221</v>
      </c>
      <c r="G1009" t="s">
        <v>2901</v>
      </c>
      <c r="I1009" t="s">
        <v>3222</v>
      </c>
      <c r="J1009" s="12" t="s">
        <v>2127</v>
      </c>
      <c r="K1009" t="s">
        <v>28</v>
      </c>
      <c r="L1009" t="s">
        <v>28</v>
      </c>
      <c r="N1009" t="s">
        <v>28</v>
      </c>
      <c r="T1009" t="s">
        <v>3257</v>
      </c>
      <c r="W1009" t="s">
        <v>31</v>
      </c>
      <c r="X1009" t="s">
        <v>3219</v>
      </c>
      <c r="Z1009" t="s">
        <v>80</v>
      </c>
      <c r="AE1009">
        <v>7</v>
      </c>
      <c r="AF1009">
        <v>104</v>
      </c>
    </row>
    <row r="1010" spans="1:36" x14ac:dyDescent="0.25">
      <c r="A1010" t="s">
        <v>3220</v>
      </c>
      <c r="B1010">
        <v>2013</v>
      </c>
      <c r="D1010" t="s">
        <v>35</v>
      </c>
      <c r="E1010" t="s">
        <v>158</v>
      </c>
      <c r="F1010" t="s">
        <v>3221</v>
      </c>
      <c r="G1010" t="s">
        <v>2901</v>
      </c>
      <c r="I1010" t="s">
        <v>3222</v>
      </c>
      <c r="J1010" s="12" t="s">
        <v>2127</v>
      </c>
      <c r="K1010" t="s">
        <v>28</v>
      </c>
      <c r="L1010" t="s">
        <v>28</v>
      </c>
      <c r="N1010" t="s">
        <v>28</v>
      </c>
      <c r="T1010" t="s">
        <v>3258</v>
      </c>
      <c r="W1010" t="s">
        <v>3225</v>
      </c>
      <c r="X1010" t="s">
        <v>3219</v>
      </c>
      <c r="Z1010" t="s">
        <v>80</v>
      </c>
      <c r="AE1010">
        <v>12</v>
      </c>
      <c r="AF1010">
        <v>179</v>
      </c>
    </row>
    <row r="1011" spans="1:36" x14ac:dyDescent="0.25">
      <c r="A1011" t="s">
        <v>3220</v>
      </c>
      <c r="B1011">
        <v>2013</v>
      </c>
      <c r="D1011" t="s">
        <v>35</v>
      </c>
      <c r="E1011" t="s">
        <v>158</v>
      </c>
      <c r="F1011" t="s">
        <v>3221</v>
      </c>
      <c r="G1011" t="s">
        <v>2901</v>
      </c>
      <c r="I1011" t="s">
        <v>3222</v>
      </c>
      <c r="J1011" s="12" t="s">
        <v>2127</v>
      </c>
      <c r="K1011" t="s">
        <v>28</v>
      </c>
      <c r="L1011" t="s">
        <v>28</v>
      </c>
      <c r="N1011" t="s">
        <v>28</v>
      </c>
      <c r="T1011" t="s">
        <v>3259</v>
      </c>
      <c r="W1011" t="s">
        <v>40</v>
      </c>
      <c r="X1011" t="s">
        <v>3219</v>
      </c>
      <c r="Z1011" t="s">
        <v>80</v>
      </c>
      <c r="AE1011">
        <v>0</v>
      </c>
      <c r="AF1011">
        <v>23</v>
      </c>
    </row>
    <row r="1012" spans="1:36" s="12" customFormat="1" x14ac:dyDescent="0.25">
      <c r="A1012" s="12" t="s">
        <v>1374</v>
      </c>
      <c r="B1012" s="12">
        <v>2012</v>
      </c>
      <c r="D1012" s="12" t="s">
        <v>35</v>
      </c>
      <c r="E1012" s="12" t="s">
        <v>25</v>
      </c>
      <c r="F1012" s="12" t="s">
        <v>1375</v>
      </c>
      <c r="G1012" s="12" t="s">
        <v>35</v>
      </c>
      <c r="I1012" s="12" t="s">
        <v>3384</v>
      </c>
      <c r="J1012" s="12" t="s">
        <v>2127</v>
      </c>
      <c r="K1012" s="12" t="s">
        <v>28</v>
      </c>
      <c r="L1012" s="12" t="s">
        <v>28</v>
      </c>
      <c r="N1012" s="12" t="s">
        <v>29</v>
      </c>
      <c r="O1012"/>
      <c r="P1012"/>
      <c r="Q1012"/>
      <c r="R1012"/>
      <c r="S1012"/>
      <c r="T1012" s="12" t="s">
        <v>165</v>
      </c>
      <c r="W1012" s="12" t="s">
        <v>202</v>
      </c>
      <c r="X1012" s="12" t="s">
        <v>3385</v>
      </c>
      <c r="Z1012" s="12" t="s">
        <v>1377</v>
      </c>
      <c r="AA1012" s="12" t="s">
        <v>35</v>
      </c>
      <c r="AB1012" s="12" t="s">
        <v>2901</v>
      </c>
      <c r="AE1012" s="12">
        <v>21</v>
      </c>
      <c r="AF1012" s="12">
        <v>219</v>
      </c>
    </row>
    <row r="1014" spans="1:36" x14ac:dyDescent="0.25">
      <c r="A1014" t="s">
        <v>1646</v>
      </c>
      <c r="B1014">
        <v>1983</v>
      </c>
      <c r="D1014" t="s">
        <v>35</v>
      </c>
      <c r="E1014" t="s">
        <v>25</v>
      </c>
      <c r="F1014" t="s">
        <v>1914</v>
      </c>
      <c r="G1014" t="s">
        <v>2901</v>
      </c>
      <c r="H1014" t="s">
        <v>3504</v>
      </c>
      <c r="I1014" t="s">
        <v>1068</v>
      </c>
      <c r="J1014" t="s">
        <v>2141</v>
      </c>
      <c r="K1014" t="s">
        <v>28</v>
      </c>
      <c r="L1014" t="s">
        <v>28</v>
      </c>
      <c r="N1014" t="s">
        <v>485</v>
      </c>
      <c r="T1014" t="s">
        <v>1069</v>
      </c>
      <c r="U1014" t="s">
        <v>265</v>
      </c>
      <c r="W1014" t="s">
        <v>40</v>
      </c>
      <c r="X1014" t="s">
        <v>3059</v>
      </c>
      <c r="Y1014" t="s">
        <v>3303</v>
      </c>
      <c r="Z1014" t="s">
        <v>403</v>
      </c>
      <c r="AA1014" t="s">
        <v>35</v>
      </c>
      <c r="AB1014" t="s">
        <v>2901</v>
      </c>
      <c r="AE1014">
        <v>15</v>
      </c>
      <c r="AF1014">
        <v>35</v>
      </c>
      <c r="AI1014" s="2"/>
      <c r="AJ1014" s="2"/>
    </row>
    <row r="1015" spans="1:36" x14ac:dyDescent="0.25">
      <c r="A1015" t="s">
        <v>1646</v>
      </c>
      <c r="B1015">
        <v>1983</v>
      </c>
      <c r="D1015" t="s">
        <v>35</v>
      </c>
      <c r="E1015" t="s">
        <v>25</v>
      </c>
      <c r="F1015" t="s">
        <v>1914</v>
      </c>
      <c r="G1015" t="s">
        <v>2901</v>
      </c>
      <c r="H1015" t="s">
        <v>3504</v>
      </c>
      <c r="I1015" t="s">
        <v>1068</v>
      </c>
      <c r="J1015" t="s">
        <v>2141</v>
      </c>
      <c r="K1015" t="s">
        <v>28</v>
      </c>
      <c r="L1015" t="s">
        <v>28</v>
      </c>
      <c r="N1015" t="s">
        <v>485</v>
      </c>
      <c r="T1015" t="s">
        <v>508</v>
      </c>
      <c r="U1015" t="s">
        <v>718</v>
      </c>
      <c r="W1015" t="s">
        <v>40</v>
      </c>
      <c r="X1015" t="s">
        <v>3059</v>
      </c>
      <c r="Y1015" t="s">
        <v>3303</v>
      </c>
      <c r="Z1015" t="s">
        <v>403</v>
      </c>
      <c r="AA1015" t="s">
        <v>35</v>
      </c>
      <c r="AB1015" t="s">
        <v>2901</v>
      </c>
      <c r="AE1015">
        <v>0</v>
      </c>
      <c r="AF1015">
        <v>1</v>
      </c>
      <c r="AI1015" s="2"/>
      <c r="AJ1015" s="2"/>
    </row>
    <row r="1016" spans="1:36" x14ac:dyDescent="0.25">
      <c r="A1016" t="s">
        <v>1646</v>
      </c>
      <c r="B1016">
        <v>1983</v>
      </c>
      <c r="D1016" t="s">
        <v>35</v>
      </c>
      <c r="E1016" t="s">
        <v>25</v>
      </c>
      <c r="F1016" t="s">
        <v>1914</v>
      </c>
      <c r="G1016" t="s">
        <v>2901</v>
      </c>
      <c r="H1016" t="s">
        <v>3504</v>
      </c>
      <c r="I1016" t="s">
        <v>1068</v>
      </c>
      <c r="J1016" t="s">
        <v>2141</v>
      </c>
      <c r="K1016" t="s">
        <v>28</v>
      </c>
      <c r="L1016" t="s">
        <v>28</v>
      </c>
      <c r="N1016" t="s">
        <v>485</v>
      </c>
      <c r="T1016" t="s">
        <v>373</v>
      </c>
      <c r="U1016" t="s">
        <v>108</v>
      </c>
      <c r="W1016" t="s">
        <v>40</v>
      </c>
      <c r="X1016" t="s">
        <v>3059</v>
      </c>
      <c r="Y1016" t="s">
        <v>3303</v>
      </c>
      <c r="Z1016" t="s">
        <v>403</v>
      </c>
      <c r="AA1016" t="s">
        <v>35</v>
      </c>
      <c r="AB1016" t="s">
        <v>2901</v>
      </c>
      <c r="AE1016">
        <v>12</v>
      </c>
      <c r="AF1016">
        <v>19</v>
      </c>
      <c r="AI1016" s="2"/>
      <c r="AJ1016" s="2"/>
    </row>
    <row r="1017" spans="1:36" x14ac:dyDescent="0.25">
      <c r="A1017" t="s">
        <v>1646</v>
      </c>
      <c r="B1017">
        <v>1983</v>
      </c>
      <c r="D1017" t="s">
        <v>35</v>
      </c>
      <c r="E1017" t="s">
        <v>25</v>
      </c>
      <c r="F1017" t="s">
        <v>1914</v>
      </c>
      <c r="G1017" t="s">
        <v>2901</v>
      </c>
      <c r="H1017" t="s">
        <v>3504</v>
      </c>
      <c r="I1017" t="s">
        <v>1068</v>
      </c>
      <c r="J1017" t="s">
        <v>2141</v>
      </c>
      <c r="K1017" t="s">
        <v>28</v>
      </c>
      <c r="L1017" t="s">
        <v>28</v>
      </c>
      <c r="N1017" t="s">
        <v>485</v>
      </c>
      <c r="T1017" t="s">
        <v>1920</v>
      </c>
      <c r="U1017" t="s">
        <v>3058</v>
      </c>
      <c r="W1017" t="s">
        <v>40</v>
      </c>
      <c r="X1017" t="s">
        <v>3059</v>
      </c>
      <c r="Y1017" t="s">
        <v>3303</v>
      </c>
      <c r="Z1017" t="s">
        <v>403</v>
      </c>
      <c r="AA1017" t="s">
        <v>35</v>
      </c>
      <c r="AB1017" t="s">
        <v>2901</v>
      </c>
      <c r="AE1017">
        <v>43</v>
      </c>
      <c r="AF1017">
        <v>45</v>
      </c>
      <c r="AI1017" s="2"/>
      <c r="AJ1017" s="2"/>
    </row>
    <row r="1018" spans="1:36" x14ac:dyDescent="0.25">
      <c r="A1018" t="s">
        <v>1646</v>
      </c>
      <c r="B1018">
        <v>1983</v>
      </c>
      <c r="D1018" t="s">
        <v>35</v>
      </c>
      <c r="E1018" t="s">
        <v>25</v>
      </c>
      <c r="F1018" t="s">
        <v>1914</v>
      </c>
      <c r="G1018" t="s">
        <v>2901</v>
      </c>
      <c r="H1018" t="s">
        <v>3504</v>
      </c>
      <c r="I1018" t="s">
        <v>1068</v>
      </c>
      <c r="J1018" t="s">
        <v>2141</v>
      </c>
      <c r="K1018" t="s">
        <v>28</v>
      </c>
      <c r="L1018" t="s">
        <v>28</v>
      </c>
      <c r="N1018" t="s">
        <v>485</v>
      </c>
      <c r="T1018" t="s">
        <v>625</v>
      </c>
      <c r="U1018" t="s">
        <v>195</v>
      </c>
      <c r="W1018" t="s">
        <v>40</v>
      </c>
      <c r="X1018" t="s">
        <v>3059</v>
      </c>
      <c r="Y1018" t="s">
        <v>3303</v>
      </c>
      <c r="Z1018" t="s">
        <v>403</v>
      </c>
      <c r="AA1018" t="s">
        <v>35</v>
      </c>
      <c r="AB1018" t="s">
        <v>2901</v>
      </c>
      <c r="AE1018">
        <v>3</v>
      </c>
      <c r="AF1018">
        <v>71</v>
      </c>
      <c r="AI1018" s="2"/>
      <c r="AJ1018" s="2"/>
    </row>
    <row r="1019" spans="1:36" x14ac:dyDescent="0.25">
      <c r="A1019" t="s">
        <v>1646</v>
      </c>
      <c r="B1019">
        <v>1983</v>
      </c>
      <c r="D1019" t="s">
        <v>35</v>
      </c>
      <c r="E1019" t="s">
        <v>25</v>
      </c>
      <c r="F1019" t="s">
        <v>1647</v>
      </c>
      <c r="G1019" t="s">
        <v>2901</v>
      </c>
      <c r="H1019" t="s">
        <v>3504</v>
      </c>
      <c r="I1019" t="s">
        <v>1068</v>
      </c>
      <c r="J1019" t="s">
        <v>2141</v>
      </c>
      <c r="K1019" t="s">
        <v>28</v>
      </c>
      <c r="L1019" t="s">
        <v>28</v>
      </c>
      <c r="N1019" t="s">
        <v>485</v>
      </c>
      <c r="T1019" t="s">
        <v>3433</v>
      </c>
      <c r="U1019" t="s">
        <v>1922</v>
      </c>
      <c r="W1019" t="s">
        <v>40</v>
      </c>
      <c r="X1019" t="s">
        <v>3059</v>
      </c>
      <c r="Y1019" t="s">
        <v>3303</v>
      </c>
      <c r="Z1019" t="s">
        <v>403</v>
      </c>
      <c r="AA1019" t="s">
        <v>35</v>
      </c>
      <c r="AB1019" t="s">
        <v>2901</v>
      </c>
      <c r="AE1019">
        <v>39</v>
      </c>
      <c r="AF1019">
        <v>76</v>
      </c>
      <c r="AI1019" s="2"/>
      <c r="AJ1019" s="2"/>
    </row>
    <row r="1020" spans="1:36" x14ac:dyDescent="0.25">
      <c r="A1020" t="s">
        <v>1646</v>
      </c>
      <c r="B1020">
        <v>1983</v>
      </c>
      <c r="D1020" t="s">
        <v>35</v>
      </c>
      <c r="E1020" t="s">
        <v>25</v>
      </c>
      <c r="F1020" t="s">
        <v>1647</v>
      </c>
      <c r="G1020" t="s">
        <v>2901</v>
      </c>
      <c r="H1020" t="s">
        <v>3504</v>
      </c>
      <c r="I1020" t="s">
        <v>1068</v>
      </c>
      <c r="J1020" t="s">
        <v>2141</v>
      </c>
      <c r="K1020" t="s">
        <v>28</v>
      </c>
      <c r="L1020" t="s">
        <v>28</v>
      </c>
      <c r="N1020" t="s">
        <v>485</v>
      </c>
      <c r="T1020" t="s">
        <v>1069</v>
      </c>
      <c r="U1020" t="s">
        <v>265</v>
      </c>
      <c r="W1020" t="s">
        <v>40</v>
      </c>
      <c r="X1020" t="s">
        <v>3059</v>
      </c>
      <c r="Y1020" t="s">
        <v>3303</v>
      </c>
      <c r="Z1020" t="s">
        <v>403</v>
      </c>
      <c r="AA1020" t="s">
        <v>35</v>
      </c>
      <c r="AB1020" t="s">
        <v>2901</v>
      </c>
      <c r="AE1020">
        <v>7</v>
      </c>
      <c r="AF1020">
        <v>53</v>
      </c>
      <c r="AI1020" s="2"/>
      <c r="AJ1020" s="2"/>
    </row>
    <row r="1021" spans="1:36" x14ac:dyDescent="0.25">
      <c r="A1021" t="s">
        <v>1646</v>
      </c>
      <c r="B1021">
        <v>1983</v>
      </c>
      <c r="D1021" t="s">
        <v>35</v>
      </c>
      <c r="E1021" t="s">
        <v>25</v>
      </c>
      <c r="F1021" t="s">
        <v>1647</v>
      </c>
      <c r="G1021" t="s">
        <v>2901</v>
      </c>
      <c r="H1021" t="s">
        <v>3504</v>
      </c>
      <c r="I1021" t="s">
        <v>1068</v>
      </c>
      <c r="J1021" t="s">
        <v>2141</v>
      </c>
      <c r="K1021" t="s">
        <v>28</v>
      </c>
      <c r="L1021" t="s">
        <v>28</v>
      </c>
      <c r="N1021" t="s">
        <v>485</v>
      </c>
      <c r="T1021" t="s">
        <v>3411</v>
      </c>
      <c r="U1021" t="s">
        <v>3060</v>
      </c>
      <c r="W1021" t="s">
        <v>40</v>
      </c>
      <c r="X1021" t="s">
        <v>3059</v>
      </c>
      <c r="Y1021" t="s">
        <v>3303</v>
      </c>
      <c r="Z1021" t="s">
        <v>403</v>
      </c>
      <c r="AA1021" t="s">
        <v>35</v>
      </c>
      <c r="AB1021" t="s">
        <v>2901</v>
      </c>
      <c r="AE1021">
        <v>0</v>
      </c>
      <c r="AF1021">
        <v>1</v>
      </c>
      <c r="AI1021" s="2"/>
      <c r="AJ1021" s="2"/>
    </row>
    <row r="1022" spans="1:36" x14ac:dyDescent="0.25">
      <c r="A1022" t="s">
        <v>1646</v>
      </c>
      <c r="B1022">
        <v>1983</v>
      </c>
      <c r="D1022" t="s">
        <v>35</v>
      </c>
      <c r="E1022" t="s">
        <v>25</v>
      </c>
      <c r="F1022" t="s">
        <v>1647</v>
      </c>
      <c r="G1022" t="s">
        <v>2901</v>
      </c>
      <c r="H1022" t="s">
        <v>3504</v>
      </c>
      <c r="I1022" t="s">
        <v>1068</v>
      </c>
      <c r="J1022" t="s">
        <v>2141</v>
      </c>
      <c r="K1022" t="s">
        <v>28</v>
      </c>
      <c r="L1022" t="s">
        <v>28</v>
      </c>
      <c r="N1022" t="s">
        <v>485</v>
      </c>
      <c r="T1022" t="s">
        <v>2599</v>
      </c>
      <c r="U1022" t="s">
        <v>649</v>
      </c>
      <c r="W1022" t="s">
        <v>40</v>
      </c>
      <c r="X1022" t="s">
        <v>3059</v>
      </c>
      <c r="Y1022" t="s">
        <v>3303</v>
      </c>
      <c r="Z1022" t="s">
        <v>403</v>
      </c>
      <c r="AA1022" t="s">
        <v>35</v>
      </c>
      <c r="AB1022" t="s">
        <v>2901</v>
      </c>
      <c r="AE1022">
        <v>0</v>
      </c>
      <c r="AF1022">
        <v>2</v>
      </c>
      <c r="AI1022" s="2"/>
      <c r="AJ1022" s="2"/>
    </row>
    <row r="1023" spans="1:36" x14ac:dyDescent="0.25">
      <c r="A1023" t="s">
        <v>1646</v>
      </c>
      <c r="B1023">
        <v>1983</v>
      </c>
      <c r="D1023" t="s">
        <v>35</v>
      </c>
      <c r="E1023" t="s">
        <v>25</v>
      </c>
      <c r="F1023" t="s">
        <v>1647</v>
      </c>
      <c r="G1023" t="s">
        <v>2901</v>
      </c>
      <c r="H1023" t="s">
        <v>3504</v>
      </c>
      <c r="I1023" t="s">
        <v>1068</v>
      </c>
      <c r="J1023" t="s">
        <v>2141</v>
      </c>
      <c r="K1023" t="s">
        <v>28</v>
      </c>
      <c r="L1023" t="s">
        <v>28</v>
      </c>
      <c r="N1023" t="s">
        <v>485</v>
      </c>
      <c r="T1023" t="s">
        <v>3497</v>
      </c>
      <c r="U1023" t="s">
        <v>1917</v>
      </c>
      <c r="W1023" t="s">
        <v>40</v>
      </c>
      <c r="X1023" t="s">
        <v>3059</v>
      </c>
      <c r="Y1023" t="s">
        <v>3303</v>
      </c>
      <c r="Z1023" t="s">
        <v>403</v>
      </c>
      <c r="AA1023" t="s">
        <v>35</v>
      </c>
      <c r="AB1023" t="s">
        <v>2901</v>
      </c>
      <c r="AE1023">
        <v>1</v>
      </c>
      <c r="AF1023">
        <v>1</v>
      </c>
      <c r="AI1023" s="2"/>
      <c r="AJ1023" s="2"/>
    </row>
    <row r="1024" spans="1:36" x14ac:dyDescent="0.25">
      <c r="A1024" t="s">
        <v>1646</v>
      </c>
      <c r="B1024">
        <v>1983</v>
      </c>
      <c r="D1024" t="s">
        <v>35</v>
      </c>
      <c r="E1024" t="s">
        <v>25</v>
      </c>
      <c r="F1024" t="s">
        <v>1647</v>
      </c>
      <c r="G1024" t="s">
        <v>2901</v>
      </c>
      <c r="H1024" t="s">
        <v>3504</v>
      </c>
      <c r="I1024" t="s">
        <v>1068</v>
      </c>
      <c r="J1024" t="s">
        <v>2141</v>
      </c>
      <c r="K1024" t="s">
        <v>28</v>
      </c>
      <c r="L1024" t="s">
        <v>28</v>
      </c>
      <c r="N1024" t="s">
        <v>485</v>
      </c>
      <c r="T1024" t="s">
        <v>2777</v>
      </c>
      <c r="U1024" t="s">
        <v>1371</v>
      </c>
      <c r="W1024" t="s">
        <v>40</v>
      </c>
      <c r="X1024" t="s">
        <v>3059</v>
      </c>
      <c r="Y1024" t="s">
        <v>3303</v>
      </c>
      <c r="Z1024" t="s">
        <v>403</v>
      </c>
      <c r="AA1024" t="s">
        <v>35</v>
      </c>
      <c r="AB1024" t="s">
        <v>2901</v>
      </c>
      <c r="AE1024">
        <v>0</v>
      </c>
      <c r="AF1024">
        <v>9</v>
      </c>
      <c r="AI1024" s="2"/>
      <c r="AJ1024" s="2"/>
    </row>
    <row r="1025" spans="1:51" x14ac:dyDescent="0.25">
      <c r="A1025" t="s">
        <v>1646</v>
      </c>
      <c r="B1025">
        <v>1983</v>
      </c>
      <c r="D1025" t="s">
        <v>35</v>
      </c>
      <c r="E1025" t="s">
        <v>25</v>
      </c>
      <c r="F1025" t="s">
        <v>1647</v>
      </c>
      <c r="G1025" t="s">
        <v>2901</v>
      </c>
      <c r="H1025" t="s">
        <v>3504</v>
      </c>
      <c r="I1025" t="s">
        <v>1068</v>
      </c>
      <c r="J1025" t="s">
        <v>2141</v>
      </c>
      <c r="K1025" t="s">
        <v>28</v>
      </c>
      <c r="L1025" t="s">
        <v>28</v>
      </c>
      <c r="N1025" t="s">
        <v>485</v>
      </c>
      <c r="T1025" t="s">
        <v>3434</v>
      </c>
      <c r="U1025" t="s">
        <v>1923</v>
      </c>
      <c r="W1025" t="s">
        <v>40</v>
      </c>
      <c r="X1025" t="s">
        <v>3059</v>
      </c>
      <c r="Y1025" t="s">
        <v>3303</v>
      </c>
      <c r="Z1025" t="s">
        <v>403</v>
      </c>
      <c r="AA1025" t="s">
        <v>35</v>
      </c>
      <c r="AB1025" t="s">
        <v>2901</v>
      </c>
      <c r="AE1025">
        <v>0</v>
      </c>
      <c r="AF1025">
        <v>1</v>
      </c>
      <c r="AI1025" s="2"/>
      <c r="AJ1025" s="2"/>
    </row>
    <row r="1026" spans="1:51" x14ac:dyDescent="0.25">
      <c r="A1026" t="s">
        <v>1646</v>
      </c>
      <c r="B1026">
        <v>1983</v>
      </c>
      <c r="D1026" t="s">
        <v>35</v>
      </c>
      <c r="E1026" t="s">
        <v>25</v>
      </c>
      <c r="F1026" t="s">
        <v>1647</v>
      </c>
      <c r="G1026" t="s">
        <v>2901</v>
      </c>
      <c r="H1026" t="s">
        <v>3504</v>
      </c>
      <c r="I1026" t="s">
        <v>1068</v>
      </c>
      <c r="J1026" t="s">
        <v>2141</v>
      </c>
      <c r="K1026" t="s">
        <v>28</v>
      </c>
      <c r="L1026" t="s">
        <v>28</v>
      </c>
      <c r="N1026" t="s">
        <v>485</v>
      </c>
      <c r="T1026" t="s">
        <v>2837</v>
      </c>
      <c r="U1026" t="s">
        <v>1870</v>
      </c>
      <c r="W1026" t="s">
        <v>40</v>
      </c>
      <c r="X1026" t="s">
        <v>3059</v>
      </c>
      <c r="Y1026" t="s">
        <v>3303</v>
      </c>
      <c r="Z1026" t="s">
        <v>403</v>
      </c>
      <c r="AA1026" t="s">
        <v>35</v>
      </c>
      <c r="AB1026" t="s">
        <v>2901</v>
      </c>
      <c r="AE1026">
        <v>1</v>
      </c>
      <c r="AF1026">
        <v>5</v>
      </c>
      <c r="AI1026" s="2"/>
      <c r="AJ1026" s="2"/>
    </row>
    <row r="1027" spans="1:51" x14ac:dyDescent="0.25">
      <c r="A1027" t="s">
        <v>1646</v>
      </c>
      <c r="B1027">
        <v>1983</v>
      </c>
      <c r="D1027" t="s">
        <v>35</v>
      </c>
      <c r="E1027" t="s">
        <v>25</v>
      </c>
      <c r="F1027" t="s">
        <v>1647</v>
      </c>
      <c r="G1027" t="s">
        <v>2901</v>
      </c>
      <c r="H1027" t="s">
        <v>3504</v>
      </c>
      <c r="I1027" t="s">
        <v>1068</v>
      </c>
      <c r="J1027" t="s">
        <v>2141</v>
      </c>
      <c r="K1027" t="s">
        <v>28</v>
      </c>
      <c r="L1027" t="s">
        <v>28</v>
      </c>
      <c r="N1027" t="s">
        <v>485</v>
      </c>
      <c r="T1027" t="s">
        <v>1915</v>
      </c>
      <c r="U1027" t="s">
        <v>1871</v>
      </c>
      <c r="W1027" t="s">
        <v>40</v>
      </c>
      <c r="X1027" t="s">
        <v>3059</v>
      </c>
      <c r="Y1027" t="s">
        <v>3303</v>
      </c>
      <c r="Z1027" t="s">
        <v>403</v>
      </c>
      <c r="AA1027" t="s">
        <v>35</v>
      </c>
      <c r="AB1027" t="s">
        <v>2901</v>
      </c>
      <c r="AE1027">
        <v>2</v>
      </c>
      <c r="AF1027">
        <v>36</v>
      </c>
      <c r="AI1027" s="2"/>
      <c r="AJ1027" s="2"/>
    </row>
    <row r="1028" spans="1:51" x14ac:dyDescent="0.25">
      <c r="A1028" t="s">
        <v>1646</v>
      </c>
      <c r="B1028">
        <v>1983</v>
      </c>
      <c r="D1028" t="s">
        <v>35</v>
      </c>
      <c r="E1028" t="s">
        <v>25</v>
      </c>
      <c r="F1028" t="s">
        <v>1647</v>
      </c>
      <c r="G1028" t="s">
        <v>2901</v>
      </c>
      <c r="H1028" t="s">
        <v>3504</v>
      </c>
      <c r="I1028" t="s">
        <v>1068</v>
      </c>
      <c r="J1028" t="s">
        <v>2141</v>
      </c>
      <c r="K1028" t="s">
        <v>28</v>
      </c>
      <c r="L1028" t="s">
        <v>28</v>
      </c>
      <c r="N1028" t="s">
        <v>485</v>
      </c>
      <c r="T1028" t="s">
        <v>2848</v>
      </c>
      <c r="U1028" t="s">
        <v>1341</v>
      </c>
      <c r="W1028" t="s">
        <v>40</v>
      </c>
      <c r="X1028" t="s">
        <v>3059</v>
      </c>
      <c r="Y1028" t="s">
        <v>3303</v>
      </c>
      <c r="Z1028" t="s">
        <v>403</v>
      </c>
      <c r="AA1028" t="s">
        <v>35</v>
      </c>
      <c r="AB1028" t="s">
        <v>2901</v>
      </c>
      <c r="AE1028">
        <v>0</v>
      </c>
      <c r="AF1028">
        <v>1</v>
      </c>
      <c r="AI1028" s="2"/>
      <c r="AJ1028" s="2"/>
    </row>
    <row r="1029" spans="1:51" x14ac:dyDescent="0.25">
      <c r="A1029" t="s">
        <v>1646</v>
      </c>
      <c r="B1029">
        <v>1983</v>
      </c>
      <c r="D1029" t="s">
        <v>35</v>
      </c>
      <c r="E1029" t="s">
        <v>25</v>
      </c>
      <c r="F1029" t="s">
        <v>1647</v>
      </c>
      <c r="G1029" t="s">
        <v>2901</v>
      </c>
      <c r="H1029" t="s">
        <v>3504</v>
      </c>
      <c r="I1029" t="s">
        <v>1068</v>
      </c>
      <c r="J1029" t="s">
        <v>2141</v>
      </c>
      <c r="K1029" t="s">
        <v>28</v>
      </c>
      <c r="L1029" t="s">
        <v>28</v>
      </c>
      <c r="N1029" t="s">
        <v>485</v>
      </c>
      <c r="T1029" t="s">
        <v>2767</v>
      </c>
      <c r="U1029" t="s">
        <v>1918</v>
      </c>
      <c r="W1029" t="s">
        <v>40</v>
      </c>
      <c r="X1029" t="s">
        <v>3059</v>
      </c>
      <c r="Y1029" t="s">
        <v>3303</v>
      </c>
      <c r="Z1029" t="s">
        <v>403</v>
      </c>
      <c r="AA1029" t="s">
        <v>35</v>
      </c>
      <c r="AB1029" t="s">
        <v>2901</v>
      </c>
      <c r="AE1029">
        <v>0</v>
      </c>
      <c r="AF1029">
        <v>1</v>
      </c>
      <c r="AI1029" s="2"/>
      <c r="AJ1029" s="2"/>
    </row>
    <row r="1030" spans="1:51" x14ac:dyDescent="0.25">
      <c r="A1030" t="s">
        <v>1646</v>
      </c>
      <c r="B1030">
        <v>1983</v>
      </c>
      <c r="D1030" t="s">
        <v>35</v>
      </c>
      <c r="E1030" t="s">
        <v>25</v>
      </c>
      <c r="F1030" t="s">
        <v>1647</v>
      </c>
      <c r="G1030" t="s">
        <v>2901</v>
      </c>
      <c r="H1030" t="s">
        <v>3504</v>
      </c>
      <c r="I1030" t="s">
        <v>1068</v>
      </c>
      <c r="J1030" t="s">
        <v>2141</v>
      </c>
      <c r="K1030" t="s">
        <v>28</v>
      </c>
      <c r="L1030" t="s">
        <v>28</v>
      </c>
      <c r="N1030" t="s">
        <v>485</v>
      </c>
      <c r="T1030" t="s">
        <v>3432</v>
      </c>
      <c r="U1030" t="s">
        <v>1796</v>
      </c>
      <c r="W1030" t="s">
        <v>40</v>
      </c>
      <c r="X1030" t="s">
        <v>3059</v>
      </c>
      <c r="Y1030" t="s">
        <v>3303</v>
      </c>
      <c r="Z1030" t="s">
        <v>403</v>
      </c>
      <c r="AA1030" t="s">
        <v>35</v>
      </c>
      <c r="AB1030" t="s">
        <v>2901</v>
      </c>
      <c r="AE1030">
        <v>0</v>
      </c>
      <c r="AF1030">
        <v>2</v>
      </c>
      <c r="AI1030" s="2"/>
      <c r="AJ1030" s="2"/>
    </row>
    <row r="1031" spans="1:51" x14ac:dyDescent="0.25">
      <c r="A1031" t="s">
        <v>1646</v>
      </c>
      <c r="B1031">
        <v>1983</v>
      </c>
      <c r="D1031" t="s">
        <v>35</v>
      </c>
      <c r="E1031" t="s">
        <v>25</v>
      </c>
      <c r="F1031" t="s">
        <v>1647</v>
      </c>
      <c r="G1031" t="s">
        <v>2901</v>
      </c>
      <c r="H1031" t="s">
        <v>3504</v>
      </c>
      <c r="I1031" t="s">
        <v>1068</v>
      </c>
      <c r="J1031" t="s">
        <v>2141</v>
      </c>
      <c r="K1031" t="s">
        <v>28</v>
      </c>
      <c r="L1031" t="s">
        <v>28</v>
      </c>
      <c r="N1031" t="s">
        <v>485</v>
      </c>
      <c r="T1031" t="s">
        <v>1313</v>
      </c>
      <c r="U1031" t="s">
        <v>1314</v>
      </c>
      <c r="W1031" t="s">
        <v>40</v>
      </c>
      <c r="X1031" t="s">
        <v>3059</v>
      </c>
      <c r="Y1031" t="s">
        <v>3303</v>
      </c>
      <c r="Z1031" t="s">
        <v>403</v>
      </c>
      <c r="AA1031" t="s">
        <v>35</v>
      </c>
      <c r="AB1031" t="s">
        <v>2901</v>
      </c>
      <c r="AE1031">
        <v>0</v>
      </c>
      <c r="AF1031">
        <v>3</v>
      </c>
      <c r="AI1031" s="2"/>
      <c r="AJ1031" s="2"/>
    </row>
    <row r="1032" spans="1:51" x14ac:dyDescent="0.25">
      <c r="A1032" t="s">
        <v>1646</v>
      </c>
      <c r="B1032">
        <v>1983</v>
      </c>
      <c r="D1032" t="s">
        <v>35</v>
      </c>
      <c r="E1032" t="s">
        <v>25</v>
      </c>
      <c r="F1032" t="s">
        <v>1647</v>
      </c>
      <c r="G1032" t="s">
        <v>2901</v>
      </c>
      <c r="H1032" t="s">
        <v>3504</v>
      </c>
      <c r="I1032" t="s">
        <v>1068</v>
      </c>
      <c r="J1032" t="s">
        <v>2141</v>
      </c>
      <c r="K1032" t="s">
        <v>28</v>
      </c>
      <c r="L1032" t="s">
        <v>28</v>
      </c>
      <c r="N1032" t="s">
        <v>485</v>
      </c>
      <c r="T1032" t="s">
        <v>2762</v>
      </c>
      <c r="U1032" t="s">
        <v>1916</v>
      </c>
      <c r="W1032" t="s">
        <v>40</v>
      </c>
      <c r="X1032" t="s">
        <v>3059</v>
      </c>
      <c r="Y1032" t="s">
        <v>3303</v>
      </c>
      <c r="Z1032" t="s">
        <v>403</v>
      </c>
      <c r="AA1032" t="s">
        <v>35</v>
      </c>
      <c r="AB1032" t="s">
        <v>2901</v>
      </c>
      <c r="AE1032">
        <v>0</v>
      </c>
      <c r="AF1032">
        <v>12</v>
      </c>
      <c r="AI1032" s="2"/>
      <c r="AJ1032" s="2"/>
    </row>
    <row r="1033" spans="1:51" x14ac:dyDescent="0.25">
      <c r="A1033" t="s">
        <v>1646</v>
      </c>
      <c r="B1033">
        <v>1983</v>
      </c>
      <c r="D1033" t="s">
        <v>35</v>
      </c>
      <c r="E1033" t="s">
        <v>25</v>
      </c>
      <c r="F1033" t="s">
        <v>1647</v>
      </c>
      <c r="G1033" t="s">
        <v>2901</v>
      </c>
      <c r="H1033" t="s">
        <v>3504</v>
      </c>
      <c r="I1033" t="s">
        <v>1068</v>
      </c>
      <c r="J1033" t="s">
        <v>2141</v>
      </c>
      <c r="K1033" t="s">
        <v>28</v>
      </c>
      <c r="L1033" t="s">
        <v>28</v>
      </c>
      <c r="N1033" t="s">
        <v>485</v>
      </c>
      <c r="T1033" t="s">
        <v>1072</v>
      </c>
      <c r="U1033" t="s">
        <v>1073</v>
      </c>
      <c r="W1033" t="s">
        <v>40</v>
      </c>
      <c r="X1033" t="s">
        <v>3059</v>
      </c>
      <c r="Y1033" t="s">
        <v>3303</v>
      </c>
      <c r="Z1033" t="s">
        <v>403</v>
      </c>
      <c r="AA1033" t="s">
        <v>35</v>
      </c>
      <c r="AB1033" t="s">
        <v>2901</v>
      </c>
      <c r="AE1033">
        <v>0</v>
      </c>
      <c r="AF1033">
        <v>4</v>
      </c>
      <c r="AI1033" s="2"/>
      <c r="AJ1033" s="2"/>
    </row>
    <row r="1034" spans="1:51" x14ac:dyDescent="0.25">
      <c r="A1034" t="s">
        <v>1646</v>
      </c>
      <c r="B1034">
        <v>1983</v>
      </c>
      <c r="D1034" t="s">
        <v>35</v>
      </c>
      <c r="E1034" t="s">
        <v>25</v>
      </c>
      <c r="F1034" t="s">
        <v>1647</v>
      </c>
      <c r="G1034" t="s">
        <v>2901</v>
      </c>
      <c r="H1034" t="s">
        <v>3504</v>
      </c>
      <c r="I1034" t="s">
        <v>1068</v>
      </c>
      <c r="J1034" t="s">
        <v>2141</v>
      </c>
      <c r="K1034" t="s">
        <v>28</v>
      </c>
      <c r="L1034" t="s">
        <v>28</v>
      </c>
      <c r="N1034" t="s">
        <v>485</v>
      </c>
      <c r="T1034" t="s">
        <v>1683</v>
      </c>
      <c r="U1034" t="s">
        <v>1684</v>
      </c>
      <c r="W1034" t="s">
        <v>40</v>
      </c>
      <c r="X1034" t="s">
        <v>3059</v>
      </c>
      <c r="Y1034" t="s">
        <v>3303</v>
      </c>
      <c r="Z1034" t="s">
        <v>403</v>
      </c>
      <c r="AA1034" t="s">
        <v>35</v>
      </c>
      <c r="AB1034" t="s">
        <v>2901</v>
      </c>
      <c r="AE1034">
        <v>0</v>
      </c>
      <c r="AF1034">
        <v>1</v>
      </c>
      <c r="AI1034" s="2"/>
      <c r="AJ1034" s="2"/>
    </row>
    <row r="1035" spans="1:51" x14ac:dyDescent="0.25">
      <c r="A1035" t="s">
        <v>1646</v>
      </c>
      <c r="B1035">
        <v>1983</v>
      </c>
      <c r="D1035" t="s">
        <v>35</v>
      </c>
      <c r="E1035" t="s">
        <v>25</v>
      </c>
      <c r="F1035" t="s">
        <v>1647</v>
      </c>
      <c r="G1035" t="s">
        <v>2901</v>
      </c>
      <c r="H1035" t="s">
        <v>3504</v>
      </c>
      <c r="I1035" t="s">
        <v>1068</v>
      </c>
      <c r="J1035" t="s">
        <v>2141</v>
      </c>
      <c r="K1035" t="s">
        <v>28</v>
      </c>
      <c r="L1035" t="s">
        <v>28</v>
      </c>
      <c r="N1035" t="s">
        <v>485</v>
      </c>
      <c r="T1035" t="s">
        <v>373</v>
      </c>
      <c r="U1035" t="s">
        <v>108</v>
      </c>
      <c r="W1035" t="s">
        <v>40</v>
      </c>
      <c r="X1035" t="s">
        <v>3059</v>
      </c>
      <c r="Y1035" t="s">
        <v>3303</v>
      </c>
      <c r="Z1035" t="s">
        <v>403</v>
      </c>
      <c r="AA1035" t="s">
        <v>35</v>
      </c>
      <c r="AB1035" t="s">
        <v>2901</v>
      </c>
      <c r="AE1035">
        <v>1</v>
      </c>
      <c r="AF1035">
        <v>24</v>
      </c>
      <c r="AI1035" s="2"/>
      <c r="AJ1035" s="2"/>
    </row>
    <row r="1036" spans="1:51" x14ac:dyDescent="0.25">
      <c r="A1036" t="s">
        <v>1646</v>
      </c>
      <c r="B1036">
        <v>1983</v>
      </c>
      <c r="D1036" t="s">
        <v>35</v>
      </c>
      <c r="E1036" t="s">
        <v>25</v>
      </c>
      <c r="F1036" t="s">
        <v>1647</v>
      </c>
      <c r="G1036" t="s">
        <v>2901</v>
      </c>
      <c r="H1036" t="s">
        <v>3504</v>
      </c>
      <c r="I1036" t="s">
        <v>1068</v>
      </c>
      <c r="J1036" t="s">
        <v>2141</v>
      </c>
      <c r="K1036" t="s">
        <v>28</v>
      </c>
      <c r="L1036" t="s">
        <v>28</v>
      </c>
      <c r="N1036" t="s">
        <v>485</v>
      </c>
      <c r="T1036" t="s">
        <v>1920</v>
      </c>
      <c r="U1036" t="s">
        <v>3058</v>
      </c>
      <c r="W1036" t="s">
        <v>40</v>
      </c>
      <c r="X1036" t="s">
        <v>3059</v>
      </c>
      <c r="Y1036" t="s">
        <v>3303</v>
      </c>
      <c r="Z1036" t="s">
        <v>403</v>
      </c>
      <c r="AA1036" t="s">
        <v>35</v>
      </c>
      <c r="AB1036" t="s">
        <v>2901</v>
      </c>
      <c r="AE1036">
        <v>1</v>
      </c>
      <c r="AF1036">
        <v>1</v>
      </c>
      <c r="AI1036" s="2"/>
      <c r="AJ1036" s="2"/>
    </row>
    <row r="1037" spans="1:51" x14ac:dyDescent="0.25">
      <c r="A1037" t="s">
        <v>1646</v>
      </c>
      <c r="B1037">
        <v>1983</v>
      </c>
      <c r="D1037" t="s">
        <v>35</v>
      </c>
      <c r="E1037" t="s">
        <v>25</v>
      </c>
      <c r="F1037" t="s">
        <v>1647</v>
      </c>
      <c r="G1037" t="s">
        <v>2901</v>
      </c>
      <c r="H1037" t="s">
        <v>3504</v>
      </c>
      <c r="I1037" t="s">
        <v>1068</v>
      </c>
      <c r="J1037" t="s">
        <v>2141</v>
      </c>
      <c r="K1037" t="s">
        <v>28</v>
      </c>
      <c r="L1037" t="s">
        <v>28</v>
      </c>
      <c r="N1037" t="s">
        <v>485</v>
      </c>
      <c r="T1037" t="s">
        <v>346</v>
      </c>
      <c r="U1037" t="s">
        <v>347</v>
      </c>
      <c r="W1037" t="s">
        <v>40</v>
      </c>
      <c r="X1037" t="s">
        <v>3059</v>
      </c>
      <c r="Y1037" t="s">
        <v>3303</v>
      </c>
      <c r="Z1037" t="s">
        <v>403</v>
      </c>
      <c r="AA1037" t="s">
        <v>35</v>
      </c>
      <c r="AB1037" t="s">
        <v>2901</v>
      </c>
      <c r="AE1037">
        <v>0</v>
      </c>
      <c r="AF1037">
        <v>7</v>
      </c>
      <c r="AI1037" s="2"/>
      <c r="AJ1037" s="2"/>
    </row>
    <row r="1038" spans="1:51" x14ac:dyDescent="0.25">
      <c r="A1038" t="s">
        <v>1646</v>
      </c>
      <c r="B1038">
        <v>1983</v>
      </c>
      <c r="D1038" t="s">
        <v>35</v>
      </c>
      <c r="E1038" t="s">
        <v>25</v>
      </c>
      <c r="F1038" t="s">
        <v>1647</v>
      </c>
      <c r="G1038" t="s">
        <v>2901</v>
      </c>
      <c r="H1038" t="s">
        <v>3504</v>
      </c>
      <c r="I1038" t="s">
        <v>1068</v>
      </c>
      <c r="J1038" t="s">
        <v>2141</v>
      </c>
      <c r="K1038" t="s">
        <v>28</v>
      </c>
      <c r="L1038" t="s">
        <v>28</v>
      </c>
      <c r="N1038" t="s">
        <v>485</v>
      </c>
      <c r="T1038" t="s">
        <v>2779</v>
      </c>
      <c r="U1038" t="s">
        <v>1921</v>
      </c>
      <c r="W1038" t="s">
        <v>40</v>
      </c>
      <c r="X1038" t="s">
        <v>3059</v>
      </c>
      <c r="Y1038" t="s">
        <v>3303</v>
      </c>
      <c r="Z1038" t="s">
        <v>403</v>
      </c>
      <c r="AA1038" t="s">
        <v>35</v>
      </c>
      <c r="AB1038" t="s">
        <v>2901</v>
      </c>
      <c r="AE1038">
        <v>0</v>
      </c>
      <c r="AF1038">
        <v>2</v>
      </c>
      <c r="AI1038" s="2"/>
      <c r="AJ1038" s="2"/>
    </row>
    <row r="1039" spans="1:51" x14ac:dyDescent="0.25">
      <c r="A1039" t="s">
        <v>1646</v>
      </c>
      <c r="B1039">
        <v>1983</v>
      </c>
      <c r="D1039" t="s">
        <v>35</v>
      </c>
      <c r="E1039" t="s">
        <v>25</v>
      </c>
      <c r="F1039" t="s">
        <v>1647</v>
      </c>
      <c r="G1039" t="s">
        <v>2901</v>
      </c>
      <c r="H1039" t="s">
        <v>3504</v>
      </c>
      <c r="I1039" t="s">
        <v>1068</v>
      </c>
      <c r="J1039" t="s">
        <v>2141</v>
      </c>
      <c r="K1039" t="s">
        <v>28</v>
      </c>
      <c r="L1039" t="s">
        <v>28</v>
      </c>
      <c r="N1039" t="s">
        <v>485</v>
      </c>
      <c r="T1039" t="s">
        <v>109</v>
      </c>
      <c r="U1039" t="s">
        <v>110</v>
      </c>
      <c r="W1039" t="s">
        <v>40</v>
      </c>
      <c r="X1039" t="s">
        <v>3059</v>
      </c>
      <c r="Y1039" t="s">
        <v>3303</v>
      </c>
      <c r="Z1039" t="s">
        <v>403</v>
      </c>
      <c r="AA1039" t="s">
        <v>35</v>
      </c>
      <c r="AB1039" t="s">
        <v>2901</v>
      </c>
      <c r="AE1039">
        <v>0</v>
      </c>
      <c r="AF1039">
        <v>8</v>
      </c>
      <c r="AI1039" s="2"/>
      <c r="AJ1039" s="2"/>
    </row>
    <row r="1040" spans="1:51" x14ac:dyDescent="0.25">
      <c r="A1040" s="12" t="s">
        <v>1646</v>
      </c>
      <c r="B1040" s="12">
        <v>1983</v>
      </c>
      <c r="C1040" s="12"/>
      <c r="D1040" s="12" t="s">
        <v>35</v>
      </c>
      <c r="E1040" s="12" t="s">
        <v>25</v>
      </c>
      <c r="F1040" s="12" t="s">
        <v>1647</v>
      </c>
      <c r="G1040" s="12" t="s">
        <v>2901</v>
      </c>
      <c r="H1040" t="s">
        <v>3504</v>
      </c>
      <c r="I1040" s="12" t="s">
        <v>1068</v>
      </c>
      <c r="J1040" s="12" t="s">
        <v>2141</v>
      </c>
      <c r="K1040" s="12" t="s">
        <v>28</v>
      </c>
      <c r="L1040" s="12" t="s">
        <v>28</v>
      </c>
      <c r="M1040" s="12"/>
      <c r="N1040" s="12" t="s">
        <v>485</v>
      </c>
      <c r="T1040" s="12" t="s">
        <v>2797</v>
      </c>
      <c r="U1040" s="12" t="s">
        <v>1354</v>
      </c>
      <c r="V1040" s="12"/>
      <c r="W1040" s="12" t="s">
        <v>40</v>
      </c>
      <c r="X1040" s="12" t="s">
        <v>3059</v>
      </c>
      <c r="Y1040" t="s">
        <v>3303</v>
      </c>
      <c r="Z1040" s="12" t="s">
        <v>403</v>
      </c>
      <c r="AA1040" t="s">
        <v>35</v>
      </c>
      <c r="AB1040" t="s">
        <v>2901</v>
      </c>
      <c r="AE1040" s="12">
        <v>0</v>
      </c>
      <c r="AF1040" s="12">
        <v>1</v>
      </c>
      <c r="AG1040" s="12"/>
      <c r="AH1040" s="12"/>
      <c r="AI1040" s="16"/>
      <c r="AJ1040" s="16"/>
      <c r="AK1040" s="12"/>
      <c r="AL1040" s="12"/>
      <c r="AM1040" s="12"/>
      <c r="AN1040" s="12"/>
      <c r="AO1040" s="12"/>
      <c r="AP1040" s="12"/>
      <c r="AQ1040" s="12"/>
      <c r="AR1040" s="12"/>
      <c r="AS1040" s="12"/>
      <c r="AT1040" s="12"/>
      <c r="AU1040" s="12"/>
      <c r="AV1040" s="12"/>
      <c r="AW1040" s="12"/>
      <c r="AX1040" s="12"/>
      <c r="AY1040" s="12"/>
    </row>
    <row r="1041" spans="1:53" x14ac:dyDescent="0.25">
      <c r="A1041" t="s">
        <v>1646</v>
      </c>
      <c r="B1041">
        <v>1983</v>
      </c>
      <c r="D1041" t="s">
        <v>35</v>
      </c>
      <c r="E1041" t="s">
        <v>25</v>
      </c>
      <c r="F1041" t="s">
        <v>1647</v>
      </c>
      <c r="G1041" t="s">
        <v>2901</v>
      </c>
      <c r="H1041" t="s">
        <v>3504</v>
      </c>
      <c r="I1041" t="s">
        <v>1068</v>
      </c>
      <c r="J1041" t="s">
        <v>2141</v>
      </c>
      <c r="K1041" t="s">
        <v>28</v>
      </c>
      <c r="L1041" t="s">
        <v>28</v>
      </c>
      <c r="N1041" t="s">
        <v>485</v>
      </c>
      <c r="T1041" t="s">
        <v>1689</v>
      </c>
      <c r="U1041" t="s">
        <v>106</v>
      </c>
      <c r="W1041" t="s">
        <v>40</v>
      </c>
      <c r="X1041" t="s">
        <v>3059</v>
      </c>
      <c r="Y1041" t="s">
        <v>3303</v>
      </c>
      <c r="Z1041" t="s">
        <v>403</v>
      </c>
      <c r="AA1041" t="s">
        <v>35</v>
      </c>
      <c r="AB1041" t="s">
        <v>2901</v>
      </c>
      <c r="AE1041">
        <v>7</v>
      </c>
      <c r="AF1041">
        <v>37</v>
      </c>
      <c r="AI1041" s="2"/>
      <c r="AJ1041" s="2"/>
    </row>
    <row r="1042" spans="1:53" x14ac:dyDescent="0.25">
      <c r="A1042" t="s">
        <v>1646</v>
      </c>
      <c r="B1042">
        <v>1983</v>
      </c>
      <c r="D1042" t="s">
        <v>35</v>
      </c>
      <c r="E1042" t="s">
        <v>25</v>
      </c>
      <c r="F1042" t="s">
        <v>1647</v>
      </c>
      <c r="G1042" t="s">
        <v>2901</v>
      </c>
      <c r="H1042" t="s">
        <v>3504</v>
      </c>
      <c r="I1042" t="s">
        <v>1068</v>
      </c>
      <c r="J1042" t="s">
        <v>2141</v>
      </c>
      <c r="K1042" t="s">
        <v>28</v>
      </c>
      <c r="L1042" t="s">
        <v>28</v>
      </c>
      <c r="N1042" t="s">
        <v>485</v>
      </c>
      <c r="T1042" t="s">
        <v>2773</v>
      </c>
      <c r="U1042" t="s">
        <v>1919</v>
      </c>
      <c r="W1042" t="s">
        <v>40</v>
      </c>
      <c r="X1042" t="s">
        <v>3059</v>
      </c>
      <c r="Y1042" t="s">
        <v>3303</v>
      </c>
      <c r="Z1042" t="s">
        <v>403</v>
      </c>
      <c r="AA1042" t="s">
        <v>35</v>
      </c>
      <c r="AB1042" t="s">
        <v>2901</v>
      </c>
      <c r="AE1042">
        <v>0</v>
      </c>
      <c r="AF1042">
        <v>1</v>
      </c>
      <c r="AI1042" s="2"/>
      <c r="AJ1042" s="2"/>
    </row>
    <row r="1043" spans="1:53" x14ac:dyDescent="0.25">
      <c r="A1043" t="s">
        <v>1646</v>
      </c>
      <c r="B1043">
        <v>1983</v>
      </c>
      <c r="D1043" t="s">
        <v>35</v>
      </c>
      <c r="E1043" t="s">
        <v>25</v>
      </c>
      <c r="F1043" t="s">
        <v>1647</v>
      </c>
      <c r="G1043" t="s">
        <v>2901</v>
      </c>
      <c r="H1043" t="s">
        <v>3504</v>
      </c>
      <c r="I1043" t="s">
        <v>1068</v>
      </c>
      <c r="J1043" t="s">
        <v>2141</v>
      </c>
      <c r="K1043" t="s">
        <v>28</v>
      </c>
      <c r="L1043" t="s">
        <v>28</v>
      </c>
      <c r="N1043" t="s">
        <v>485</v>
      </c>
      <c r="T1043" t="s">
        <v>2806</v>
      </c>
      <c r="U1043" t="s">
        <v>1924</v>
      </c>
      <c r="W1043" t="s">
        <v>40</v>
      </c>
      <c r="X1043" t="s">
        <v>3059</v>
      </c>
      <c r="Y1043" t="s">
        <v>3303</v>
      </c>
      <c r="Z1043" t="s">
        <v>403</v>
      </c>
      <c r="AA1043" t="s">
        <v>35</v>
      </c>
      <c r="AB1043" t="s">
        <v>2901</v>
      </c>
      <c r="AE1043">
        <v>0</v>
      </c>
      <c r="AF1043">
        <v>1</v>
      </c>
      <c r="AI1043" s="2"/>
      <c r="AJ1043" s="2"/>
    </row>
    <row r="1044" spans="1:53" x14ac:dyDescent="0.25">
      <c r="A1044" t="s">
        <v>1646</v>
      </c>
      <c r="B1044">
        <v>1983</v>
      </c>
      <c r="D1044" t="s">
        <v>35</v>
      </c>
      <c r="E1044" t="s">
        <v>25</v>
      </c>
      <c r="F1044" t="s">
        <v>1647</v>
      </c>
      <c r="G1044" t="s">
        <v>2901</v>
      </c>
      <c r="H1044" t="s">
        <v>3504</v>
      </c>
      <c r="I1044" t="s">
        <v>1068</v>
      </c>
      <c r="J1044" t="s">
        <v>2141</v>
      </c>
      <c r="K1044" t="s">
        <v>28</v>
      </c>
      <c r="L1044" t="s">
        <v>28</v>
      </c>
      <c r="N1044" t="s">
        <v>485</v>
      </c>
      <c r="T1044" t="s">
        <v>3444</v>
      </c>
      <c r="U1044" t="s">
        <v>1361</v>
      </c>
      <c r="W1044" t="s">
        <v>40</v>
      </c>
      <c r="X1044" t="s">
        <v>3059</v>
      </c>
      <c r="Y1044" t="s">
        <v>3303</v>
      </c>
      <c r="Z1044" t="s">
        <v>403</v>
      </c>
      <c r="AA1044" t="s">
        <v>35</v>
      </c>
      <c r="AB1044" t="s">
        <v>2901</v>
      </c>
      <c r="AE1044">
        <v>0</v>
      </c>
      <c r="AF1044">
        <v>1</v>
      </c>
      <c r="AI1044" s="2"/>
      <c r="AJ1044" s="2"/>
    </row>
    <row r="1045" spans="1:53" x14ac:dyDescent="0.25">
      <c r="A1045" t="s">
        <v>1646</v>
      </c>
      <c r="B1045">
        <v>1983</v>
      </c>
      <c r="D1045" t="s">
        <v>35</v>
      </c>
      <c r="E1045" t="s">
        <v>25</v>
      </c>
      <c r="F1045" t="s">
        <v>1647</v>
      </c>
      <c r="G1045" t="s">
        <v>2901</v>
      </c>
      <c r="H1045" t="s">
        <v>3504</v>
      </c>
      <c r="I1045" t="s">
        <v>1068</v>
      </c>
      <c r="J1045" t="s">
        <v>2141</v>
      </c>
      <c r="K1045" t="s">
        <v>28</v>
      </c>
      <c r="L1045" t="s">
        <v>28</v>
      </c>
      <c r="N1045" t="s">
        <v>485</v>
      </c>
      <c r="T1045" t="s">
        <v>306</v>
      </c>
      <c r="U1045" t="s">
        <v>267</v>
      </c>
      <c r="W1045" t="s">
        <v>40</v>
      </c>
      <c r="X1045" t="s">
        <v>3059</v>
      </c>
      <c r="Y1045" t="s">
        <v>3303</v>
      </c>
      <c r="Z1045" t="s">
        <v>403</v>
      </c>
      <c r="AA1045" t="s">
        <v>35</v>
      </c>
      <c r="AB1045" t="s">
        <v>2901</v>
      </c>
      <c r="AE1045">
        <v>0</v>
      </c>
      <c r="AF1045">
        <v>2</v>
      </c>
      <c r="AI1045" s="2"/>
      <c r="AJ1045" s="2"/>
    </row>
    <row r="1046" spans="1:53" x14ac:dyDescent="0.25">
      <c r="A1046" t="s">
        <v>1646</v>
      </c>
      <c r="B1046">
        <v>1983</v>
      </c>
      <c r="D1046" t="s">
        <v>35</v>
      </c>
      <c r="E1046" t="s">
        <v>25</v>
      </c>
      <c r="F1046" t="s">
        <v>1647</v>
      </c>
      <c r="G1046" t="s">
        <v>2901</v>
      </c>
      <c r="H1046" t="s">
        <v>3504</v>
      </c>
      <c r="I1046" t="s">
        <v>1068</v>
      </c>
      <c r="J1046" t="s">
        <v>2141</v>
      </c>
      <c r="K1046" t="s">
        <v>28</v>
      </c>
      <c r="L1046" t="s">
        <v>28</v>
      </c>
      <c r="N1046" t="s">
        <v>485</v>
      </c>
      <c r="T1046" t="s">
        <v>2660</v>
      </c>
      <c r="U1046" t="s">
        <v>402</v>
      </c>
      <c r="W1046" t="s">
        <v>40</v>
      </c>
      <c r="X1046" t="s">
        <v>3059</v>
      </c>
      <c r="Y1046" t="s">
        <v>3303</v>
      </c>
      <c r="Z1046" t="s">
        <v>403</v>
      </c>
      <c r="AA1046" t="s">
        <v>35</v>
      </c>
      <c r="AB1046" t="s">
        <v>2901</v>
      </c>
      <c r="AE1046">
        <v>0</v>
      </c>
      <c r="AF1046">
        <v>2</v>
      </c>
      <c r="AI1046" s="2"/>
      <c r="AJ1046" s="2"/>
    </row>
    <row r="1047" spans="1:53" x14ac:dyDescent="0.25">
      <c r="A1047" t="s">
        <v>1646</v>
      </c>
      <c r="B1047">
        <v>1983</v>
      </c>
      <c r="D1047" t="s">
        <v>35</v>
      </c>
      <c r="E1047" t="s">
        <v>25</v>
      </c>
      <c r="F1047" t="s">
        <v>1647</v>
      </c>
      <c r="G1047" t="s">
        <v>2901</v>
      </c>
      <c r="H1047" t="s">
        <v>3504</v>
      </c>
      <c r="I1047" t="s">
        <v>1068</v>
      </c>
      <c r="J1047" t="s">
        <v>2141</v>
      </c>
      <c r="K1047" t="s">
        <v>28</v>
      </c>
      <c r="L1047" t="s">
        <v>28</v>
      </c>
      <c r="N1047" t="s">
        <v>485</v>
      </c>
      <c r="T1047" t="s">
        <v>3445</v>
      </c>
      <c r="U1047" t="s">
        <v>1797</v>
      </c>
      <c r="W1047" t="s">
        <v>40</v>
      </c>
      <c r="X1047" t="s">
        <v>3059</v>
      </c>
      <c r="Y1047" t="s">
        <v>3303</v>
      </c>
      <c r="Z1047" t="s">
        <v>403</v>
      </c>
      <c r="AA1047" t="s">
        <v>35</v>
      </c>
      <c r="AB1047" t="s">
        <v>2901</v>
      </c>
      <c r="AE1047">
        <v>0</v>
      </c>
      <c r="AF1047">
        <v>12</v>
      </c>
      <c r="AI1047" s="2"/>
      <c r="AJ1047" s="2"/>
    </row>
    <row r="1048" spans="1:53" x14ac:dyDescent="0.25">
      <c r="A1048" t="s">
        <v>1646</v>
      </c>
      <c r="B1048">
        <v>1983</v>
      </c>
      <c r="D1048" t="s">
        <v>35</v>
      </c>
      <c r="E1048" t="s">
        <v>25</v>
      </c>
      <c r="F1048" t="s">
        <v>1647</v>
      </c>
      <c r="G1048" t="s">
        <v>2901</v>
      </c>
      <c r="H1048" t="s">
        <v>3504</v>
      </c>
      <c r="I1048" t="s">
        <v>1068</v>
      </c>
      <c r="J1048" t="s">
        <v>2141</v>
      </c>
      <c r="K1048" t="s">
        <v>28</v>
      </c>
      <c r="L1048" t="s">
        <v>28</v>
      </c>
      <c r="N1048" t="s">
        <v>485</v>
      </c>
      <c r="T1048" t="s">
        <v>2636</v>
      </c>
      <c r="U1048" t="s">
        <v>1362</v>
      </c>
      <c r="W1048" t="s">
        <v>40</v>
      </c>
      <c r="X1048" t="s">
        <v>3059</v>
      </c>
      <c r="Y1048" t="s">
        <v>3303</v>
      </c>
      <c r="Z1048" t="s">
        <v>403</v>
      </c>
      <c r="AA1048" t="s">
        <v>35</v>
      </c>
      <c r="AB1048" t="s">
        <v>2901</v>
      </c>
      <c r="AE1048">
        <v>0</v>
      </c>
      <c r="AF1048">
        <v>2</v>
      </c>
      <c r="AI1048" s="2"/>
      <c r="AJ1048" s="2"/>
    </row>
    <row r="1049" spans="1:53" s="12" customFormat="1" x14ac:dyDescent="0.25">
      <c r="A1049" t="s">
        <v>1646</v>
      </c>
      <c r="B1049">
        <v>1983</v>
      </c>
      <c r="C1049"/>
      <c r="D1049" t="s">
        <v>35</v>
      </c>
      <c r="E1049" t="s">
        <v>25</v>
      </c>
      <c r="F1049" t="s">
        <v>1647</v>
      </c>
      <c r="G1049" t="s">
        <v>2901</v>
      </c>
      <c r="H1049" t="s">
        <v>3504</v>
      </c>
      <c r="I1049" t="s">
        <v>1068</v>
      </c>
      <c r="J1049" t="s">
        <v>2141</v>
      </c>
      <c r="K1049" t="s">
        <v>28</v>
      </c>
      <c r="L1049" t="s">
        <v>28</v>
      </c>
      <c r="M1049"/>
      <c r="N1049" t="s">
        <v>485</v>
      </c>
      <c r="O1049"/>
      <c r="P1049"/>
      <c r="Q1049"/>
      <c r="R1049"/>
      <c r="S1049"/>
      <c r="T1049" t="s">
        <v>1925</v>
      </c>
      <c r="U1049" t="s">
        <v>1926</v>
      </c>
      <c r="V1049"/>
      <c r="W1049" t="s">
        <v>40</v>
      </c>
      <c r="X1049" t="s">
        <v>3059</v>
      </c>
      <c r="Y1049" t="s">
        <v>3303</v>
      </c>
      <c r="Z1049" t="s">
        <v>403</v>
      </c>
      <c r="AA1049" t="s">
        <v>35</v>
      </c>
      <c r="AB1049" t="s">
        <v>2901</v>
      </c>
      <c r="AC1049"/>
      <c r="AD1049"/>
      <c r="AE1049">
        <v>2</v>
      </c>
      <c r="AF1049">
        <v>2</v>
      </c>
      <c r="AG1049"/>
      <c r="AH1049"/>
      <c r="AI1049" s="2"/>
      <c r="AJ1049" s="2"/>
      <c r="AK1049"/>
      <c r="AL1049"/>
      <c r="AM1049"/>
      <c r="AN1049"/>
      <c r="AO1049"/>
      <c r="AP1049"/>
      <c r="AQ1049"/>
      <c r="AR1049"/>
      <c r="AS1049"/>
      <c r="AT1049"/>
      <c r="AU1049"/>
      <c r="AV1049"/>
      <c r="AW1049"/>
      <c r="AX1049"/>
      <c r="AY1049"/>
      <c r="AZ1049"/>
      <c r="BA1049"/>
    </row>
    <row r="1050" spans="1:53" s="12" customFormat="1" x14ac:dyDescent="0.25">
      <c r="A1050" t="s">
        <v>1646</v>
      </c>
      <c r="B1050">
        <v>1983</v>
      </c>
      <c r="C1050"/>
      <c r="D1050" t="s">
        <v>35</v>
      </c>
      <c r="E1050" t="s">
        <v>25</v>
      </c>
      <c r="F1050" t="s">
        <v>1647</v>
      </c>
      <c r="G1050" t="s">
        <v>2901</v>
      </c>
      <c r="H1050" t="s">
        <v>3504</v>
      </c>
      <c r="I1050" t="s">
        <v>1068</v>
      </c>
      <c r="J1050" t="s">
        <v>2141</v>
      </c>
      <c r="K1050" t="s">
        <v>28</v>
      </c>
      <c r="L1050" t="s">
        <v>28</v>
      </c>
      <c r="M1050"/>
      <c r="N1050" t="s">
        <v>485</v>
      </c>
      <c r="O1050"/>
      <c r="P1050"/>
      <c r="Q1050"/>
      <c r="R1050"/>
      <c r="S1050"/>
      <c r="T1050" t="s">
        <v>2821</v>
      </c>
      <c r="U1050" t="s">
        <v>1927</v>
      </c>
      <c r="V1050"/>
      <c r="W1050" t="s">
        <v>40</v>
      </c>
      <c r="X1050" t="s">
        <v>3059</v>
      </c>
      <c r="Y1050" t="s">
        <v>3303</v>
      </c>
      <c r="Z1050" t="s">
        <v>403</v>
      </c>
      <c r="AA1050" t="s">
        <v>35</v>
      </c>
      <c r="AB1050" t="s">
        <v>2901</v>
      </c>
      <c r="AC1050"/>
      <c r="AD1050"/>
      <c r="AE1050">
        <v>0</v>
      </c>
      <c r="AF1050">
        <v>1</v>
      </c>
      <c r="AG1050"/>
      <c r="AH1050"/>
      <c r="AI1050" s="2"/>
      <c r="AJ1050" s="2"/>
      <c r="AK1050"/>
      <c r="AL1050"/>
      <c r="AM1050"/>
      <c r="AN1050"/>
      <c r="AO1050"/>
      <c r="AP1050"/>
      <c r="AQ1050"/>
      <c r="AR1050"/>
      <c r="AS1050"/>
      <c r="AT1050"/>
      <c r="AU1050"/>
      <c r="AV1050"/>
      <c r="AW1050"/>
      <c r="AX1050"/>
      <c r="AY1050"/>
      <c r="AZ1050"/>
      <c r="BA1050"/>
    </row>
    <row r="1051" spans="1:53" s="12" customFormat="1" x14ac:dyDescent="0.25">
      <c r="A1051" t="s">
        <v>1646</v>
      </c>
      <c r="B1051">
        <v>1983</v>
      </c>
      <c r="C1051"/>
      <c r="D1051" t="s">
        <v>35</v>
      </c>
      <c r="E1051" t="s">
        <v>25</v>
      </c>
      <c r="F1051" t="s">
        <v>1647</v>
      </c>
      <c r="G1051" t="s">
        <v>2901</v>
      </c>
      <c r="H1051" t="s">
        <v>3504</v>
      </c>
      <c r="I1051" t="s">
        <v>1068</v>
      </c>
      <c r="J1051" t="s">
        <v>2141</v>
      </c>
      <c r="K1051" t="s">
        <v>28</v>
      </c>
      <c r="L1051" t="s">
        <v>28</v>
      </c>
      <c r="M1051"/>
      <c r="N1051" t="s">
        <v>485</v>
      </c>
      <c r="O1051"/>
      <c r="P1051"/>
      <c r="Q1051"/>
      <c r="R1051"/>
      <c r="S1051"/>
      <c r="T1051" t="s">
        <v>3460</v>
      </c>
      <c r="U1051" t="s">
        <v>1928</v>
      </c>
      <c r="V1051"/>
      <c r="W1051" t="s">
        <v>40</v>
      </c>
      <c r="X1051" t="s">
        <v>3059</v>
      </c>
      <c r="Y1051" t="s">
        <v>3303</v>
      </c>
      <c r="Z1051" t="s">
        <v>403</v>
      </c>
      <c r="AA1051" t="s">
        <v>35</v>
      </c>
      <c r="AB1051" t="s">
        <v>2901</v>
      </c>
      <c r="AC1051"/>
      <c r="AD1051"/>
      <c r="AE1051">
        <v>0</v>
      </c>
      <c r="AF1051">
        <v>2</v>
      </c>
      <c r="AG1051"/>
      <c r="AH1051"/>
      <c r="AI1051" s="2"/>
      <c r="AJ1051" s="2"/>
      <c r="AK1051"/>
      <c r="AL1051"/>
      <c r="AM1051"/>
      <c r="AN1051"/>
      <c r="AO1051"/>
      <c r="AP1051"/>
      <c r="AQ1051"/>
      <c r="AR1051"/>
      <c r="AS1051"/>
      <c r="AT1051"/>
      <c r="AU1051"/>
      <c r="AV1051"/>
      <c r="AW1051"/>
      <c r="AX1051"/>
      <c r="AY1051"/>
      <c r="AZ1051"/>
      <c r="BA1051"/>
    </row>
    <row r="1052" spans="1:53" s="12" customFormat="1" x14ac:dyDescent="0.25">
      <c r="A1052" t="s">
        <v>1646</v>
      </c>
      <c r="B1052">
        <v>1983</v>
      </c>
      <c r="C1052"/>
      <c r="D1052" t="s">
        <v>35</v>
      </c>
      <c r="E1052" t="s">
        <v>25</v>
      </c>
      <c r="F1052" t="s">
        <v>1647</v>
      </c>
      <c r="G1052" t="s">
        <v>2901</v>
      </c>
      <c r="H1052" t="s">
        <v>3504</v>
      </c>
      <c r="I1052" t="s">
        <v>1068</v>
      </c>
      <c r="J1052" t="s">
        <v>2141</v>
      </c>
      <c r="K1052" t="s">
        <v>28</v>
      </c>
      <c r="L1052" t="s">
        <v>28</v>
      </c>
      <c r="M1052"/>
      <c r="N1052" t="s">
        <v>485</v>
      </c>
      <c r="O1052"/>
      <c r="P1052"/>
      <c r="Q1052"/>
      <c r="R1052"/>
      <c r="S1052"/>
      <c r="T1052" t="s">
        <v>2823</v>
      </c>
      <c r="U1052" t="s">
        <v>1363</v>
      </c>
      <c r="V1052"/>
      <c r="W1052" t="s">
        <v>40</v>
      </c>
      <c r="X1052" t="s">
        <v>3059</v>
      </c>
      <c r="Y1052" t="s">
        <v>3303</v>
      </c>
      <c r="Z1052" t="s">
        <v>403</v>
      </c>
      <c r="AA1052" t="s">
        <v>35</v>
      </c>
      <c r="AB1052" t="s">
        <v>2901</v>
      </c>
      <c r="AC1052"/>
      <c r="AD1052"/>
      <c r="AE1052">
        <v>0</v>
      </c>
      <c r="AF1052">
        <v>8</v>
      </c>
      <c r="AG1052"/>
      <c r="AH1052"/>
      <c r="AI1052" s="2"/>
      <c r="AJ1052" s="2"/>
      <c r="AK1052"/>
      <c r="AL1052"/>
      <c r="AM1052"/>
      <c r="AN1052"/>
      <c r="AO1052"/>
      <c r="AP1052"/>
      <c r="AQ1052"/>
      <c r="AR1052"/>
      <c r="AS1052"/>
      <c r="AT1052"/>
      <c r="AU1052"/>
      <c r="AV1052"/>
      <c r="AW1052"/>
      <c r="AX1052"/>
      <c r="AY1052"/>
      <c r="AZ1052"/>
      <c r="BA1052"/>
    </row>
    <row r="1053" spans="1:53" s="12" customFormat="1" x14ac:dyDescent="0.25">
      <c r="A1053" t="s">
        <v>1646</v>
      </c>
      <c r="B1053">
        <v>1983</v>
      </c>
      <c r="C1053"/>
      <c r="D1053" t="s">
        <v>35</v>
      </c>
      <c r="E1053" t="s">
        <v>25</v>
      </c>
      <c r="F1053" t="s">
        <v>1647</v>
      </c>
      <c r="G1053" t="s">
        <v>2901</v>
      </c>
      <c r="H1053" t="s">
        <v>3504</v>
      </c>
      <c r="I1053" t="s">
        <v>1068</v>
      </c>
      <c r="J1053" t="s">
        <v>2141</v>
      </c>
      <c r="K1053" t="s">
        <v>28</v>
      </c>
      <c r="L1053" t="s">
        <v>28</v>
      </c>
      <c r="M1053"/>
      <c r="N1053" t="s">
        <v>485</v>
      </c>
      <c r="O1053"/>
      <c r="P1053"/>
      <c r="Q1053"/>
      <c r="R1053"/>
      <c r="S1053"/>
      <c r="T1053" t="s">
        <v>3461</v>
      </c>
      <c r="U1053" t="s">
        <v>1930</v>
      </c>
      <c r="V1053" t="s">
        <v>1929</v>
      </c>
      <c r="W1053" t="s">
        <v>40</v>
      </c>
      <c r="X1053" t="s">
        <v>3059</v>
      </c>
      <c r="Y1053" t="s">
        <v>3303</v>
      </c>
      <c r="Z1053" t="s">
        <v>403</v>
      </c>
      <c r="AA1053" t="s">
        <v>35</v>
      </c>
      <c r="AB1053" t="s">
        <v>2901</v>
      </c>
      <c r="AC1053"/>
      <c r="AD1053"/>
      <c r="AE1053">
        <v>0</v>
      </c>
      <c r="AF1053">
        <v>37</v>
      </c>
      <c r="AG1053"/>
      <c r="AH1053"/>
      <c r="AI1053" s="2"/>
      <c r="AJ1053" s="2"/>
      <c r="AK1053"/>
      <c r="AL1053"/>
      <c r="AM1053"/>
      <c r="AN1053"/>
      <c r="AO1053"/>
      <c r="AP1053"/>
      <c r="AQ1053"/>
      <c r="AR1053"/>
      <c r="AS1053"/>
      <c r="AT1053"/>
      <c r="AU1053"/>
      <c r="AV1053"/>
      <c r="AW1053"/>
      <c r="AX1053"/>
      <c r="AY1053"/>
      <c r="AZ1053"/>
      <c r="BA1053"/>
    </row>
    <row r="1054" spans="1:53" s="12" customFormat="1" x14ac:dyDescent="0.25">
      <c r="A1054" t="s">
        <v>1646</v>
      </c>
      <c r="B1054">
        <v>1983</v>
      </c>
      <c r="C1054"/>
      <c r="D1054" t="s">
        <v>35</v>
      </c>
      <c r="E1054" t="s">
        <v>25</v>
      </c>
      <c r="F1054" t="s">
        <v>1647</v>
      </c>
      <c r="G1054" t="s">
        <v>2901</v>
      </c>
      <c r="H1054" t="s">
        <v>3504</v>
      </c>
      <c r="I1054" t="s">
        <v>1068</v>
      </c>
      <c r="J1054" t="s">
        <v>2141</v>
      </c>
      <c r="K1054" t="s">
        <v>28</v>
      </c>
      <c r="L1054" t="s">
        <v>28</v>
      </c>
      <c r="M1054"/>
      <c r="N1054" t="s">
        <v>485</v>
      </c>
      <c r="O1054"/>
      <c r="P1054"/>
      <c r="Q1054"/>
      <c r="R1054"/>
      <c r="S1054"/>
      <c r="T1054" t="s">
        <v>2827</v>
      </c>
      <c r="U1054" t="s">
        <v>1365</v>
      </c>
      <c r="V1054"/>
      <c r="W1054" t="s">
        <v>40</v>
      </c>
      <c r="X1054" t="s">
        <v>3059</v>
      </c>
      <c r="Y1054" t="s">
        <v>3303</v>
      </c>
      <c r="Z1054" t="s">
        <v>403</v>
      </c>
      <c r="AA1054" t="s">
        <v>35</v>
      </c>
      <c r="AB1054" t="s">
        <v>2901</v>
      </c>
      <c r="AC1054"/>
      <c r="AD1054"/>
      <c r="AE1054">
        <v>0</v>
      </c>
      <c r="AF1054">
        <v>3</v>
      </c>
      <c r="AG1054"/>
      <c r="AH1054"/>
      <c r="AI1054" s="2"/>
      <c r="AJ1054" s="2"/>
      <c r="AK1054"/>
      <c r="AL1054"/>
      <c r="AM1054"/>
      <c r="AN1054"/>
      <c r="AO1054"/>
      <c r="AP1054"/>
      <c r="AQ1054"/>
      <c r="AR1054"/>
      <c r="AS1054"/>
      <c r="AT1054"/>
      <c r="AU1054"/>
      <c r="AV1054"/>
      <c r="AW1054"/>
      <c r="AX1054"/>
      <c r="AY1054"/>
      <c r="AZ1054"/>
      <c r="BA1054"/>
    </row>
    <row r="1055" spans="1:53" s="12" customFormat="1" x14ac:dyDescent="0.25">
      <c r="A1055" t="s">
        <v>1646</v>
      </c>
      <c r="B1055">
        <v>1983</v>
      </c>
      <c r="C1055"/>
      <c r="D1055" t="s">
        <v>35</v>
      </c>
      <c r="E1055" t="s">
        <v>25</v>
      </c>
      <c r="F1055" t="s">
        <v>1647</v>
      </c>
      <c r="G1055" t="s">
        <v>2901</v>
      </c>
      <c r="H1055" t="s">
        <v>3504</v>
      </c>
      <c r="I1055" t="s">
        <v>1068</v>
      </c>
      <c r="J1055" t="s">
        <v>2141</v>
      </c>
      <c r="K1055" t="s">
        <v>28</v>
      </c>
      <c r="L1055" t="s">
        <v>28</v>
      </c>
      <c r="M1055"/>
      <c r="N1055" t="s">
        <v>485</v>
      </c>
      <c r="O1055"/>
      <c r="P1055"/>
      <c r="Q1055"/>
      <c r="R1055"/>
      <c r="S1055"/>
      <c r="T1055" t="s">
        <v>3463</v>
      </c>
      <c r="U1055" t="s">
        <v>1931</v>
      </c>
      <c r="V1055"/>
      <c r="W1055" t="s">
        <v>40</v>
      </c>
      <c r="X1055" t="s">
        <v>3059</v>
      </c>
      <c r="Y1055" t="s">
        <v>3303</v>
      </c>
      <c r="Z1055" t="s">
        <v>403</v>
      </c>
      <c r="AA1055" t="s">
        <v>35</v>
      </c>
      <c r="AB1055" t="s">
        <v>2901</v>
      </c>
      <c r="AC1055"/>
      <c r="AD1055"/>
      <c r="AE1055">
        <v>0</v>
      </c>
      <c r="AF1055">
        <v>3</v>
      </c>
      <c r="AG1055"/>
      <c r="AH1055"/>
      <c r="AI1055" s="2"/>
      <c r="AJ1055" s="2"/>
      <c r="AK1055"/>
      <c r="AL1055"/>
      <c r="AM1055"/>
      <c r="AN1055"/>
      <c r="AO1055"/>
      <c r="AP1055"/>
      <c r="AQ1055"/>
      <c r="AR1055"/>
      <c r="AS1055"/>
      <c r="AT1055"/>
      <c r="AU1055"/>
      <c r="AV1055"/>
      <c r="AW1055"/>
      <c r="AX1055"/>
      <c r="AY1055"/>
      <c r="AZ1055"/>
      <c r="BA1055"/>
    </row>
    <row r="1056" spans="1:53" s="12" customFormat="1" x14ac:dyDescent="0.25">
      <c r="A1056" t="s">
        <v>1646</v>
      </c>
      <c r="B1056">
        <v>1983</v>
      </c>
      <c r="C1056"/>
      <c r="D1056" t="s">
        <v>35</v>
      </c>
      <c r="E1056" t="s">
        <v>25</v>
      </c>
      <c r="F1056" t="s">
        <v>1647</v>
      </c>
      <c r="G1056" t="s">
        <v>2901</v>
      </c>
      <c r="H1056" t="s">
        <v>3504</v>
      </c>
      <c r="I1056" t="s">
        <v>1068</v>
      </c>
      <c r="J1056" t="s">
        <v>2141</v>
      </c>
      <c r="K1056" t="s">
        <v>28</v>
      </c>
      <c r="L1056" t="s">
        <v>28</v>
      </c>
      <c r="M1056"/>
      <c r="N1056" t="s">
        <v>485</v>
      </c>
      <c r="O1056"/>
      <c r="P1056"/>
      <c r="Q1056"/>
      <c r="R1056"/>
      <c r="S1056"/>
      <c r="T1056" t="s">
        <v>1369</v>
      </c>
      <c r="U1056" t="s">
        <v>1370</v>
      </c>
      <c r="V1056"/>
      <c r="W1056" t="s">
        <v>40</v>
      </c>
      <c r="X1056" t="s">
        <v>3059</v>
      </c>
      <c r="Y1056" t="s">
        <v>3303</v>
      </c>
      <c r="Z1056" t="s">
        <v>403</v>
      </c>
      <c r="AA1056" t="s">
        <v>35</v>
      </c>
      <c r="AB1056" t="s">
        <v>2901</v>
      </c>
      <c r="AC1056"/>
      <c r="AD1056"/>
      <c r="AE1056">
        <v>0</v>
      </c>
      <c r="AF1056">
        <v>1</v>
      </c>
      <c r="AG1056"/>
      <c r="AH1056"/>
      <c r="AI1056" s="2"/>
      <c r="AJ1056" s="2"/>
      <c r="AK1056"/>
      <c r="AL1056"/>
      <c r="AM1056"/>
      <c r="AN1056"/>
      <c r="AO1056"/>
      <c r="AP1056"/>
      <c r="AQ1056"/>
      <c r="AR1056"/>
      <c r="AS1056"/>
      <c r="AT1056"/>
      <c r="AU1056"/>
      <c r="AV1056"/>
      <c r="AW1056"/>
      <c r="AX1056"/>
      <c r="AY1056"/>
      <c r="AZ1056"/>
      <c r="BA1056"/>
    </row>
    <row r="1057" spans="1:52" x14ac:dyDescent="0.25">
      <c r="A1057" t="s">
        <v>3065</v>
      </c>
      <c r="B1057">
        <v>2009</v>
      </c>
      <c r="D1057" t="s">
        <v>35</v>
      </c>
      <c r="E1057" t="s">
        <v>25</v>
      </c>
      <c r="F1057" t="s">
        <v>3066</v>
      </c>
      <c r="G1057" t="s">
        <v>2901</v>
      </c>
      <c r="H1057" t="s">
        <v>3504</v>
      </c>
      <c r="I1057" t="s">
        <v>3067</v>
      </c>
      <c r="J1057" t="s">
        <v>2127</v>
      </c>
      <c r="K1057" t="s">
        <v>28</v>
      </c>
      <c r="L1057" t="s">
        <v>28</v>
      </c>
      <c r="N1057" t="s">
        <v>28</v>
      </c>
      <c r="T1057" t="s">
        <v>165</v>
      </c>
      <c r="W1057" t="s">
        <v>202</v>
      </c>
      <c r="X1057" t="s">
        <v>3218</v>
      </c>
      <c r="Y1057" t="s">
        <v>3119</v>
      </c>
      <c r="Z1057" t="s">
        <v>491</v>
      </c>
      <c r="AA1057" t="s">
        <v>35</v>
      </c>
      <c r="AB1057" t="s">
        <v>2901</v>
      </c>
      <c r="AE1057">
        <v>1</v>
      </c>
      <c r="AF1057">
        <v>35</v>
      </c>
      <c r="AG1057" s="7"/>
      <c r="AH1057" s="7"/>
      <c r="AO1057" s="7"/>
      <c r="AP1057" s="7"/>
    </row>
    <row r="1058" spans="1:52" x14ac:dyDescent="0.25">
      <c r="A1058" t="s">
        <v>628</v>
      </c>
      <c r="B1058">
        <v>2003</v>
      </c>
      <c r="D1058" t="s">
        <v>35</v>
      </c>
      <c r="E1058" t="s">
        <v>25</v>
      </c>
      <c r="F1058" t="s">
        <v>629</v>
      </c>
      <c r="G1058" t="s">
        <v>2901</v>
      </c>
      <c r="H1058" t="s">
        <v>3504</v>
      </c>
      <c r="I1058" t="s">
        <v>3135</v>
      </c>
      <c r="J1058" s="12" t="s">
        <v>2141</v>
      </c>
      <c r="K1058" t="s">
        <v>28</v>
      </c>
      <c r="L1058" t="s">
        <v>28</v>
      </c>
      <c r="N1058" t="s">
        <v>3136</v>
      </c>
      <c r="T1058" t="s">
        <v>2611</v>
      </c>
      <c r="U1058" t="s">
        <v>634</v>
      </c>
      <c r="W1058" t="s">
        <v>40</v>
      </c>
      <c r="X1058" t="s">
        <v>3386</v>
      </c>
      <c r="Z1058" t="s">
        <v>632</v>
      </c>
      <c r="AA1058" t="s">
        <v>35</v>
      </c>
      <c r="AB1058" t="s">
        <v>2901</v>
      </c>
      <c r="AE1058">
        <v>2</v>
      </c>
      <c r="AF1058">
        <v>104</v>
      </c>
      <c r="AG1058" s="7">
        <v>1.9844117307550313E-2</v>
      </c>
      <c r="AH1058" s="7"/>
      <c r="AO1058" s="7">
        <v>0</v>
      </c>
      <c r="AP1058" s="7">
        <v>7.5666778908175691E-2</v>
      </c>
      <c r="AS1058">
        <v>2</v>
      </c>
      <c r="AZ1058" t="s">
        <v>3138</v>
      </c>
    </row>
    <row r="1059" spans="1:52" x14ac:dyDescent="0.25">
      <c r="A1059" t="s">
        <v>3612</v>
      </c>
      <c r="B1059">
        <v>2005</v>
      </c>
      <c r="D1059" t="s">
        <v>35</v>
      </c>
      <c r="E1059" t="s">
        <v>25</v>
      </c>
      <c r="F1059" t="s">
        <v>3212</v>
      </c>
      <c r="G1059" t="s">
        <v>2901</v>
      </c>
      <c r="H1059" t="s">
        <v>3504</v>
      </c>
      <c r="I1059" t="s">
        <v>3043</v>
      </c>
      <c r="J1059" s="12" t="s">
        <v>2141</v>
      </c>
      <c r="K1059" t="s">
        <v>28</v>
      </c>
      <c r="L1059" t="s">
        <v>28</v>
      </c>
      <c r="N1059" t="s">
        <v>28</v>
      </c>
      <c r="T1059" t="s">
        <v>165</v>
      </c>
      <c r="W1059" t="s">
        <v>202</v>
      </c>
      <c r="X1059" t="s">
        <v>3388</v>
      </c>
      <c r="Y1059" t="s">
        <v>3388</v>
      </c>
      <c r="Z1059" t="s">
        <v>491</v>
      </c>
      <c r="AA1059" t="s">
        <v>35</v>
      </c>
      <c r="AB1059" t="s">
        <v>2901</v>
      </c>
      <c r="AE1059">
        <v>210</v>
      </c>
      <c r="AF1059">
        <v>596</v>
      </c>
      <c r="AG1059" s="7">
        <v>0.35199999999999998</v>
      </c>
      <c r="AH1059" s="7"/>
      <c r="AO1059" s="7">
        <v>0.03</v>
      </c>
      <c r="AP1059" s="7">
        <v>6.5000000000000002E-2</v>
      </c>
    </row>
    <row r="1060" spans="1:52" x14ac:dyDescent="0.25">
      <c r="A1060" t="s">
        <v>3347</v>
      </c>
      <c r="B1060">
        <v>1988</v>
      </c>
      <c r="D1060" t="s">
        <v>35</v>
      </c>
      <c r="E1060" t="s">
        <v>25</v>
      </c>
      <c r="F1060" t="s">
        <v>1044</v>
      </c>
      <c r="G1060" t="s">
        <v>2901</v>
      </c>
      <c r="H1060" t="s">
        <v>3504</v>
      </c>
      <c r="I1060" t="s">
        <v>3349</v>
      </c>
      <c r="J1060" t="s">
        <v>2130</v>
      </c>
      <c r="K1060" t="s">
        <v>28</v>
      </c>
      <c r="L1060" t="s">
        <v>28</v>
      </c>
      <c r="N1060" t="s">
        <v>28</v>
      </c>
      <c r="T1060" t="s">
        <v>373</v>
      </c>
      <c r="U1060" t="s">
        <v>108</v>
      </c>
      <c r="W1060" t="s">
        <v>40</v>
      </c>
      <c r="X1060" t="s">
        <v>3359</v>
      </c>
      <c r="Y1060" t="s">
        <v>3119</v>
      </c>
      <c r="Z1060" t="s">
        <v>403</v>
      </c>
      <c r="AA1060" t="s">
        <v>35</v>
      </c>
      <c r="AB1060" t="s">
        <v>2901</v>
      </c>
      <c r="AE1060">
        <v>22</v>
      </c>
      <c r="AF1060">
        <v>50</v>
      </c>
      <c r="AS1060" t="s">
        <v>3350</v>
      </c>
    </row>
    <row r="1061" spans="1:52" x14ac:dyDescent="0.25">
      <c r="A1061" t="s">
        <v>3347</v>
      </c>
      <c r="B1061">
        <v>1988</v>
      </c>
      <c r="D1061" t="s">
        <v>35</v>
      </c>
      <c r="E1061" t="s">
        <v>25</v>
      </c>
      <c r="F1061" t="s">
        <v>3358</v>
      </c>
      <c r="G1061" t="s">
        <v>2901</v>
      </c>
      <c r="H1061" t="s">
        <v>3504</v>
      </c>
      <c r="I1061" t="s">
        <v>3349</v>
      </c>
      <c r="J1061" t="s">
        <v>2130</v>
      </c>
      <c r="K1061" t="s">
        <v>28</v>
      </c>
      <c r="L1061" t="s">
        <v>28</v>
      </c>
      <c r="N1061" t="s">
        <v>28</v>
      </c>
      <c r="T1061" t="s">
        <v>373</v>
      </c>
      <c r="U1061" t="s">
        <v>108</v>
      </c>
      <c r="W1061" t="s">
        <v>40</v>
      </c>
      <c r="X1061" t="s">
        <v>3359</v>
      </c>
      <c r="Y1061" t="s">
        <v>3119</v>
      </c>
      <c r="Z1061" t="s">
        <v>403</v>
      </c>
      <c r="AA1061" t="s">
        <v>35</v>
      </c>
      <c r="AB1061" t="s">
        <v>2901</v>
      </c>
      <c r="AE1061">
        <v>18</v>
      </c>
      <c r="AF1061">
        <v>97</v>
      </c>
      <c r="AS1061" t="s">
        <v>3350</v>
      </c>
    </row>
    <row r="1063" spans="1:52" x14ac:dyDescent="0.25">
      <c r="A1063" t="s">
        <v>3373</v>
      </c>
      <c r="B1063">
        <v>1982</v>
      </c>
      <c r="D1063" t="s">
        <v>93</v>
      </c>
      <c r="E1063" t="s">
        <v>94</v>
      </c>
      <c r="F1063" t="s">
        <v>3374</v>
      </c>
      <c r="G1063" t="s">
        <v>2901</v>
      </c>
      <c r="H1063" t="s">
        <v>325</v>
      </c>
      <c r="I1063" t="s">
        <v>25</v>
      </c>
      <c r="K1063" t="s">
        <v>25</v>
      </c>
      <c r="L1063" t="s">
        <v>25</v>
      </c>
      <c r="N1063" t="s">
        <v>25</v>
      </c>
      <c r="T1063" t="s">
        <v>2611</v>
      </c>
      <c r="W1063" t="s">
        <v>40</v>
      </c>
      <c r="X1063" t="s">
        <v>3375</v>
      </c>
      <c r="Y1063" t="s">
        <v>3069</v>
      </c>
      <c r="Z1063" t="s">
        <v>80</v>
      </c>
      <c r="AA1063" t="s">
        <v>2901</v>
      </c>
      <c r="AB1063" t="s">
        <v>35</v>
      </c>
      <c r="AM1063" s="2">
        <v>49</v>
      </c>
      <c r="AN1063" s="2">
        <v>170000</v>
      </c>
      <c r="AQ1063" t="s">
        <v>176</v>
      </c>
      <c r="AR1063" t="s">
        <v>3376</v>
      </c>
      <c r="AS1063" t="s">
        <v>3377</v>
      </c>
    </row>
    <row r="1064" spans="1:52" x14ac:dyDescent="0.25">
      <c r="A1064" t="s">
        <v>2040</v>
      </c>
      <c r="B1064">
        <v>1997</v>
      </c>
      <c r="D1064" t="s">
        <v>93</v>
      </c>
      <c r="E1064" t="s">
        <v>94</v>
      </c>
      <c r="F1064" t="s">
        <v>2041</v>
      </c>
      <c r="G1064" t="s">
        <v>2901</v>
      </c>
      <c r="H1064" t="s">
        <v>3504</v>
      </c>
      <c r="I1064" t="s">
        <v>2042</v>
      </c>
      <c r="J1064" s="12" t="s">
        <v>325</v>
      </c>
      <c r="T1064" t="s">
        <v>1069</v>
      </c>
      <c r="U1064" t="s">
        <v>265</v>
      </c>
      <c r="W1064" t="s">
        <v>40</v>
      </c>
      <c r="X1064" t="s">
        <v>3303</v>
      </c>
      <c r="Y1064" t="s">
        <v>3303</v>
      </c>
      <c r="Z1064" t="s">
        <v>1065</v>
      </c>
      <c r="AA1064" t="s">
        <v>35</v>
      </c>
      <c r="AB1064" t="s">
        <v>2901</v>
      </c>
      <c r="AE1064">
        <v>26</v>
      </c>
      <c r="AF1064">
        <v>41</v>
      </c>
    </row>
    <row r="1066" spans="1:52" s="13" customFormat="1" x14ac:dyDescent="0.25">
      <c r="A1066" s="13" t="s">
        <v>127</v>
      </c>
      <c r="B1066" s="13">
        <v>2000</v>
      </c>
      <c r="D1066" s="13" t="s">
        <v>35</v>
      </c>
      <c r="E1066" s="13" t="s">
        <v>25</v>
      </c>
      <c r="F1066" s="13" t="s">
        <v>139</v>
      </c>
      <c r="G1066" s="13" t="s">
        <v>2901</v>
      </c>
      <c r="H1066" s="13" t="s">
        <v>3503</v>
      </c>
      <c r="I1066" s="13" t="s">
        <v>1952</v>
      </c>
      <c r="J1066" s="13" t="s">
        <v>2117</v>
      </c>
      <c r="K1066" s="13" t="s">
        <v>28</v>
      </c>
      <c r="L1066" s="13" t="s">
        <v>28</v>
      </c>
      <c r="N1066" s="13" t="s">
        <v>28</v>
      </c>
      <c r="O1066"/>
      <c r="P1066"/>
      <c r="Q1066"/>
      <c r="R1066"/>
      <c r="S1066"/>
      <c r="T1066" s="13" t="s">
        <v>136</v>
      </c>
      <c r="U1066" s="13" t="s">
        <v>91</v>
      </c>
      <c r="W1066" s="13" t="s">
        <v>40</v>
      </c>
      <c r="X1066" s="13" t="s">
        <v>3365</v>
      </c>
      <c r="Y1066" s="13" t="s">
        <v>3069</v>
      </c>
      <c r="Z1066" s="13" t="s">
        <v>137</v>
      </c>
      <c r="AA1066" s="13" t="s">
        <v>2901</v>
      </c>
      <c r="AB1066" s="13" t="s">
        <v>35</v>
      </c>
      <c r="AD1066" s="13" t="s">
        <v>3804</v>
      </c>
      <c r="AF1066" s="13" t="s">
        <v>3824</v>
      </c>
      <c r="AJ1066" s="36">
        <v>430000</v>
      </c>
      <c r="AQ1066" s="13" t="s">
        <v>44</v>
      </c>
      <c r="AR1066" s="13" t="s">
        <v>138</v>
      </c>
    </row>
    <row r="1067" spans="1:52" s="13" customFormat="1" x14ac:dyDescent="0.25">
      <c r="A1067" s="13" t="s">
        <v>127</v>
      </c>
      <c r="B1067" s="13">
        <v>2000</v>
      </c>
      <c r="D1067" s="13" t="s">
        <v>35</v>
      </c>
      <c r="E1067" s="13" t="s">
        <v>25</v>
      </c>
      <c r="F1067" s="13" t="s">
        <v>134</v>
      </c>
      <c r="G1067" s="13" t="s">
        <v>2901</v>
      </c>
      <c r="H1067" s="13" t="s">
        <v>3503</v>
      </c>
      <c r="I1067" s="13" t="s">
        <v>1952</v>
      </c>
      <c r="J1067" s="13" t="s">
        <v>2117</v>
      </c>
      <c r="K1067" s="13" t="s">
        <v>28</v>
      </c>
      <c r="L1067" s="13" t="s">
        <v>28</v>
      </c>
      <c r="N1067" s="13" t="s">
        <v>28</v>
      </c>
      <c r="O1067"/>
      <c r="P1067"/>
      <c r="Q1067"/>
      <c r="R1067"/>
      <c r="S1067"/>
      <c r="T1067" s="13" t="s">
        <v>136</v>
      </c>
      <c r="U1067" s="13" t="s">
        <v>91</v>
      </c>
      <c r="W1067" s="13" t="s">
        <v>40</v>
      </c>
      <c r="X1067" s="13" t="s">
        <v>3365</v>
      </c>
      <c r="Y1067" s="13" t="s">
        <v>3069</v>
      </c>
      <c r="Z1067" s="13" t="s">
        <v>137</v>
      </c>
      <c r="AA1067" s="13" t="s">
        <v>2901</v>
      </c>
      <c r="AB1067" s="13" t="s">
        <v>35</v>
      </c>
      <c r="AD1067" s="13" t="s">
        <v>3804</v>
      </c>
      <c r="AF1067" s="13" t="s">
        <v>3824</v>
      </c>
      <c r="AJ1067" s="36">
        <v>260000</v>
      </c>
      <c r="AQ1067" s="13" t="s">
        <v>44</v>
      </c>
      <c r="AR1067" s="13" t="s">
        <v>138</v>
      </c>
    </row>
    <row r="1068" spans="1:52" s="13" customFormat="1" x14ac:dyDescent="0.25">
      <c r="A1068" s="13" t="s">
        <v>127</v>
      </c>
      <c r="B1068" s="13">
        <v>2000</v>
      </c>
      <c r="D1068" s="13" t="s">
        <v>35</v>
      </c>
      <c r="E1068" s="13" t="s">
        <v>25</v>
      </c>
      <c r="F1068" s="13" t="s">
        <v>140</v>
      </c>
      <c r="G1068" s="13" t="s">
        <v>2901</v>
      </c>
      <c r="H1068" s="13" t="s">
        <v>3503</v>
      </c>
      <c r="I1068" s="13" t="s">
        <v>1952</v>
      </c>
      <c r="J1068" s="13" t="s">
        <v>2117</v>
      </c>
      <c r="K1068" s="13" t="s">
        <v>28</v>
      </c>
      <c r="L1068" s="13" t="s">
        <v>28</v>
      </c>
      <c r="N1068" s="13" t="s">
        <v>28</v>
      </c>
      <c r="O1068"/>
      <c r="P1068"/>
      <c r="Q1068"/>
      <c r="R1068"/>
      <c r="S1068"/>
      <c r="T1068" s="13" t="s">
        <v>136</v>
      </c>
      <c r="U1068" s="13" t="s">
        <v>91</v>
      </c>
      <c r="W1068" s="13" t="s">
        <v>40</v>
      </c>
      <c r="X1068" s="13" t="s">
        <v>3365</v>
      </c>
      <c r="Y1068" s="13" t="s">
        <v>3069</v>
      </c>
      <c r="Z1068" s="13" t="s">
        <v>137</v>
      </c>
      <c r="AA1068" s="13" t="s">
        <v>2901</v>
      </c>
      <c r="AB1068" s="13" t="s">
        <v>35</v>
      </c>
      <c r="AD1068" s="13" t="s">
        <v>3804</v>
      </c>
      <c r="AF1068" s="13" t="s">
        <v>3823</v>
      </c>
      <c r="AJ1068" s="36">
        <v>42000</v>
      </c>
      <c r="AQ1068" s="13" t="s">
        <v>44</v>
      </c>
      <c r="AR1068" s="13" t="s">
        <v>138</v>
      </c>
    </row>
    <row r="1069" spans="1:52" s="13" customFormat="1" x14ac:dyDescent="0.25">
      <c r="A1069" s="13" t="s">
        <v>127</v>
      </c>
      <c r="B1069" s="13">
        <v>2000</v>
      </c>
      <c r="D1069" s="13" t="s">
        <v>35</v>
      </c>
      <c r="E1069" s="13" t="s">
        <v>25</v>
      </c>
      <c r="F1069" s="13" t="s">
        <v>142</v>
      </c>
      <c r="G1069" s="13" t="s">
        <v>2901</v>
      </c>
      <c r="H1069" s="13" t="s">
        <v>3503</v>
      </c>
      <c r="I1069" s="13" t="s">
        <v>1952</v>
      </c>
      <c r="J1069" s="13" t="s">
        <v>2117</v>
      </c>
      <c r="K1069" s="13" t="s">
        <v>28</v>
      </c>
      <c r="L1069" s="13" t="s">
        <v>28</v>
      </c>
      <c r="N1069" s="13" t="s">
        <v>28</v>
      </c>
      <c r="O1069"/>
      <c r="P1069"/>
      <c r="Q1069"/>
      <c r="R1069"/>
      <c r="S1069"/>
      <c r="T1069" s="13" t="s">
        <v>136</v>
      </c>
      <c r="U1069" s="13" t="s">
        <v>91</v>
      </c>
      <c r="W1069" s="13" t="s">
        <v>40</v>
      </c>
      <c r="X1069" s="13" t="s">
        <v>3365</v>
      </c>
      <c r="Y1069" s="13" t="s">
        <v>3069</v>
      </c>
      <c r="Z1069" s="13" t="s">
        <v>137</v>
      </c>
      <c r="AA1069" s="13" t="s">
        <v>2901</v>
      </c>
      <c r="AB1069" s="13" t="s">
        <v>35</v>
      </c>
      <c r="AD1069" s="13" t="s">
        <v>3804</v>
      </c>
      <c r="AF1069" s="13" t="s">
        <v>3822</v>
      </c>
      <c r="AJ1069" s="36">
        <v>140000</v>
      </c>
      <c r="AQ1069" s="13" t="s">
        <v>44</v>
      </c>
      <c r="AR1069" s="13" t="s">
        <v>138</v>
      </c>
    </row>
    <row r="1073" spans="1:44" s="12" customFormat="1" x14ac:dyDescent="0.25">
      <c r="A1073" s="12" t="s">
        <v>3220</v>
      </c>
      <c r="B1073" s="12">
        <v>2013</v>
      </c>
      <c r="D1073" s="12" t="s">
        <v>35</v>
      </c>
      <c r="E1073" s="12" t="s">
        <v>158</v>
      </c>
      <c r="F1073" s="12" t="s">
        <v>3221</v>
      </c>
      <c r="G1073" s="12" t="s">
        <v>2901</v>
      </c>
      <c r="H1073" s="12" t="s">
        <v>3501</v>
      </c>
      <c r="I1073" s="12" t="s">
        <v>3222</v>
      </c>
      <c r="J1073" s="12" t="s">
        <v>3625</v>
      </c>
      <c r="K1073" s="12" t="s">
        <v>28</v>
      </c>
      <c r="L1073" s="12" t="s">
        <v>28</v>
      </c>
      <c r="N1073" s="12" t="s">
        <v>28</v>
      </c>
      <c r="O1073"/>
      <c r="P1073" s="12" t="s">
        <v>471</v>
      </c>
      <c r="Q1073"/>
      <c r="R1073"/>
      <c r="S1073"/>
      <c r="T1073" s="12" t="s">
        <v>3456</v>
      </c>
      <c r="U1073" s="12" t="s">
        <v>3283</v>
      </c>
      <c r="V1073" s="12" t="s">
        <v>3277</v>
      </c>
      <c r="W1073" s="12" t="s">
        <v>3225</v>
      </c>
      <c r="X1073" s="12" t="s">
        <v>3219</v>
      </c>
      <c r="Y1073" s="12" t="s">
        <v>3219</v>
      </c>
      <c r="Z1073" s="12" t="s">
        <v>80</v>
      </c>
      <c r="AA1073" s="12" t="s">
        <v>35</v>
      </c>
      <c r="AB1073" s="12" t="s">
        <v>2901</v>
      </c>
      <c r="AE1073" s="12">
        <v>0</v>
      </c>
      <c r="AF1073" s="12">
        <v>3</v>
      </c>
      <c r="AR1073" s="12" t="s">
        <v>3226</v>
      </c>
    </row>
    <row r="1074" spans="1:44" s="12" customFormat="1" x14ac:dyDescent="0.25">
      <c r="A1074" s="12" t="s">
        <v>3220</v>
      </c>
      <c r="B1074" s="12">
        <v>2013</v>
      </c>
      <c r="D1074" s="12" t="s">
        <v>35</v>
      </c>
      <c r="E1074" s="12" t="s">
        <v>158</v>
      </c>
      <c r="F1074" s="12" t="s">
        <v>3221</v>
      </c>
      <c r="G1074" s="12" t="s">
        <v>2901</v>
      </c>
      <c r="H1074" s="12" t="s">
        <v>3501</v>
      </c>
      <c r="I1074" s="12" t="s">
        <v>3222</v>
      </c>
      <c r="J1074" s="12" t="s">
        <v>3625</v>
      </c>
      <c r="K1074" s="12" t="s">
        <v>28</v>
      </c>
      <c r="L1074" s="12" t="s">
        <v>28</v>
      </c>
      <c r="N1074" s="12" t="s">
        <v>28</v>
      </c>
      <c r="P1074" s="12" t="s">
        <v>471</v>
      </c>
      <c r="Q1074"/>
      <c r="R1074"/>
      <c r="S1074"/>
      <c r="T1074" s="12" t="s">
        <v>3454</v>
      </c>
      <c r="U1074" s="12" t="s">
        <v>3284</v>
      </c>
      <c r="V1074" s="12" t="s">
        <v>3277</v>
      </c>
      <c r="W1074" s="12" t="s">
        <v>3225</v>
      </c>
      <c r="X1074" s="12" t="s">
        <v>3219</v>
      </c>
      <c r="Y1074" s="12" t="s">
        <v>3219</v>
      </c>
      <c r="Z1074" s="12" t="s">
        <v>80</v>
      </c>
      <c r="AA1074" s="12" t="s">
        <v>35</v>
      </c>
      <c r="AB1074" s="12" t="s">
        <v>2901</v>
      </c>
      <c r="AE1074" s="12">
        <v>0</v>
      </c>
      <c r="AF1074" s="12">
        <v>3</v>
      </c>
      <c r="AR1074" s="12" t="s">
        <v>3226</v>
      </c>
    </row>
    <row r="1075" spans="1:44" s="12" customFormat="1" x14ac:dyDescent="0.25">
      <c r="A1075" s="12" t="s">
        <v>3220</v>
      </c>
      <c r="B1075" s="12">
        <v>2013</v>
      </c>
      <c r="D1075" s="12" t="s">
        <v>35</v>
      </c>
      <c r="E1075" s="12" t="s">
        <v>158</v>
      </c>
      <c r="F1075" s="12" t="s">
        <v>3221</v>
      </c>
      <c r="G1075" s="12" t="s">
        <v>2901</v>
      </c>
      <c r="H1075" s="12" t="s">
        <v>3501</v>
      </c>
      <c r="I1075" s="12" t="s">
        <v>3222</v>
      </c>
      <c r="J1075" s="12" t="s">
        <v>3625</v>
      </c>
      <c r="K1075" s="12" t="s">
        <v>28</v>
      </c>
      <c r="L1075" s="12" t="s">
        <v>28</v>
      </c>
      <c r="N1075" s="12" t="s">
        <v>28</v>
      </c>
      <c r="O1075"/>
      <c r="P1075" s="12" t="s">
        <v>471</v>
      </c>
      <c r="Q1075"/>
      <c r="R1075"/>
      <c r="S1075"/>
      <c r="T1075" s="12" t="s">
        <v>3457</v>
      </c>
      <c r="U1075" s="12" t="s">
        <v>3288</v>
      </c>
      <c r="V1075" s="12" t="s">
        <v>3277</v>
      </c>
      <c r="W1075" s="12" t="s">
        <v>3225</v>
      </c>
      <c r="X1075" s="12" t="s">
        <v>3219</v>
      </c>
      <c r="Y1075" s="12" t="s">
        <v>3219</v>
      </c>
      <c r="Z1075" s="12" t="s">
        <v>80</v>
      </c>
      <c r="AA1075" s="12" t="s">
        <v>35</v>
      </c>
      <c r="AB1075" s="12" t="s">
        <v>2901</v>
      </c>
      <c r="AE1075" s="12">
        <v>0</v>
      </c>
      <c r="AF1075" s="12">
        <v>1</v>
      </c>
      <c r="AR1075" s="12" t="s">
        <v>3226</v>
      </c>
    </row>
    <row r="1076" spans="1:44" s="12" customFormat="1" x14ac:dyDescent="0.25">
      <c r="A1076" s="12" t="s">
        <v>3220</v>
      </c>
      <c r="B1076" s="12">
        <v>2013</v>
      </c>
      <c r="D1076" s="12" t="s">
        <v>35</v>
      </c>
      <c r="E1076" s="12" t="s">
        <v>158</v>
      </c>
      <c r="F1076" s="12" t="s">
        <v>3221</v>
      </c>
      <c r="G1076" s="12" t="s">
        <v>2901</v>
      </c>
      <c r="H1076" s="12" t="s">
        <v>3501</v>
      </c>
      <c r="I1076" s="12" t="s">
        <v>3222</v>
      </c>
      <c r="J1076" s="12" t="s">
        <v>3625</v>
      </c>
      <c r="K1076" s="12" t="s">
        <v>28</v>
      </c>
      <c r="L1076" s="12" t="s">
        <v>28</v>
      </c>
      <c r="N1076" s="12" t="s">
        <v>28</v>
      </c>
      <c r="O1076"/>
      <c r="P1076" s="12" t="s">
        <v>471</v>
      </c>
      <c r="Q1076"/>
      <c r="R1076"/>
      <c r="S1076"/>
      <c r="T1076" s="12" t="s">
        <v>3452</v>
      </c>
      <c r="U1076" s="12" t="s">
        <v>3279</v>
      </c>
      <c r="V1076" s="12" t="s">
        <v>3277</v>
      </c>
      <c r="W1076" s="12" t="s">
        <v>3225</v>
      </c>
      <c r="X1076" s="12" t="s">
        <v>3219</v>
      </c>
      <c r="Y1076" s="12" t="s">
        <v>3219</v>
      </c>
      <c r="Z1076" s="12" t="s">
        <v>80</v>
      </c>
      <c r="AA1076" s="12" t="s">
        <v>35</v>
      </c>
      <c r="AB1076" s="12" t="s">
        <v>2901</v>
      </c>
      <c r="AE1076" s="12">
        <v>1</v>
      </c>
      <c r="AF1076" s="12">
        <v>15</v>
      </c>
      <c r="AR1076" s="12" t="s">
        <v>3226</v>
      </c>
    </row>
    <row r="1077" spans="1:44" s="12" customFormat="1" x14ac:dyDescent="0.25">
      <c r="A1077" s="12" t="s">
        <v>3220</v>
      </c>
      <c r="B1077" s="12">
        <v>2013</v>
      </c>
      <c r="D1077" s="12" t="s">
        <v>35</v>
      </c>
      <c r="E1077" s="12" t="s">
        <v>158</v>
      </c>
      <c r="F1077" s="12" t="s">
        <v>3221</v>
      </c>
      <c r="G1077" s="12" t="s">
        <v>2901</v>
      </c>
      <c r="H1077" s="12" t="s">
        <v>3501</v>
      </c>
      <c r="I1077" s="12" t="s">
        <v>3222</v>
      </c>
      <c r="J1077" s="12" t="s">
        <v>3625</v>
      </c>
      <c r="K1077" s="12" t="s">
        <v>28</v>
      </c>
      <c r="L1077" s="12" t="s">
        <v>28</v>
      </c>
      <c r="N1077" s="12" t="s">
        <v>28</v>
      </c>
      <c r="O1077"/>
      <c r="P1077" s="12" t="s">
        <v>471</v>
      </c>
      <c r="Q1077"/>
      <c r="R1077"/>
      <c r="S1077"/>
      <c r="T1077" s="12" t="s">
        <v>3455</v>
      </c>
      <c r="U1077" s="12" t="s">
        <v>3282</v>
      </c>
      <c r="V1077" s="12" t="s">
        <v>3277</v>
      </c>
      <c r="W1077" s="12" t="s">
        <v>3225</v>
      </c>
      <c r="X1077" s="12" t="s">
        <v>3219</v>
      </c>
      <c r="Y1077" s="12" t="s">
        <v>3219</v>
      </c>
      <c r="Z1077" s="12" t="s">
        <v>80</v>
      </c>
      <c r="AA1077" s="12" t="s">
        <v>35</v>
      </c>
      <c r="AB1077" s="12" t="s">
        <v>2901</v>
      </c>
      <c r="AE1077" s="12">
        <v>0</v>
      </c>
      <c r="AF1077" s="12">
        <v>2</v>
      </c>
      <c r="AR1077" s="12" t="s">
        <v>3226</v>
      </c>
    </row>
    <row r="1078" spans="1:44" s="12" customFormat="1" x14ac:dyDescent="0.25">
      <c r="A1078" s="12" t="s">
        <v>3220</v>
      </c>
      <c r="B1078" s="12">
        <v>2013</v>
      </c>
      <c r="D1078" s="12" t="s">
        <v>35</v>
      </c>
      <c r="E1078" s="12" t="s">
        <v>158</v>
      </c>
      <c r="F1078" s="12" t="s">
        <v>3221</v>
      </c>
      <c r="G1078" s="12" t="s">
        <v>2901</v>
      </c>
      <c r="H1078" s="12" t="s">
        <v>3501</v>
      </c>
      <c r="I1078" s="12" t="s">
        <v>3222</v>
      </c>
      <c r="J1078" s="12" t="s">
        <v>3625</v>
      </c>
      <c r="K1078" s="12" t="s">
        <v>28</v>
      </c>
      <c r="L1078" s="12" t="s">
        <v>28</v>
      </c>
      <c r="N1078" s="12" t="s">
        <v>28</v>
      </c>
      <c r="O1078"/>
      <c r="P1078" s="12" t="s">
        <v>471</v>
      </c>
      <c r="Q1078"/>
      <c r="R1078"/>
      <c r="S1078"/>
      <c r="T1078" s="12" t="s">
        <v>3801</v>
      </c>
      <c r="U1078" s="12" t="s">
        <v>3280</v>
      </c>
      <c r="V1078" s="12" t="s">
        <v>3277</v>
      </c>
      <c r="W1078" s="12" t="s">
        <v>3225</v>
      </c>
      <c r="X1078" s="12" t="s">
        <v>3219</v>
      </c>
      <c r="Y1078" s="12" t="s">
        <v>3219</v>
      </c>
      <c r="Z1078" s="12" t="s">
        <v>80</v>
      </c>
      <c r="AA1078" s="12" t="s">
        <v>35</v>
      </c>
      <c r="AB1078" s="12" t="s">
        <v>2901</v>
      </c>
      <c r="AE1078" s="12">
        <v>1</v>
      </c>
      <c r="AF1078" s="12">
        <v>1</v>
      </c>
      <c r="AR1078" s="12" t="s">
        <v>3226</v>
      </c>
    </row>
    <row r="1079" spans="1:44" s="12" customFormat="1" x14ac:dyDescent="0.25">
      <c r="A1079" s="12" t="s">
        <v>3220</v>
      </c>
      <c r="B1079" s="12">
        <v>2013</v>
      </c>
      <c r="D1079" s="12" t="s">
        <v>35</v>
      </c>
      <c r="E1079" s="12" t="s">
        <v>158</v>
      </c>
      <c r="F1079" s="12" t="s">
        <v>3221</v>
      </c>
      <c r="G1079" s="12" t="s">
        <v>2901</v>
      </c>
      <c r="H1079" s="12" t="s">
        <v>3501</v>
      </c>
      <c r="I1079" s="12" t="s">
        <v>3222</v>
      </c>
      <c r="J1079" s="12" t="s">
        <v>3625</v>
      </c>
      <c r="K1079" s="12" t="s">
        <v>28</v>
      </c>
      <c r="L1079" s="12" t="s">
        <v>28</v>
      </c>
      <c r="N1079" s="12" t="s">
        <v>28</v>
      </c>
      <c r="O1079"/>
      <c r="P1079" s="12" t="s">
        <v>471</v>
      </c>
      <c r="Q1079"/>
      <c r="R1079"/>
      <c r="S1079"/>
      <c r="T1079" s="12" t="s">
        <v>3453</v>
      </c>
      <c r="U1079" s="12" t="s">
        <v>3286</v>
      </c>
      <c r="V1079" s="12" t="s">
        <v>3277</v>
      </c>
      <c r="W1079" s="12" t="s">
        <v>3225</v>
      </c>
      <c r="X1079" s="12" t="s">
        <v>3219</v>
      </c>
      <c r="Y1079" s="12" t="s">
        <v>3219</v>
      </c>
      <c r="Z1079" s="12" t="s">
        <v>80</v>
      </c>
      <c r="AA1079" s="12" t="s">
        <v>35</v>
      </c>
      <c r="AB1079" s="12" t="s">
        <v>2901</v>
      </c>
      <c r="AE1079" s="12">
        <v>0</v>
      </c>
      <c r="AF1079" s="12">
        <v>1</v>
      </c>
      <c r="AR1079" s="12" t="s">
        <v>3226</v>
      </c>
    </row>
    <row r="1080" spans="1:44" s="12" customFormat="1" x14ac:dyDescent="0.25">
      <c r="A1080" s="12" t="s">
        <v>3220</v>
      </c>
      <c r="B1080" s="12">
        <v>2013</v>
      </c>
      <c r="D1080" s="12" t="s">
        <v>35</v>
      </c>
      <c r="E1080" s="12" t="s">
        <v>158</v>
      </c>
      <c r="F1080" s="12" t="s">
        <v>3221</v>
      </c>
      <c r="G1080" s="12" t="s">
        <v>2901</v>
      </c>
      <c r="H1080" s="12" t="s">
        <v>3501</v>
      </c>
      <c r="I1080" s="12" t="s">
        <v>3222</v>
      </c>
      <c r="J1080" s="12" t="s">
        <v>3625</v>
      </c>
      <c r="K1080" s="12" t="s">
        <v>28</v>
      </c>
      <c r="L1080" s="12" t="s">
        <v>28</v>
      </c>
      <c r="N1080" s="12" t="s">
        <v>28</v>
      </c>
      <c r="O1080"/>
      <c r="P1080" s="12" t="s">
        <v>471</v>
      </c>
      <c r="Q1080"/>
      <c r="R1080"/>
      <c r="S1080"/>
      <c r="T1080" s="12" t="s">
        <v>4425</v>
      </c>
      <c r="U1080" s="12" t="s">
        <v>3270</v>
      </c>
      <c r="V1080" s="12" t="s">
        <v>3269</v>
      </c>
      <c r="W1080" s="12" t="s">
        <v>3225</v>
      </c>
      <c r="X1080" s="12" t="s">
        <v>3219</v>
      </c>
      <c r="Y1080" s="12" t="s">
        <v>3219</v>
      </c>
      <c r="Z1080" s="12" t="s">
        <v>80</v>
      </c>
      <c r="AA1080" s="12" t="s">
        <v>35</v>
      </c>
      <c r="AB1080" s="12" t="s">
        <v>2901</v>
      </c>
      <c r="AE1080" s="12">
        <v>2</v>
      </c>
      <c r="AF1080" s="12">
        <v>11</v>
      </c>
      <c r="AR1080" s="12" t="s">
        <v>3226</v>
      </c>
    </row>
    <row r="1081" spans="1:44" s="12" customFormat="1" x14ac:dyDescent="0.25">
      <c r="A1081" s="12" t="s">
        <v>3220</v>
      </c>
      <c r="B1081" s="12">
        <v>2013</v>
      </c>
      <c r="D1081" s="12" t="s">
        <v>35</v>
      </c>
      <c r="E1081" s="12" t="s">
        <v>158</v>
      </c>
      <c r="F1081" s="12" t="s">
        <v>3221</v>
      </c>
      <c r="G1081" s="12" t="s">
        <v>2901</v>
      </c>
      <c r="H1081" s="12" t="s">
        <v>3501</v>
      </c>
      <c r="I1081" s="12" t="s">
        <v>3222</v>
      </c>
      <c r="J1081" s="12" t="s">
        <v>3625</v>
      </c>
      <c r="K1081" s="12" t="s">
        <v>28</v>
      </c>
      <c r="L1081" s="12" t="s">
        <v>28</v>
      </c>
      <c r="N1081" s="12" t="s">
        <v>28</v>
      </c>
      <c r="O1081"/>
      <c r="P1081" s="12" t="s">
        <v>471</v>
      </c>
      <c r="Q1081"/>
      <c r="R1081"/>
      <c r="S1081"/>
      <c r="T1081" s="12" t="s">
        <v>3451</v>
      </c>
      <c r="U1081" s="12" t="s">
        <v>3285</v>
      </c>
      <c r="V1081" s="12" t="s">
        <v>3277</v>
      </c>
      <c r="W1081" s="12" t="s">
        <v>3225</v>
      </c>
      <c r="X1081" s="12" t="s">
        <v>3219</v>
      </c>
      <c r="Y1081" s="12" t="s">
        <v>3219</v>
      </c>
      <c r="Z1081" s="12" t="s">
        <v>80</v>
      </c>
      <c r="AA1081" s="12" t="s">
        <v>35</v>
      </c>
      <c r="AB1081" s="12" t="s">
        <v>2901</v>
      </c>
      <c r="AE1081" s="12">
        <v>0</v>
      </c>
      <c r="AF1081" s="12">
        <v>3</v>
      </c>
      <c r="AR1081" s="12" t="s">
        <v>3226</v>
      </c>
    </row>
    <row r="1082" spans="1:44" s="12" customFormat="1" x14ac:dyDescent="0.25">
      <c r="A1082" s="12" t="s">
        <v>3220</v>
      </c>
      <c r="B1082" s="12">
        <v>2013</v>
      </c>
      <c r="D1082" s="12" t="s">
        <v>35</v>
      </c>
      <c r="E1082" s="12" t="s">
        <v>158</v>
      </c>
      <c r="F1082" s="12" t="s">
        <v>3221</v>
      </c>
      <c r="G1082" s="12" t="s">
        <v>2901</v>
      </c>
      <c r="H1082" s="12" t="s">
        <v>3501</v>
      </c>
      <c r="I1082" s="12" t="s">
        <v>3222</v>
      </c>
      <c r="J1082" s="12" t="s">
        <v>3625</v>
      </c>
      <c r="K1082" s="12" t="s">
        <v>28</v>
      </c>
      <c r="L1082" s="12" t="s">
        <v>28</v>
      </c>
      <c r="N1082" s="12" t="s">
        <v>28</v>
      </c>
      <c r="O1082"/>
      <c r="P1082" s="12" t="s">
        <v>471</v>
      </c>
      <c r="Q1082"/>
      <c r="R1082"/>
      <c r="S1082"/>
      <c r="T1082" s="12" t="s">
        <v>3451</v>
      </c>
      <c r="U1082" s="12" t="s">
        <v>3278</v>
      </c>
      <c r="V1082" s="12" t="s">
        <v>3277</v>
      </c>
      <c r="W1082" s="12" t="s">
        <v>3225</v>
      </c>
      <c r="X1082" s="12" t="s">
        <v>3219</v>
      </c>
      <c r="Y1082" s="12" t="s">
        <v>3219</v>
      </c>
      <c r="Z1082" s="12" t="s">
        <v>80</v>
      </c>
      <c r="AA1082" s="12" t="s">
        <v>35</v>
      </c>
      <c r="AB1082" s="12" t="s">
        <v>2901</v>
      </c>
      <c r="AE1082" s="12">
        <v>2</v>
      </c>
      <c r="AF1082" s="12">
        <v>10</v>
      </c>
      <c r="AR1082" s="12" t="s">
        <v>3226</v>
      </c>
    </row>
    <row r="1083" spans="1:44" s="12" customFormat="1" x14ac:dyDescent="0.25">
      <c r="A1083" s="12" t="s">
        <v>3220</v>
      </c>
      <c r="B1083" s="12">
        <v>2013</v>
      </c>
      <c r="D1083" s="12" t="s">
        <v>35</v>
      </c>
      <c r="E1083" s="12" t="s">
        <v>158</v>
      </c>
      <c r="F1083" s="12" t="s">
        <v>3221</v>
      </c>
      <c r="G1083" s="12" t="s">
        <v>2901</v>
      </c>
      <c r="H1083" s="12" t="s">
        <v>3501</v>
      </c>
      <c r="I1083" s="12" t="s">
        <v>3222</v>
      </c>
      <c r="J1083" s="12" t="s">
        <v>3625</v>
      </c>
      <c r="K1083" s="12" t="s">
        <v>28</v>
      </c>
      <c r="L1083" s="12" t="s">
        <v>28</v>
      </c>
      <c r="N1083" s="12" t="s">
        <v>28</v>
      </c>
      <c r="O1083"/>
      <c r="P1083" s="12" t="s">
        <v>471</v>
      </c>
      <c r="Q1083"/>
      <c r="R1083"/>
      <c r="S1083"/>
      <c r="T1083" s="12" t="s">
        <v>3459</v>
      </c>
      <c r="U1083" s="12" t="s">
        <v>3287</v>
      </c>
      <c r="V1083" s="12" t="s">
        <v>3277</v>
      </c>
      <c r="W1083" s="12" t="s">
        <v>3225</v>
      </c>
      <c r="X1083" s="12" t="s">
        <v>3219</v>
      </c>
      <c r="Y1083" s="12" t="s">
        <v>3219</v>
      </c>
      <c r="Z1083" s="12" t="s">
        <v>80</v>
      </c>
      <c r="AA1083" s="12" t="s">
        <v>35</v>
      </c>
      <c r="AB1083" s="12" t="s">
        <v>2901</v>
      </c>
      <c r="AE1083" s="12">
        <v>0</v>
      </c>
      <c r="AF1083" s="12">
        <v>2</v>
      </c>
      <c r="AR1083" s="12" t="s">
        <v>3226</v>
      </c>
    </row>
    <row r="1084" spans="1:44" s="12" customFormat="1" x14ac:dyDescent="0.25">
      <c r="A1084" s="12" t="s">
        <v>3220</v>
      </c>
      <c r="B1084" s="12">
        <v>2013</v>
      </c>
      <c r="D1084" s="12" t="s">
        <v>35</v>
      </c>
      <c r="E1084" s="12" t="s">
        <v>158</v>
      </c>
      <c r="F1084" s="12" t="s">
        <v>3221</v>
      </c>
      <c r="G1084" s="12" t="s">
        <v>2901</v>
      </c>
      <c r="H1084" s="12" t="s">
        <v>3501</v>
      </c>
      <c r="I1084" s="12" t="s">
        <v>3222</v>
      </c>
      <c r="J1084" s="12" t="s">
        <v>3625</v>
      </c>
      <c r="K1084" s="12" t="s">
        <v>28</v>
      </c>
      <c r="L1084" s="12" t="s">
        <v>28</v>
      </c>
      <c r="N1084" s="12" t="s">
        <v>28</v>
      </c>
      <c r="O1084"/>
      <c r="P1084" s="12" t="s">
        <v>471</v>
      </c>
      <c r="Q1084"/>
      <c r="R1084"/>
      <c r="S1084"/>
      <c r="T1084" s="12" t="s">
        <v>3458</v>
      </c>
      <c r="U1084" s="12" t="s">
        <v>3281</v>
      </c>
      <c r="V1084" s="12" t="s">
        <v>3277</v>
      </c>
      <c r="W1084" s="12" t="s">
        <v>3225</v>
      </c>
      <c r="X1084" s="12" t="s">
        <v>3219</v>
      </c>
      <c r="Y1084" s="12" t="s">
        <v>3219</v>
      </c>
      <c r="Z1084" s="12" t="s">
        <v>80</v>
      </c>
      <c r="AA1084" s="12" t="s">
        <v>35</v>
      </c>
      <c r="AB1084" s="12" t="s">
        <v>2901</v>
      </c>
      <c r="AE1084" s="12">
        <v>0</v>
      </c>
      <c r="AF1084" s="12">
        <v>2</v>
      </c>
      <c r="AR1084" s="12" t="s">
        <v>3226</v>
      </c>
    </row>
  </sheetData>
  <sortState xmlns:xlrd2="http://schemas.microsoft.com/office/spreadsheetml/2017/richdata2" ref="A2:BG866">
    <sortCondition ref="P2:P866"/>
  </sortState>
  <phoneticPr fontId="1"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6A791-05A4-4970-9805-61EE2300296C}">
  <dimension ref="A1:O71"/>
  <sheetViews>
    <sheetView topLeftCell="A25" workbookViewId="0">
      <selection activeCell="G71" sqref="G71"/>
    </sheetView>
  </sheetViews>
  <sheetFormatPr defaultRowHeight="15" x14ac:dyDescent="0.25"/>
  <sheetData>
    <row r="1" spans="1:11" x14ac:dyDescent="0.25">
      <c r="A1" t="s">
        <v>3020</v>
      </c>
    </row>
    <row r="2" spans="1:11" x14ac:dyDescent="0.25">
      <c r="H2" t="s">
        <v>3003</v>
      </c>
      <c r="I2">
        <v>1.96</v>
      </c>
    </row>
    <row r="3" spans="1:11" x14ac:dyDescent="0.25">
      <c r="B3" t="s">
        <v>3004</v>
      </c>
      <c r="C3" t="s">
        <v>3005</v>
      </c>
      <c r="E3" t="s">
        <v>3006</v>
      </c>
      <c r="F3" t="s">
        <v>3007</v>
      </c>
      <c r="G3" t="s">
        <v>3008</v>
      </c>
      <c r="H3" t="s">
        <v>3009</v>
      </c>
      <c r="I3" t="s">
        <v>3010</v>
      </c>
    </row>
    <row r="4" spans="1:11" x14ac:dyDescent="0.25">
      <c r="B4" t="s">
        <v>3011</v>
      </c>
      <c r="C4" t="s">
        <v>3012</v>
      </c>
      <c r="D4" t="s">
        <v>287</v>
      </c>
      <c r="E4" t="s">
        <v>3013</v>
      </c>
      <c r="F4" t="s">
        <v>3014</v>
      </c>
      <c r="G4" t="s">
        <v>3015</v>
      </c>
      <c r="H4" t="s">
        <v>3016</v>
      </c>
      <c r="I4" s="5" t="s">
        <v>3017</v>
      </c>
      <c r="J4" s="5" t="s">
        <v>3018</v>
      </c>
      <c r="K4" s="20" t="s">
        <v>3019</v>
      </c>
    </row>
    <row r="5" spans="1:11" x14ac:dyDescent="0.25">
      <c r="B5">
        <v>2</v>
      </c>
      <c r="C5">
        <v>2</v>
      </c>
      <c r="D5">
        <v>6</v>
      </c>
      <c r="E5">
        <f t="shared" ref="E5:E60" si="0">D5/C5</f>
        <v>3</v>
      </c>
      <c r="F5">
        <f t="shared" ref="F5:F60" si="1">B5/C5</f>
        <v>1</v>
      </c>
      <c r="G5" s="7">
        <f t="shared" ref="G5:G60" si="2">1-((1-F5)^(1/E5))</f>
        <v>1</v>
      </c>
      <c r="H5">
        <f t="shared" ref="H5:H60" si="3">((E5^2)*C5*((1-F5)^(E5-2)))/(1-((1-F5)^(E5)))</f>
        <v>0</v>
      </c>
      <c r="I5" s="7" t="e">
        <f t="shared" ref="I5:I60" si="4">$I$2/(H5^0.5)</f>
        <v>#DIV/0!</v>
      </c>
      <c r="J5" s="7" t="e">
        <f t="shared" ref="J5:J60" si="5">IF((G5-I5)&lt;0,0,G5-I5)</f>
        <v>#DIV/0!</v>
      </c>
      <c r="K5" s="7" t="e">
        <f t="shared" ref="K5:K60" si="6">G5+I5</f>
        <v>#DIV/0!</v>
      </c>
    </row>
    <row r="6" spans="1:11" x14ac:dyDescent="0.25">
      <c r="B6">
        <v>1</v>
      </c>
      <c r="C6">
        <v>13</v>
      </c>
      <c r="D6">
        <v>18</v>
      </c>
      <c r="E6">
        <f t="shared" si="0"/>
        <v>1.3846153846153846</v>
      </c>
      <c r="F6">
        <f t="shared" si="1"/>
        <v>7.6923076923076927E-2</v>
      </c>
      <c r="G6" s="7">
        <f t="shared" si="2"/>
        <v>5.6169441638559081E-2</v>
      </c>
      <c r="H6">
        <f t="shared" si="3"/>
        <v>249.56669537925578</v>
      </c>
      <c r="I6" s="7">
        <f t="shared" si="4"/>
        <v>0.12406885011968433</v>
      </c>
      <c r="J6" s="7">
        <f t="shared" si="5"/>
        <v>0</v>
      </c>
      <c r="K6" s="7">
        <f t="shared" si="6"/>
        <v>0.18023829175824341</v>
      </c>
    </row>
    <row r="7" spans="1:11" x14ac:dyDescent="0.25">
      <c r="B7">
        <v>1</v>
      </c>
      <c r="C7">
        <v>13</v>
      </c>
      <c r="D7">
        <v>20</v>
      </c>
      <c r="E7">
        <f t="shared" si="0"/>
        <v>1.5384615384615385</v>
      </c>
      <c r="F7">
        <f t="shared" si="1"/>
        <v>7.6923076923076927E-2</v>
      </c>
      <c r="G7" s="7">
        <f t="shared" si="2"/>
        <v>5.0697486149089754E-2</v>
      </c>
      <c r="H7">
        <f t="shared" si="3"/>
        <v>275.56114838861015</v>
      </c>
      <c r="I7" s="7">
        <f t="shared" si="4"/>
        <v>0.11807204312591045</v>
      </c>
      <c r="J7" s="7">
        <f t="shared" si="5"/>
        <v>0</v>
      </c>
      <c r="K7" s="7">
        <f t="shared" si="6"/>
        <v>0.16876952927500022</v>
      </c>
    </row>
    <row r="8" spans="1:11" x14ac:dyDescent="0.25">
      <c r="B8">
        <v>1</v>
      </c>
      <c r="C8">
        <v>17</v>
      </c>
      <c r="D8">
        <v>47</v>
      </c>
      <c r="E8">
        <f t="shared" si="0"/>
        <v>2.7647058823529411</v>
      </c>
      <c r="F8">
        <f t="shared" si="1"/>
        <v>5.8823529411764705E-2</v>
      </c>
      <c r="G8" s="7">
        <f t="shared" si="2"/>
        <v>2.1689382629370035E-2</v>
      </c>
      <c r="H8">
        <f t="shared" si="3"/>
        <v>803.90099974976317</v>
      </c>
      <c r="I8" s="7">
        <f t="shared" si="4"/>
        <v>6.9128126518639463E-2</v>
      </c>
      <c r="J8" s="7">
        <f t="shared" si="5"/>
        <v>0</v>
      </c>
      <c r="K8" s="7">
        <f t="shared" si="6"/>
        <v>9.0817509148009498E-2</v>
      </c>
    </row>
    <row r="9" spans="1:11" x14ac:dyDescent="0.25">
      <c r="B9">
        <v>0</v>
      </c>
      <c r="C9">
        <v>23</v>
      </c>
      <c r="D9">
        <v>105</v>
      </c>
      <c r="E9">
        <f t="shared" si="0"/>
        <v>4.5652173913043477</v>
      </c>
      <c r="F9">
        <f t="shared" si="1"/>
        <v>0</v>
      </c>
      <c r="G9" s="7">
        <f t="shared" si="2"/>
        <v>0</v>
      </c>
      <c r="H9" t="e">
        <f t="shared" si="3"/>
        <v>#DIV/0!</v>
      </c>
      <c r="I9" s="7" t="e">
        <f t="shared" si="4"/>
        <v>#DIV/0!</v>
      </c>
      <c r="J9" s="7" t="e">
        <f t="shared" si="5"/>
        <v>#DIV/0!</v>
      </c>
      <c r="K9" s="7" t="e">
        <f t="shared" si="6"/>
        <v>#DIV/0!</v>
      </c>
    </row>
    <row r="10" spans="1:11" x14ac:dyDescent="0.25">
      <c r="B10">
        <v>5</v>
      </c>
      <c r="C10">
        <v>33</v>
      </c>
      <c r="D10">
        <v>107</v>
      </c>
      <c r="E10">
        <f t="shared" si="0"/>
        <v>3.2424242424242422</v>
      </c>
      <c r="F10">
        <f t="shared" si="1"/>
        <v>0.15151515151515152</v>
      </c>
      <c r="G10" s="7">
        <f t="shared" si="2"/>
        <v>4.9410445959617411E-2</v>
      </c>
      <c r="H10">
        <f t="shared" si="3"/>
        <v>684.92535374703687</v>
      </c>
      <c r="I10" s="7">
        <f t="shared" si="4"/>
        <v>7.4891831241444412E-2</v>
      </c>
      <c r="J10" s="7">
        <f t="shared" si="5"/>
        <v>0</v>
      </c>
      <c r="K10" s="7">
        <f t="shared" si="6"/>
        <v>0.12430227720106182</v>
      </c>
    </row>
    <row r="11" spans="1:11" x14ac:dyDescent="0.25">
      <c r="B11">
        <v>1</v>
      </c>
      <c r="C11">
        <v>45</v>
      </c>
      <c r="D11">
        <v>109</v>
      </c>
      <c r="E11">
        <f t="shared" si="0"/>
        <v>2.4222222222222221</v>
      </c>
      <c r="F11">
        <f t="shared" si="1"/>
        <v>2.2222222222222223E-2</v>
      </c>
      <c r="G11" s="7">
        <f t="shared" si="2"/>
        <v>9.2348786761591306E-3</v>
      </c>
      <c r="H11">
        <f t="shared" si="3"/>
        <v>4936.4420318328202</v>
      </c>
      <c r="I11" s="7">
        <f t="shared" si="4"/>
        <v>2.7896457100437817E-2</v>
      </c>
      <c r="J11" s="7">
        <f t="shared" si="5"/>
        <v>0</v>
      </c>
      <c r="K11" s="7">
        <f t="shared" si="6"/>
        <v>3.7131335776596948E-2</v>
      </c>
    </row>
    <row r="12" spans="1:11" x14ac:dyDescent="0.25">
      <c r="B12">
        <v>7</v>
      </c>
      <c r="C12">
        <v>183</v>
      </c>
      <c r="D12">
        <v>109</v>
      </c>
      <c r="E12">
        <f t="shared" si="0"/>
        <v>0.59562841530054644</v>
      </c>
      <c r="F12">
        <f t="shared" si="1"/>
        <v>3.825136612021858E-2</v>
      </c>
      <c r="G12" s="7">
        <f t="shared" si="2"/>
        <v>6.3382864485329926E-2</v>
      </c>
      <c r="H12">
        <f t="shared" si="3"/>
        <v>2986.4856914007919</v>
      </c>
      <c r="I12" s="7">
        <f t="shared" si="4"/>
        <v>3.5865414318897802E-2</v>
      </c>
      <c r="J12" s="7">
        <f t="shared" si="5"/>
        <v>2.7517450166432124E-2</v>
      </c>
      <c r="K12" s="7">
        <f t="shared" si="6"/>
        <v>9.9248278804227735E-2</v>
      </c>
    </row>
    <row r="13" spans="1:11" x14ac:dyDescent="0.25">
      <c r="B13">
        <v>4</v>
      </c>
      <c r="C13">
        <v>27</v>
      </c>
      <c r="D13">
        <v>111</v>
      </c>
      <c r="E13">
        <f t="shared" si="0"/>
        <v>4.1111111111111107</v>
      </c>
      <c r="F13">
        <f t="shared" si="1"/>
        <v>0.14814814814814814</v>
      </c>
      <c r="G13" s="7">
        <f t="shared" si="2"/>
        <v>3.8251470403804055E-2</v>
      </c>
      <c r="H13">
        <f t="shared" si="3"/>
        <v>673.86129524953571</v>
      </c>
      <c r="I13" s="7">
        <f t="shared" si="4"/>
        <v>7.550414867301293E-2</v>
      </c>
      <c r="J13" s="7">
        <f t="shared" si="5"/>
        <v>0</v>
      </c>
      <c r="K13" s="7">
        <f t="shared" si="6"/>
        <v>0.11375561907681699</v>
      </c>
    </row>
    <row r="14" spans="1:11" x14ac:dyDescent="0.25">
      <c r="B14">
        <v>83</v>
      </c>
      <c r="C14">
        <v>109</v>
      </c>
      <c r="D14">
        <v>182</v>
      </c>
      <c r="E14">
        <f t="shared" si="0"/>
        <v>1.6697247706422018</v>
      </c>
      <c r="F14">
        <f t="shared" si="1"/>
        <v>0.76146788990825687</v>
      </c>
      <c r="G14" s="7">
        <f t="shared" si="2"/>
        <v>0.57615006150899017</v>
      </c>
      <c r="H14">
        <f t="shared" si="3"/>
        <v>536.90455258914187</v>
      </c>
      <c r="I14" s="7">
        <f t="shared" si="4"/>
        <v>8.4587760721966249E-2</v>
      </c>
      <c r="J14" s="7">
        <f t="shared" si="5"/>
        <v>0.4915623007870239</v>
      </c>
      <c r="K14" s="7">
        <f t="shared" si="6"/>
        <v>0.66073782223095645</v>
      </c>
    </row>
    <row r="15" spans="1:11" x14ac:dyDescent="0.25">
      <c r="B15">
        <v>7</v>
      </c>
      <c r="C15">
        <v>109</v>
      </c>
      <c r="D15">
        <v>182</v>
      </c>
      <c r="E15">
        <f t="shared" si="0"/>
        <v>1.6697247706422018</v>
      </c>
      <c r="F15">
        <f t="shared" si="1"/>
        <v>6.4220183486238536E-2</v>
      </c>
      <c r="G15" s="7">
        <f t="shared" si="2"/>
        <v>3.8972353284167371E-2</v>
      </c>
      <c r="H15">
        <f t="shared" si="3"/>
        <v>2960.9481102066543</v>
      </c>
      <c r="I15" s="7">
        <f t="shared" si="4"/>
        <v>3.6019748246665664E-2</v>
      </c>
      <c r="J15" s="7">
        <f t="shared" si="5"/>
        <v>2.9526050375017071E-3</v>
      </c>
      <c r="K15" s="7">
        <f t="shared" si="6"/>
        <v>7.4992101530833036E-2</v>
      </c>
    </row>
    <row r="16" spans="1:11" x14ac:dyDescent="0.25">
      <c r="B16">
        <v>5</v>
      </c>
      <c r="C16">
        <v>109</v>
      </c>
      <c r="D16">
        <v>182</v>
      </c>
      <c r="E16">
        <f t="shared" si="0"/>
        <v>1.6697247706422018</v>
      </c>
      <c r="F16">
        <f t="shared" si="1"/>
        <v>4.5871559633027525E-2</v>
      </c>
      <c r="G16" s="7">
        <f t="shared" si="2"/>
        <v>2.7730829788652045E-2</v>
      </c>
      <c r="H16">
        <f t="shared" si="3"/>
        <v>4092.8026399213468</v>
      </c>
      <c r="I16" s="7">
        <f t="shared" si="4"/>
        <v>3.0636960024035233E-2</v>
      </c>
      <c r="J16" s="7">
        <f t="shared" si="5"/>
        <v>0</v>
      </c>
      <c r="K16" s="7">
        <f t="shared" si="6"/>
        <v>5.8367789812687282E-2</v>
      </c>
    </row>
    <row r="17" spans="2:11" x14ac:dyDescent="0.25">
      <c r="B17">
        <v>3</v>
      </c>
      <c r="C17">
        <v>109</v>
      </c>
      <c r="D17">
        <v>182</v>
      </c>
      <c r="E17">
        <f t="shared" si="0"/>
        <v>1.6697247706422018</v>
      </c>
      <c r="F17">
        <f t="shared" si="1"/>
        <v>2.7522935779816515E-2</v>
      </c>
      <c r="G17" s="7">
        <f t="shared" si="2"/>
        <v>1.6575689921735082E-2</v>
      </c>
      <c r="H17">
        <f t="shared" si="3"/>
        <v>6736.1743530953472</v>
      </c>
      <c r="I17" s="7">
        <f t="shared" si="4"/>
        <v>2.3880829701612025E-2</v>
      </c>
      <c r="J17" s="7">
        <f t="shared" si="5"/>
        <v>0</v>
      </c>
      <c r="K17" s="7">
        <f t="shared" si="6"/>
        <v>4.0456519623347106E-2</v>
      </c>
    </row>
    <row r="18" spans="2:11" x14ac:dyDescent="0.25">
      <c r="B18">
        <v>3</v>
      </c>
      <c r="C18">
        <v>109</v>
      </c>
      <c r="D18">
        <v>182</v>
      </c>
      <c r="E18">
        <f t="shared" si="0"/>
        <v>1.6697247706422018</v>
      </c>
      <c r="F18">
        <f t="shared" si="1"/>
        <v>2.7522935779816515E-2</v>
      </c>
      <c r="G18" s="7">
        <f t="shared" si="2"/>
        <v>1.6575689921735082E-2</v>
      </c>
      <c r="H18">
        <f t="shared" si="3"/>
        <v>6736.1743530953472</v>
      </c>
      <c r="I18" s="7">
        <f t="shared" si="4"/>
        <v>2.3880829701612025E-2</v>
      </c>
      <c r="J18" s="7">
        <f t="shared" si="5"/>
        <v>0</v>
      </c>
      <c r="K18" s="7">
        <f t="shared" si="6"/>
        <v>4.0456519623347106E-2</v>
      </c>
    </row>
    <row r="19" spans="2:11" x14ac:dyDescent="0.25">
      <c r="B19">
        <v>4</v>
      </c>
      <c r="C19">
        <v>109</v>
      </c>
      <c r="D19">
        <v>182</v>
      </c>
      <c r="E19">
        <f t="shared" si="0"/>
        <v>1.6697247706422018</v>
      </c>
      <c r="F19">
        <f t="shared" si="1"/>
        <v>3.669724770642202E-2</v>
      </c>
      <c r="G19" s="7">
        <f t="shared" si="2"/>
        <v>2.2142606545411891E-2</v>
      </c>
      <c r="H19">
        <f t="shared" si="3"/>
        <v>5083.8489939046394</v>
      </c>
      <c r="I19" s="7">
        <f t="shared" si="4"/>
        <v>2.7489051205186233E-2</v>
      </c>
      <c r="J19" s="7">
        <f t="shared" si="5"/>
        <v>0</v>
      </c>
      <c r="K19" s="7">
        <f t="shared" si="6"/>
        <v>4.9631657750598121E-2</v>
      </c>
    </row>
    <row r="20" spans="2:11" x14ac:dyDescent="0.25">
      <c r="B20">
        <v>14</v>
      </c>
      <c r="C20">
        <v>109</v>
      </c>
      <c r="D20">
        <v>182</v>
      </c>
      <c r="E20">
        <f t="shared" si="0"/>
        <v>1.6697247706422018</v>
      </c>
      <c r="F20">
        <f t="shared" si="1"/>
        <v>0.12844036697247707</v>
      </c>
      <c r="G20" s="7">
        <f t="shared" si="2"/>
        <v>7.9033417535802286E-2</v>
      </c>
      <c r="H20">
        <f t="shared" si="3"/>
        <v>1550.4915665728295</v>
      </c>
      <c r="I20" s="7">
        <f t="shared" si="4"/>
        <v>4.9776157411349588E-2</v>
      </c>
      <c r="J20" s="7">
        <f t="shared" si="5"/>
        <v>2.9257260124452698E-2</v>
      </c>
      <c r="K20" s="7">
        <f t="shared" si="6"/>
        <v>0.12880957494715187</v>
      </c>
    </row>
    <row r="21" spans="2:11" x14ac:dyDescent="0.25">
      <c r="B21">
        <v>7</v>
      </c>
      <c r="C21">
        <v>88</v>
      </c>
      <c r="D21">
        <v>284</v>
      </c>
      <c r="E21">
        <f t="shared" si="0"/>
        <v>3.2272727272727271</v>
      </c>
      <c r="F21">
        <f t="shared" si="1"/>
        <v>7.9545454545454544E-2</v>
      </c>
      <c r="G21" s="7">
        <f t="shared" si="2"/>
        <v>2.5356484745460484E-2</v>
      </c>
      <c r="H21">
        <f t="shared" si="3"/>
        <v>3527.3012581549351</v>
      </c>
      <c r="I21" s="7">
        <f t="shared" si="4"/>
        <v>3.3001584699429605E-2</v>
      </c>
      <c r="J21" s="7">
        <f t="shared" si="5"/>
        <v>0</v>
      </c>
      <c r="K21" s="7">
        <f t="shared" si="6"/>
        <v>5.8358069444890089E-2</v>
      </c>
    </row>
    <row r="22" spans="2:11" x14ac:dyDescent="0.25">
      <c r="B22">
        <v>6</v>
      </c>
      <c r="C22">
        <v>51</v>
      </c>
      <c r="D22">
        <v>456</v>
      </c>
      <c r="E22">
        <f t="shared" si="0"/>
        <v>8.9411764705882355</v>
      </c>
      <c r="F22">
        <f t="shared" si="1"/>
        <v>0.11764705882352941</v>
      </c>
      <c r="G22" s="7">
        <f t="shared" si="2"/>
        <v>1.3900985868243065E-2</v>
      </c>
      <c r="H22">
        <f t="shared" si="3"/>
        <v>2539.580713274464</v>
      </c>
      <c r="I22" s="7">
        <f t="shared" si="4"/>
        <v>3.8893323977812345E-2</v>
      </c>
      <c r="J22" s="7">
        <f t="shared" si="5"/>
        <v>0</v>
      </c>
      <c r="K22" s="7">
        <f t="shared" si="6"/>
        <v>5.2794309846055411E-2</v>
      </c>
    </row>
    <row r="23" spans="2:11" x14ac:dyDescent="0.25">
      <c r="B23">
        <v>1</v>
      </c>
      <c r="C23">
        <v>52</v>
      </c>
      <c r="D23">
        <v>456</v>
      </c>
      <c r="E23">
        <f t="shared" si="0"/>
        <v>8.7692307692307701</v>
      </c>
      <c r="F23">
        <f t="shared" si="1"/>
        <v>1.9230769230769232E-2</v>
      </c>
      <c r="G23" s="7">
        <f t="shared" si="2"/>
        <v>2.2118932749224385E-3</v>
      </c>
      <c r="H23">
        <f t="shared" si="3"/>
        <v>22393.603995977581</v>
      </c>
      <c r="I23" s="7">
        <f t="shared" si="4"/>
        <v>1.3097670914796774E-2</v>
      </c>
      <c r="J23" s="7">
        <f t="shared" si="5"/>
        <v>0</v>
      </c>
      <c r="K23" s="7">
        <f t="shared" si="6"/>
        <v>1.5309564189719212E-2</v>
      </c>
    </row>
    <row r="24" spans="2:11" x14ac:dyDescent="0.25">
      <c r="B24">
        <v>2</v>
      </c>
      <c r="C24">
        <v>52</v>
      </c>
      <c r="D24">
        <v>456</v>
      </c>
      <c r="E24">
        <f t="shared" si="0"/>
        <v>8.7692307692307701</v>
      </c>
      <c r="F24">
        <f t="shared" si="1"/>
        <v>3.8461538461538464E-2</v>
      </c>
      <c r="G24" s="7">
        <f t="shared" si="2"/>
        <v>4.4625505636382012E-3</v>
      </c>
      <c r="H24">
        <f t="shared" si="3"/>
        <v>10536.416783205706</v>
      </c>
      <c r="I24" s="7">
        <f t="shared" si="4"/>
        <v>1.9094557597292609E-2</v>
      </c>
      <c r="J24" s="7">
        <f t="shared" si="5"/>
        <v>0</v>
      </c>
      <c r="K24" s="7">
        <f t="shared" si="6"/>
        <v>2.3557108160930811E-2</v>
      </c>
    </row>
    <row r="25" spans="2:11" x14ac:dyDescent="0.25">
      <c r="B25">
        <v>1</v>
      </c>
      <c r="C25">
        <v>33</v>
      </c>
      <c r="D25">
        <v>474</v>
      </c>
      <c r="E25">
        <f t="shared" si="0"/>
        <v>14.363636363636363</v>
      </c>
      <c r="F25">
        <f t="shared" si="1"/>
        <v>3.0303030303030304E-2</v>
      </c>
      <c r="G25" s="7">
        <f t="shared" si="2"/>
        <v>2.1400375141860106E-3</v>
      </c>
      <c r="H25">
        <f t="shared" si="3"/>
        <v>13027.120713486354</v>
      </c>
      <c r="I25" s="7">
        <f t="shared" si="4"/>
        <v>1.7172433870336835E-2</v>
      </c>
      <c r="J25" s="7">
        <f t="shared" si="5"/>
        <v>0</v>
      </c>
      <c r="K25" s="7">
        <f t="shared" si="6"/>
        <v>1.9312471384522845E-2</v>
      </c>
    </row>
    <row r="26" spans="2:11" x14ac:dyDescent="0.25">
      <c r="B26">
        <v>17</v>
      </c>
      <c r="C26">
        <v>168</v>
      </c>
      <c r="D26">
        <v>809</v>
      </c>
      <c r="E26">
        <f t="shared" si="0"/>
        <v>4.8154761904761907</v>
      </c>
      <c r="F26">
        <f t="shared" si="1"/>
        <v>0.10119047619047619</v>
      </c>
      <c r="G26" s="7">
        <f t="shared" si="2"/>
        <v>2.191082544464007E-2</v>
      </c>
      <c r="H26">
        <f t="shared" si="3"/>
        <v>7181.1135826582477</v>
      </c>
      <c r="I26" s="7">
        <f t="shared" si="4"/>
        <v>2.3129176666087155E-2</v>
      </c>
      <c r="J26" s="7">
        <f t="shared" si="5"/>
        <v>0</v>
      </c>
      <c r="K26" s="7">
        <f t="shared" si="6"/>
        <v>4.5040002110727229E-2</v>
      </c>
    </row>
    <row r="27" spans="2:11" x14ac:dyDescent="0.25">
      <c r="B27">
        <v>1</v>
      </c>
      <c r="C27">
        <v>159</v>
      </c>
      <c r="D27">
        <v>876</v>
      </c>
      <c r="E27">
        <f t="shared" si="0"/>
        <v>5.5094339622641506</v>
      </c>
      <c r="F27">
        <f t="shared" si="1"/>
        <v>6.2893081761006293E-3</v>
      </c>
      <c r="G27" s="7">
        <f t="shared" si="2"/>
        <v>1.1445019795233158E-3</v>
      </c>
      <c r="H27">
        <f t="shared" si="3"/>
        <v>138179.02231626824</v>
      </c>
      <c r="I27" s="7">
        <f t="shared" si="4"/>
        <v>5.2727236935251999E-3</v>
      </c>
      <c r="J27" s="7">
        <f t="shared" si="5"/>
        <v>0</v>
      </c>
      <c r="K27" s="7">
        <f t="shared" si="6"/>
        <v>6.4172256730485157E-3</v>
      </c>
    </row>
    <row r="28" spans="2:11" x14ac:dyDescent="0.25">
      <c r="B28">
        <v>24</v>
      </c>
      <c r="C28">
        <v>1205</v>
      </c>
      <c r="D28">
        <v>1205</v>
      </c>
      <c r="E28">
        <f t="shared" si="0"/>
        <v>1</v>
      </c>
      <c r="F28">
        <f t="shared" si="1"/>
        <v>1.9917012448132779E-2</v>
      </c>
      <c r="G28" s="7">
        <f t="shared" si="2"/>
        <v>1.991701244813282E-2</v>
      </c>
      <c r="H28">
        <f t="shared" si="3"/>
        <v>61730.5293889358</v>
      </c>
      <c r="I28" s="7">
        <f t="shared" si="4"/>
        <v>7.8887114453572126E-3</v>
      </c>
      <c r="J28" s="7">
        <f t="shared" si="5"/>
        <v>1.2028301002775608E-2</v>
      </c>
      <c r="K28" s="7">
        <f t="shared" si="6"/>
        <v>2.7805723893490033E-2</v>
      </c>
    </row>
    <row r="29" spans="2:11" x14ac:dyDescent="0.25">
      <c r="B29">
        <v>23</v>
      </c>
      <c r="C29">
        <v>253</v>
      </c>
      <c r="D29">
        <v>1293</v>
      </c>
      <c r="E29">
        <f t="shared" si="0"/>
        <v>5.1106719367588935</v>
      </c>
      <c r="F29">
        <f t="shared" si="1"/>
        <v>9.0909090909090912E-2</v>
      </c>
      <c r="G29" s="7">
        <f t="shared" si="2"/>
        <v>1.8476425120791062E-2</v>
      </c>
      <c r="H29">
        <f t="shared" si="3"/>
        <v>12740.526751373707</v>
      </c>
      <c r="I29" s="7">
        <f t="shared" si="4"/>
        <v>1.7364503867539353E-2</v>
      </c>
      <c r="J29" s="7">
        <f t="shared" si="5"/>
        <v>1.1119212532517096E-3</v>
      </c>
      <c r="K29" s="7">
        <f t="shared" si="6"/>
        <v>3.5840928988330412E-2</v>
      </c>
    </row>
    <row r="30" spans="2:11" x14ac:dyDescent="0.25">
      <c r="B30">
        <v>30</v>
      </c>
      <c r="C30">
        <v>282</v>
      </c>
      <c r="D30">
        <v>1651</v>
      </c>
      <c r="E30">
        <f t="shared" si="0"/>
        <v>5.8546099290780145</v>
      </c>
      <c r="F30">
        <f t="shared" si="1"/>
        <v>0.10638297872340426</v>
      </c>
      <c r="G30" s="7">
        <f t="shared" si="2"/>
        <v>1.902849461724021E-2</v>
      </c>
      <c r="H30">
        <f t="shared" si="3"/>
        <v>12988.625306836682</v>
      </c>
      <c r="I30" s="7">
        <f t="shared" si="4"/>
        <v>1.7197862686905069E-2</v>
      </c>
      <c r="J30" s="7">
        <f t="shared" si="5"/>
        <v>1.8306319303351415E-3</v>
      </c>
      <c r="K30" s="7">
        <f t="shared" si="6"/>
        <v>3.6226357304145279E-2</v>
      </c>
    </row>
    <row r="31" spans="2:11" x14ac:dyDescent="0.25">
      <c r="B31">
        <v>53</v>
      </c>
      <c r="C31">
        <v>284</v>
      </c>
      <c r="D31">
        <v>2079</v>
      </c>
      <c r="E31">
        <f t="shared" si="0"/>
        <v>7.320422535211268</v>
      </c>
      <c r="F31">
        <f t="shared" si="1"/>
        <v>0.18661971830985916</v>
      </c>
      <c r="G31" s="7">
        <f t="shared" si="2"/>
        <v>2.7822109275369433E-2</v>
      </c>
      <c r="H31">
        <f t="shared" si="3"/>
        <v>6505.3599078029047</v>
      </c>
      <c r="I31" s="7">
        <f t="shared" si="4"/>
        <v>2.430079081346281E-2</v>
      </c>
      <c r="J31" s="7">
        <f t="shared" si="5"/>
        <v>3.521318461906623E-3</v>
      </c>
      <c r="K31" s="7">
        <f t="shared" si="6"/>
        <v>5.2122900088832247E-2</v>
      </c>
    </row>
    <row r="32" spans="2:11" x14ac:dyDescent="0.25">
      <c r="B32">
        <v>49</v>
      </c>
      <c r="C32">
        <v>312</v>
      </c>
      <c r="D32">
        <v>2167</v>
      </c>
      <c r="E32">
        <f t="shared" si="0"/>
        <v>6.9455128205128203</v>
      </c>
      <c r="F32">
        <f t="shared" si="1"/>
        <v>0.15705128205128205</v>
      </c>
      <c r="G32" s="7">
        <f t="shared" si="2"/>
        <v>2.4298416592788752E-2</v>
      </c>
      <c r="H32">
        <f t="shared" si="3"/>
        <v>9306.3903320222471</v>
      </c>
      <c r="I32" s="7">
        <f t="shared" si="4"/>
        <v>2.0317274085988133E-2</v>
      </c>
      <c r="J32" s="7">
        <f t="shared" si="5"/>
        <v>3.9811425068006188E-3</v>
      </c>
      <c r="K32" s="7">
        <f t="shared" si="6"/>
        <v>4.4615690678776881E-2</v>
      </c>
    </row>
    <row r="33" spans="2:11" x14ac:dyDescent="0.25">
      <c r="B33">
        <v>11</v>
      </c>
      <c r="C33">
        <v>889</v>
      </c>
      <c r="D33">
        <v>2665</v>
      </c>
      <c r="E33">
        <f t="shared" si="0"/>
        <v>2.9977502812148482</v>
      </c>
      <c r="F33">
        <f t="shared" si="1"/>
        <v>1.2373453318335208E-2</v>
      </c>
      <c r="G33" s="7">
        <f t="shared" si="2"/>
        <v>4.1447154261305963E-3</v>
      </c>
      <c r="H33">
        <f t="shared" si="3"/>
        <v>215372.3607460435</v>
      </c>
      <c r="I33" s="7">
        <f t="shared" si="4"/>
        <v>4.2233890259319477E-3</v>
      </c>
      <c r="J33" s="7">
        <f t="shared" si="5"/>
        <v>0</v>
      </c>
      <c r="K33" s="7">
        <f t="shared" si="6"/>
        <v>8.3681044520625449E-3</v>
      </c>
    </row>
    <row r="34" spans="2:11" x14ac:dyDescent="0.25">
      <c r="B34">
        <v>56</v>
      </c>
      <c r="C34">
        <v>328</v>
      </c>
      <c r="D34">
        <v>3093</v>
      </c>
      <c r="E34">
        <f t="shared" si="0"/>
        <v>9.4298780487804876</v>
      </c>
      <c r="F34">
        <f t="shared" si="1"/>
        <v>0.17073170731707318</v>
      </c>
      <c r="G34" s="7">
        <f t="shared" si="2"/>
        <v>1.9657244901811421E-2</v>
      </c>
      <c r="H34">
        <f t="shared" si="3"/>
        <v>8756.0712026499223</v>
      </c>
      <c r="I34" s="7">
        <f t="shared" si="4"/>
        <v>2.0946015911299402E-2</v>
      </c>
      <c r="J34" s="7">
        <f t="shared" si="5"/>
        <v>0</v>
      </c>
      <c r="K34" s="7">
        <f t="shared" si="6"/>
        <v>4.0603260813110824E-2</v>
      </c>
    </row>
    <row r="35" spans="2:11" x14ac:dyDescent="0.25">
      <c r="B35">
        <v>83</v>
      </c>
      <c r="C35">
        <v>109</v>
      </c>
      <c r="D35">
        <v>182</v>
      </c>
      <c r="E35">
        <f t="shared" si="0"/>
        <v>1.6697247706422018</v>
      </c>
      <c r="F35">
        <f t="shared" si="1"/>
        <v>0.76146788990825687</v>
      </c>
      <c r="G35" s="7">
        <f t="shared" si="2"/>
        <v>0.57615006150899017</v>
      </c>
      <c r="H35">
        <f t="shared" si="3"/>
        <v>536.90455258914187</v>
      </c>
      <c r="I35" s="7">
        <f t="shared" si="4"/>
        <v>8.4587760721966249E-2</v>
      </c>
      <c r="J35" s="7">
        <f t="shared" si="5"/>
        <v>0.4915623007870239</v>
      </c>
      <c r="K35" s="7">
        <f t="shared" si="6"/>
        <v>0.66073782223095645</v>
      </c>
    </row>
    <row r="36" spans="2:11" x14ac:dyDescent="0.25">
      <c r="B36">
        <v>7</v>
      </c>
      <c r="C36">
        <v>109</v>
      </c>
      <c r="D36">
        <v>182</v>
      </c>
      <c r="E36">
        <f t="shared" si="0"/>
        <v>1.6697247706422018</v>
      </c>
      <c r="F36">
        <f t="shared" si="1"/>
        <v>6.4220183486238536E-2</v>
      </c>
      <c r="G36" s="7">
        <f t="shared" si="2"/>
        <v>3.8972353284167371E-2</v>
      </c>
      <c r="H36">
        <f t="shared" si="3"/>
        <v>2960.9481102066543</v>
      </c>
      <c r="I36" s="7">
        <f t="shared" si="4"/>
        <v>3.6019748246665664E-2</v>
      </c>
      <c r="J36" s="7">
        <f t="shared" si="5"/>
        <v>2.9526050375017071E-3</v>
      </c>
      <c r="K36" s="7">
        <f t="shared" si="6"/>
        <v>7.4992101530833036E-2</v>
      </c>
    </row>
    <row r="37" spans="2:11" x14ac:dyDescent="0.25">
      <c r="B37">
        <v>5</v>
      </c>
      <c r="C37">
        <v>109</v>
      </c>
      <c r="D37">
        <v>182</v>
      </c>
      <c r="E37">
        <f t="shared" si="0"/>
        <v>1.6697247706422018</v>
      </c>
      <c r="F37">
        <f t="shared" si="1"/>
        <v>4.5871559633027525E-2</v>
      </c>
      <c r="G37" s="7">
        <f t="shared" si="2"/>
        <v>2.7730829788652045E-2</v>
      </c>
      <c r="H37">
        <f t="shared" si="3"/>
        <v>4092.8026399213468</v>
      </c>
      <c r="I37" s="7">
        <f t="shared" si="4"/>
        <v>3.0636960024035233E-2</v>
      </c>
      <c r="J37" s="7">
        <f t="shared" si="5"/>
        <v>0</v>
      </c>
      <c r="K37" s="7">
        <f t="shared" si="6"/>
        <v>5.8367789812687282E-2</v>
      </c>
    </row>
    <row r="38" spans="2:11" x14ac:dyDescent="0.25">
      <c r="B38">
        <v>3</v>
      </c>
      <c r="C38">
        <v>109</v>
      </c>
      <c r="D38">
        <v>182</v>
      </c>
      <c r="E38">
        <f t="shared" si="0"/>
        <v>1.6697247706422018</v>
      </c>
      <c r="F38">
        <f t="shared" si="1"/>
        <v>2.7522935779816515E-2</v>
      </c>
      <c r="G38" s="7">
        <f t="shared" si="2"/>
        <v>1.6575689921735082E-2</v>
      </c>
      <c r="H38">
        <f t="shared" si="3"/>
        <v>6736.1743530953472</v>
      </c>
      <c r="I38" s="7">
        <f t="shared" si="4"/>
        <v>2.3880829701612025E-2</v>
      </c>
      <c r="J38" s="7">
        <f t="shared" si="5"/>
        <v>0</v>
      </c>
      <c r="K38" s="7">
        <f t="shared" si="6"/>
        <v>4.0456519623347106E-2</v>
      </c>
    </row>
    <row r="39" spans="2:11" x14ac:dyDescent="0.25">
      <c r="B39">
        <v>3</v>
      </c>
      <c r="C39">
        <v>109</v>
      </c>
      <c r="D39">
        <v>182</v>
      </c>
      <c r="E39">
        <f t="shared" si="0"/>
        <v>1.6697247706422018</v>
      </c>
      <c r="F39">
        <f t="shared" si="1"/>
        <v>2.7522935779816515E-2</v>
      </c>
      <c r="G39" s="7">
        <f t="shared" si="2"/>
        <v>1.6575689921735082E-2</v>
      </c>
      <c r="H39">
        <f t="shared" si="3"/>
        <v>6736.1743530953472</v>
      </c>
      <c r="I39" s="7">
        <f t="shared" si="4"/>
        <v>2.3880829701612025E-2</v>
      </c>
      <c r="J39" s="7">
        <f t="shared" si="5"/>
        <v>0</v>
      </c>
      <c r="K39" s="7">
        <f t="shared" si="6"/>
        <v>4.0456519623347106E-2</v>
      </c>
    </row>
    <row r="40" spans="2:11" x14ac:dyDescent="0.25">
      <c r="B40">
        <v>2</v>
      </c>
      <c r="C40">
        <v>109</v>
      </c>
      <c r="D40">
        <v>182</v>
      </c>
      <c r="E40">
        <f t="shared" si="0"/>
        <v>1.6697247706422018</v>
      </c>
      <c r="F40">
        <f t="shared" si="1"/>
        <v>1.834862385321101E-2</v>
      </c>
      <c r="G40" s="7">
        <f t="shared" si="2"/>
        <v>1.1029798812354996E-2</v>
      </c>
      <c r="H40">
        <f t="shared" si="3"/>
        <v>10041.67843824621</v>
      </c>
      <c r="I40" s="7">
        <f t="shared" si="4"/>
        <v>1.9559282364961978E-2</v>
      </c>
      <c r="J40" s="7">
        <f t="shared" si="5"/>
        <v>0</v>
      </c>
      <c r="K40" s="7">
        <f t="shared" si="6"/>
        <v>3.0589081177316974E-2</v>
      </c>
    </row>
    <row r="41" spans="2:11" x14ac:dyDescent="0.25">
      <c r="B41">
        <v>10</v>
      </c>
      <c r="C41">
        <v>109</v>
      </c>
      <c r="D41">
        <v>182</v>
      </c>
      <c r="E41">
        <f t="shared" si="0"/>
        <v>1.6697247706422018</v>
      </c>
      <c r="F41">
        <f t="shared" si="1"/>
        <v>9.1743119266055051E-2</v>
      </c>
      <c r="G41" s="7">
        <f t="shared" si="2"/>
        <v>5.6001851493593047E-2</v>
      </c>
      <c r="H41">
        <f t="shared" si="3"/>
        <v>2113.4663773357861</v>
      </c>
      <c r="I41" s="7">
        <f t="shared" si="4"/>
        <v>4.2634227646347674E-2</v>
      </c>
      <c r="J41" s="7">
        <f t="shared" si="5"/>
        <v>1.3367623847245373E-2</v>
      </c>
      <c r="K41" s="7">
        <f t="shared" si="6"/>
        <v>9.8636079139940713E-2</v>
      </c>
    </row>
    <row r="42" spans="2:11" x14ac:dyDescent="0.25">
      <c r="B42">
        <v>1</v>
      </c>
      <c r="C42">
        <v>109</v>
      </c>
      <c r="D42">
        <v>182</v>
      </c>
      <c r="E42">
        <f t="shared" si="0"/>
        <v>1.6697247706422018</v>
      </c>
      <c r="F42">
        <f t="shared" si="1"/>
        <v>9.1743119266055051E-3</v>
      </c>
      <c r="G42" s="7">
        <f t="shared" si="2"/>
        <v>5.5046584085074457E-3</v>
      </c>
      <c r="H42">
        <f t="shared" si="3"/>
        <v>19959.860978798781</v>
      </c>
      <c r="I42" s="7">
        <f t="shared" si="4"/>
        <v>1.3873221341324295E-2</v>
      </c>
      <c r="J42" s="7">
        <f t="shared" si="5"/>
        <v>0</v>
      </c>
      <c r="K42" s="7">
        <f t="shared" si="6"/>
        <v>1.9377879749831739E-2</v>
      </c>
    </row>
    <row r="43" spans="2:11" x14ac:dyDescent="0.25">
      <c r="B43">
        <v>1</v>
      </c>
      <c r="C43">
        <v>109</v>
      </c>
      <c r="D43">
        <v>182</v>
      </c>
      <c r="E43">
        <f t="shared" si="0"/>
        <v>1.6697247706422018</v>
      </c>
      <c r="F43">
        <f t="shared" si="1"/>
        <v>9.1743119266055051E-3</v>
      </c>
      <c r="G43" s="7">
        <f t="shared" si="2"/>
        <v>5.5046584085074457E-3</v>
      </c>
      <c r="H43">
        <f t="shared" si="3"/>
        <v>19959.860978798781</v>
      </c>
      <c r="I43" s="7">
        <f t="shared" si="4"/>
        <v>1.3873221341324295E-2</v>
      </c>
      <c r="J43" s="7">
        <f t="shared" si="5"/>
        <v>0</v>
      </c>
      <c r="K43" s="7">
        <f t="shared" si="6"/>
        <v>1.9377879749831739E-2</v>
      </c>
    </row>
    <row r="44" spans="2:11" x14ac:dyDescent="0.25">
      <c r="B44">
        <v>2</v>
      </c>
      <c r="C44">
        <v>109</v>
      </c>
      <c r="D44">
        <v>182</v>
      </c>
      <c r="E44">
        <f t="shared" si="0"/>
        <v>1.6697247706422018</v>
      </c>
      <c r="F44">
        <f t="shared" si="1"/>
        <v>1.834862385321101E-2</v>
      </c>
      <c r="G44" s="7">
        <f t="shared" si="2"/>
        <v>1.1029798812354996E-2</v>
      </c>
      <c r="H44">
        <f t="shared" si="3"/>
        <v>10041.67843824621</v>
      </c>
      <c r="I44" s="7">
        <f t="shared" si="4"/>
        <v>1.9559282364961978E-2</v>
      </c>
      <c r="J44" s="7">
        <f t="shared" si="5"/>
        <v>0</v>
      </c>
      <c r="K44" s="7">
        <f t="shared" si="6"/>
        <v>3.0589081177316974E-2</v>
      </c>
    </row>
    <row r="45" spans="2:11" x14ac:dyDescent="0.25">
      <c r="B45">
        <v>4</v>
      </c>
      <c r="C45">
        <v>109</v>
      </c>
      <c r="D45">
        <v>182</v>
      </c>
      <c r="E45">
        <f t="shared" si="0"/>
        <v>1.6697247706422018</v>
      </c>
      <c r="F45">
        <f t="shared" si="1"/>
        <v>3.669724770642202E-2</v>
      </c>
      <c r="G45" s="7">
        <f t="shared" si="2"/>
        <v>2.2142606545411891E-2</v>
      </c>
      <c r="H45">
        <f t="shared" si="3"/>
        <v>5083.8489939046394</v>
      </c>
      <c r="I45" s="7">
        <f t="shared" si="4"/>
        <v>2.7489051205186233E-2</v>
      </c>
      <c r="J45" s="7">
        <f t="shared" si="5"/>
        <v>0</v>
      </c>
      <c r="K45" s="7">
        <f t="shared" si="6"/>
        <v>4.9631657750598121E-2</v>
      </c>
    </row>
    <row r="46" spans="2:11" x14ac:dyDescent="0.25">
      <c r="B46">
        <v>14</v>
      </c>
      <c r="C46">
        <v>109</v>
      </c>
      <c r="D46">
        <v>182</v>
      </c>
      <c r="E46">
        <f t="shared" si="0"/>
        <v>1.6697247706422018</v>
      </c>
      <c r="F46">
        <f t="shared" si="1"/>
        <v>0.12844036697247707</v>
      </c>
      <c r="G46" s="7">
        <f t="shared" si="2"/>
        <v>7.9033417535802286E-2</v>
      </c>
      <c r="H46">
        <f t="shared" si="3"/>
        <v>1550.4915665728295</v>
      </c>
      <c r="I46" s="7">
        <f t="shared" si="4"/>
        <v>4.9776157411349588E-2</v>
      </c>
      <c r="J46" s="7">
        <f t="shared" si="5"/>
        <v>2.9257260124452698E-2</v>
      </c>
      <c r="K46" s="7">
        <f t="shared" si="6"/>
        <v>0.12880957494715187</v>
      </c>
    </row>
    <row r="47" spans="2:11" x14ac:dyDescent="0.25">
      <c r="B47">
        <v>2</v>
      </c>
      <c r="C47">
        <v>109</v>
      </c>
      <c r="D47">
        <v>182</v>
      </c>
      <c r="E47">
        <f t="shared" si="0"/>
        <v>1.6697247706422018</v>
      </c>
      <c r="F47">
        <f t="shared" si="1"/>
        <v>1.834862385321101E-2</v>
      </c>
      <c r="G47" s="7">
        <f t="shared" si="2"/>
        <v>1.1029798812354996E-2</v>
      </c>
      <c r="H47">
        <f t="shared" si="3"/>
        <v>10041.67843824621</v>
      </c>
      <c r="I47" s="7">
        <f t="shared" si="4"/>
        <v>1.9559282364961978E-2</v>
      </c>
      <c r="J47" s="7">
        <f t="shared" si="5"/>
        <v>0</v>
      </c>
      <c r="K47" s="7">
        <f t="shared" si="6"/>
        <v>3.0589081177316974E-2</v>
      </c>
    </row>
    <row r="48" spans="2:11" x14ac:dyDescent="0.25">
      <c r="B48">
        <v>1</v>
      </c>
      <c r="C48">
        <v>109</v>
      </c>
      <c r="D48">
        <v>182</v>
      </c>
      <c r="E48">
        <f t="shared" si="0"/>
        <v>1.6697247706422018</v>
      </c>
      <c r="F48">
        <f t="shared" si="1"/>
        <v>9.1743119266055051E-3</v>
      </c>
      <c r="G48" s="7">
        <f t="shared" si="2"/>
        <v>5.5046584085074457E-3</v>
      </c>
      <c r="H48">
        <f t="shared" si="3"/>
        <v>19959.860978798781</v>
      </c>
      <c r="I48" s="7">
        <f t="shared" si="4"/>
        <v>1.3873221341324295E-2</v>
      </c>
      <c r="J48" s="7">
        <f t="shared" si="5"/>
        <v>0</v>
      </c>
      <c r="K48" s="7">
        <f t="shared" si="6"/>
        <v>1.9377879749831739E-2</v>
      </c>
    </row>
    <row r="49" spans="2:15" x14ac:dyDescent="0.25">
      <c r="B49">
        <v>6</v>
      </c>
      <c r="C49">
        <v>109</v>
      </c>
      <c r="D49">
        <v>182</v>
      </c>
      <c r="E49">
        <f t="shared" si="0"/>
        <v>1.6697247706422018</v>
      </c>
      <c r="F49">
        <f t="shared" si="1"/>
        <v>5.5045871559633031E-2</v>
      </c>
      <c r="G49" s="7">
        <f t="shared" si="2"/>
        <v>3.3340647259546663E-2</v>
      </c>
      <c r="H49">
        <f t="shared" si="3"/>
        <v>3432.4022461111931</v>
      </c>
      <c r="I49" s="7">
        <f t="shared" si="4"/>
        <v>3.3454687894103254E-2</v>
      </c>
      <c r="J49" s="7">
        <f t="shared" si="5"/>
        <v>0</v>
      </c>
      <c r="K49" s="7">
        <f t="shared" si="6"/>
        <v>6.679533515364991E-2</v>
      </c>
    </row>
    <row r="50" spans="2:15" x14ac:dyDescent="0.25">
      <c r="B50">
        <v>20</v>
      </c>
      <c r="C50">
        <v>109</v>
      </c>
      <c r="D50">
        <v>182</v>
      </c>
      <c r="E50">
        <f t="shared" si="0"/>
        <v>1.6697247706422018</v>
      </c>
      <c r="F50">
        <f t="shared" si="1"/>
        <v>0.1834862385321101</v>
      </c>
      <c r="G50" s="7">
        <f t="shared" si="2"/>
        <v>0.11432405654986022</v>
      </c>
      <c r="H50">
        <f t="shared" si="3"/>
        <v>1131.6092263024232</v>
      </c>
      <c r="I50" s="7">
        <f t="shared" si="4"/>
        <v>5.8265010827957778E-2</v>
      </c>
      <c r="J50" s="7">
        <f t="shared" si="5"/>
        <v>5.6059045721902442E-2</v>
      </c>
      <c r="K50" s="7">
        <f t="shared" si="6"/>
        <v>0.17258906737781798</v>
      </c>
    </row>
    <row r="51" spans="2:15" x14ac:dyDescent="0.25">
      <c r="B51">
        <v>2</v>
      </c>
      <c r="C51">
        <v>109</v>
      </c>
      <c r="D51">
        <v>182</v>
      </c>
      <c r="E51">
        <f t="shared" si="0"/>
        <v>1.6697247706422018</v>
      </c>
      <c r="F51">
        <f t="shared" si="1"/>
        <v>1.834862385321101E-2</v>
      </c>
      <c r="G51" s="7">
        <f t="shared" si="2"/>
        <v>1.1029798812354996E-2</v>
      </c>
      <c r="H51">
        <f t="shared" si="3"/>
        <v>10041.67843824621</v>
      </c>
      <c r="I51" s="7">
        <f t="shared" si="4"/>
        <v>1.9559282364961978E-2</v>
      </c>
      <c r="J51" s="7">
        <f t="shared" si="5"/>
        <v>0</v>
      </c>
      <c r="K51" s="7">
        <f t="shared" si="6"/>
        <v>3.0589081177316974E-2</v>
      </c>
    </row>
    <row r="52" spans="2:15" x14ac:dyDescent="0.25">
      <c r="B52">
        <v>1</v>
      </c>
      <c r="C52">
        <v>52</v>
      </c>
      <c r="D52">
        <v>456</v>
      </c>
      <c r="E52">
        <f t="shared" si="0"/>
        <v>8.7692307692307701</v>
      </c>
      <c r="F52">
        <f t="shared" si="1"/>
        <v>1.9230769230769232E-2</v>
      </c>
      <c r="G52" s="7">
        <f t="shared" si="2"/>
        <v>2.2118932749224385E-3</v>
      </c>
      <c r="H52">
        <f t="shared" si="3"/>
        <v>22393.603995977581</v>
      </c>
      <c r="I52" s="7">
        <f t="shared" si="4"/>
        <v>1.3097670914796774E-2</v>
      </c>
      <c r="J52" s="7">
        <f t="shared" si="5"/>
        <v>0</v>
      </c>
      <c r="K52" s="7">
        <f t="shared" si="6"/>
        <v>1.5309564189719212E-2</v>
      </c>
    </row>
    <row r="53" spans="2:15" x14ac:dyDescent="0.25">
      <c r="B53">
        <v>1</v>
      </c>
      <c r="C53">
        <v>4</v>
      </c>
      <c r="D53">
        <v>66</v>
      </c>
      <c r="E53">
        <f t="shared" si="0"/>
        <v>16.5</v>
      </c>
      <c r="F53">
        <f t="shared" si="1"/>
        <v>0.25</v>
      </c>
      <c r="G53" s="7">
        <f t="shared" si="2"/>
        <v>1.7284162192280794E-2</v>
      </c>
      <c r="H53">
        <f t="shared" si="3"/>
        <v>16.951270452813574</v>
      </c>
      <c r="I53" s="7">
        <f t="shared" si="4"/>
        <v>0.47605260376253533</v>
      </c>
      <c r="J53" s="7">
        <f t="shared" si="5"/>
        <v>0</v>
      </c>
      <c r="K53" s="7">
        <f t="shared" si="6"/>
        <v>0.49333676595481613</v>
      </c>
    </row>
    <row r="54" spans="2:15" x14ac:dyDescent="0.25">
      <c r="B54">
        <v>1</v>
      </c>
      <c r="C54">
        <v>8</v>
      </c>
      <c r="D54">
        <v>43</v>
      </c>
      <c r="E54">
        <f t="shared" si="0"/>
        <v>5.375</v>
      </c>
      <c r="F54">
        <f t="shared" si="1"/>
        <v>0.125</v>
      </c>
      <c r="G54" s="7">
        <f t="shared" si="2"/>
        <v>2.4537000863540603E-2</v>
      </c>
      <c r="H54">
        <f t="shared" si="3"/>
        <v>287.56337419047424</v>
      </c>
      <c r="I54" s="7">
        <f t="shared" si="4"/>
        <v>0.11558175537054519</v>
      </c>
      <c r="J54" s="7">
        <f t="shared" si="5"/>
        <v>0</v>
      </c>
      <c r="K54" s="7">
        <f t="shared" si="6"/>
        <v>0.14011875623408579</v>
      </c>
    </row>
    <row r="55" spans="2:15" x14ac:dyDescent="0.25">
      <c r="B55">
        <v>1</v>
      </c>
      <c r="C55">
        <v>5</v>
      </c>
      <c r="D55">
        <v>10</v>
      </c>
      <c r="E55">
        <f t="shared" si="0"/>
        <v>2</v>
      </c>
      <c r="F55">
        <f t="shared" si="1"/>
        <v>0.2</v>
      </c>
      <c r="G55" s="7">
        <f t="shared" si="2"/>
        <v>0.10557280900008414</v>
      </c>
      <c r="H55">
        <f t="shared" si="3"/>
        <v>55.555555555555571</v>
      </c>
      <c r="I55" s="7">
        <f t="shared" si="4"/>
        <v>0.26296159415397524</v>
      </c>
      <c r="J55" s="7">
        <f t="shared" si="5"/>
        <v>0</v>
      </c>
      <c r="K55" s="7">
        <f t="shared" si="6"/>
        <v>0.36853440315405939</v>
      </c>
    </row>
    <row r="56" spans="2:15" x14ac:dyDescent="0.25">
      <c r="B56">
        <v>1</v>
      </c>
      <c r="C56">
        <v>4</v>
      </c>
      <c r="D56">
        <v>5</v>
      </c>
      <c r="E56">
        <f t="shared" si="0"/>
        <v>1.25</v>
      </c>
      <c r="F56">
        <f t="shared" si="1"/>
        <v>0.25</v>
      </c>
      <c r="G56" s="7">
        <f t="shared" si="2"/>
        <v>0.20558211921339076</v>
      </c>
      <c r="H56">
        <f t="shared" si="3"/>
        <v>25.675001028326601</v>
      </c>
      <c r="I56" s="7">
        <f t="shared" si="4"/>
        <v>0.38681279969928373</v>
      </c>
      <c r="J56" s="7">
        <f t="shared" si="5"/>
        <v>0</v>
      </c>
      <c r="K56" s="7">
        <f t="shared" si="6"/>
        <v>0.59239491891267448</v>
      </c>
    </row>
    <row r="57" spans="2:15" x14ac:dyDescent="0.25">
      <c r="B57">
        <v>1</v>
      </c>
      <c r="C57">
        <v>5</v>
      </c>
      <c r="D57">
        <v>18</v>
      </c>
      <c r="E57">
        <f t="shared" si="0"/>
        <v>3.6</v>
      </c>
      <c r="F57">
        <f t="shared" si="1"/>
        <v>0.2</v>
      </c>
      <c r="G57" s="7">
        <f t="shared" si="2"/>
        <v>6.0102375550656673E-2</v>
      </c>
      <c r="H57">
        <f t="shared" si="3"/>
        <v>82.121129227814606</v>
      </c>
      <c r="I57" s="7">
        <f t="shared" si="4"/>
        <v>0.21628610268775311</v>
      </c>
      <c r="J57" s="7">
        <f t="shared" si="5"/>
        <v>0</v>
      </c>
      <c r="K57" s="7">
        <f t="shared" si="6"/>
        <v>0.27638847823840978</v>
      </c>
    </row>
    <row r="58" spans="2:15" x14ac:dyDescent="0.25">
      <c r="B58">
        <v>2</v>
      </c>
      <c r="C58">
        <v>4</v>
      </c>
      <c r="D58">
        <v>66</v>
      </c>
      <c r="E58">
        <f t="shared" si="0"/>
        <v>16.5</v>
      </c>
      <c r="F58">
        <f t="shared" si="1"/>
        <v>0.5</v>
      </c>
      <c r="G58" s="7">
        <f t="shared" si="2"/>
        <v>4.1138772540351365E-2</v>
      </c>
      <c r="H58">
        <f t="shared" si="3"/>
        <v>4.6999975171657708E-2</v>
      </c>
      <c r="I58" s="7">
        <f t="shared" si="4"/>
        <v>9.0408082266438274</v>
      </c>
      <c r="J58" s="7">
        <f t="shared" si="5"/>
        <v>0</v>
      </c>
      <c r="K58" s="7">
        <f t="shared" si="6"/>
        <v>9.0819469991841792</v>
      </c>
      <c r="N58">
        <v>508</v>
      </c>
      <c r="O58" t="s">
        <v>3172</v>
      </c>
    </row>
    <row r="59" spans="2:15" x14ac:dyDescent="0.25">
      <c r="B59">
        <v>1</v>
      </c>
      <c r="C59">
        <v>17</v>
      </c>
      <c r="D59">
        <v>168</v>
      </c>
      <c r="E59">
        <f t="shared" si="0"/>
        <v>9.882352941176471</v>
      </c>
      <c r="F59">
        <f t="shared" si="1"/>
        <v>5.8823529411764705E-2</v>
      </c>
      <c r="G59" s="7">
        <f t="shared" si="2"/>
        <v>6.1158559004297341E-3</v>
      </c>
      <c r="H59">
        <f t="shared" si="3"/>
        <v>2284.2640881871321</v>
      </c>
      <c r="I59" s="7">
        <f t="shared" si="4"/>
        <v>4.1009352790383279E-2</v>
      </c>
      <c r="J59" s="7">
        <f t="shared" si="5"/>
        <v>0</v>
      </c>
      <c r="K59" s="7">
        <f t="shared" si="6"/>
        <v>4.7125208690813013E-2</v>
      </c>
      <c r="N59">
        <v>1</v>
      </c>
      <c r="O59" t="s">
        <v>3172</v>
      </c>
    </row>
    <row r="60" spans="2:15" x14ac:dyDescent="0.25">
      <c r="B60">
        <v>1</v>
      </c>
      <c r="C60">
        <v>4</v>
      </c>
      <c r="D60">
        <v>5</v>
      </c>
      <c r="E60">
        <f t="shared" si="0"/>
        <v>1.25</v>
      </c>
      <c r="F60">
        <f t="shared" si="1"/>
        <v>0.25</v>
      </c>
      <c r="G60" s="7">
        <f t="shared" si="2"/>
        <v>0.20558211921339076</v>
      </c>
      <c r="H60">
        <f t="shared" si="3"/>
        <v>25.675001028326601</v>
      </c>
      <c r="I60" s="7">
        <f t="shared" si="4"/>
        <v>0.38681279969928373</v>
      </c>
      <c r="J60" s="7">
        <f t="shared" si="5"/>
        <v>0</v>
      </c>
      <c r="K60" s="7">
        <f t="shared" si="6"/>
        <v>0.59239491891267448</v>
      </c>
      <c r="N60">
        <v>502</v>
      </c>
      <c r="O60" t="s">
        <v>3172</v>
      </c>
    </row>
    <row r="61" spans="2:15" x14ac:dyDescent="0.25">
      <c r="B61">
        <v>508</v>
      </c>
      <c r="C61">
        <v>627</v>
      </c>
      <c r="D61">
        <v>1096</v>
      </c>
      <c r="E61">
        <f t="shared" ref="E61:E71" si="7">D61/C61</f>
        <v>1.7480063795853269</v>
      </c>
      <c r="F61">
        <f t="shared" ref="F61:F71" si="8">B61/C61</f>
        <v>0.81020733652312604</v>
      </c>
      <c r="G61" s="7">
        <f t="shared" ref="G61:G71" si="9">1-((1-F61)^(1/E61))</f>
        <v>0.61352813744159829</v>
      </c>
      <c r="H61">
        <f t="shared" ref="H61:H71" si="10">((E61^2)*C61*((1-F61)^(E61-2)))/(1-((1-F61)^(E61)))</f>
        <v>3080.9056201134249</v>
      </c>
      <c r="I61" s="7">
        <f t="shared" ref="I61:I71" si="11">$I$2/(H61^0.5)</f>
        <v>3.5311557546368826E-2</v>
      </c>
      <c r="J61" s="7">
        <f t="shared" ref="J61:J71" si="12">IF((G61-I61)&lt;0,0,G61-I61)</f>
        <v>0.57821657989522945</v>
      </c>
      <c r="K61" s="7">
        <f t="shared" ref="K61:K71" si="13">G61+I61</f>
        <v>0.64883969498796712</v>
      </c>
      <c r="N61">
        <v>12</v>
      </c>
      <c r="O61" t="s">
        <v>1466</v>
      </c>
    </row>
    <row r="62" spans="2:15" x14ac:dyDescent="0.25">
      <c r="B62">
        <v>1</v>
      </c>
      <c r="C62">
        <v>627</v>
      </c>
      <c r="D62">
        <v>1096</v>
      </c>
      <c r="E62">
        <f t="shared" si="7"/>
        <v>1.7480063795853269</v>
      </c>
      <c r="F62">
        <f t="shared" si="8"/>
        <v>1.594896331738437E-3</v>
      </c>
      <c r="G62" s="7">
        <f t="shared" si="9"/>
        <v>9.1272034953016057E-4</v>
      </c>
      <c r="H62">
        <f t="shared" si="10"/>
        <v>687878.83326794754</v>
      </c>
      <c r="I62" s="7">
        <f t="shared" si="11"/>
        <v>2.3631979344338663E-3</v>
      </c>
      <c r="J62" s="7">
        <f t="shared" si="12"/>
        <v>0</v>
      </c>
      <c r="K62" s="7">
        <f t="shared" si="13"/>
        <v>3.2759182839640268E-3</v>
      </c>
      <c r="N62">
        <v>12</v>
      </c>
      <c r="O62" t="s">
        <v>1466</v>
      </c>
    </row>
    <row r="63" spans="2:15" x14ac:dyDescent="0.25">
      <c r="B63">
        <v>502</v>
      </c>
      <c r="C63">
        <v>627</v>
      </c>
      <c r="D63">
        <v>1096</v>
      </c>
      <c r="E63">
        <f t="shared" si="7"/>
        <v>1.7480063795853269</v>
      </c>
      <c r="F63">
        <f t="shared" si="8"/>
        <v>0.80063795853269537</v>
      </c>
      <c r="G63" s="7">
        <f t="shared" si="9"/>
        <v>0.60249805227834974</v>
      </c>
      <c r="H63">
        <f t="shared" si="10"/>
        <v>3058.8615959845556</v>
      </c>
      <c r="I63" s="7">
        <f t="shared" si="11"/>
        <v>3.5438567450314984E-2</v>
      </c>
      <c r="J63" s="7">
        <f t="shared" si="12"/>
        <v>0.56705948482803481</v>
      </c>
      <c r="K63" s="7">
        <f t="shared" si="13"/>
        <v>0.63793661972866467</v>
      </c>
      <c r="N63">
        <v>16</v>
      </c>
      <c r="O63" t="s">
        <v>3138</v>
      </c>
    </row>
    <row r="64" spans="2:15" x14ac:dyDescent="0.25">
      <c r="B64">
        <v>12</v>
      </c>
      <c r="C64">
        <v>23</v>
      </c>
      <c r="D64">
        <v>105</v>
      </c>
      <c r="E64">
        <f t="shared" si="7"/>
        <v>4.5652173913043477</v>
      </c>
      <c r="F64">
        <f t="shared" si="8"/>
        <v>0.52173913043478259</v>
      </c>
      <c r="G64" s="7">
        <f t="shared" si="9"/>
        <v>0.14919242499506269</v>
      </c>
      <c r="H64">
        <f t="shared" si="10"/>
        <v>74.844755048471853</v>
      </c>
      <c r="I64" s="7">
        <f t="shared" si="11"/>
        <v>0.22655590472267362</v>
      </c>
      <c r="J64" s="7">
        <f t="shared" si="12"/>
        <v>0</v>
      </c>
      <c r="K64" s="7">
        <f t="shared" si="13"/>
        <v>0.37574832971773631</v>
      </c>
      <c r="N64">
        <v>11</v>
      </c>
      <c r="O64" t="s">
        <v>3138</v>
      </c>
    </row>
    <row r="65" spans="2:15" x14ac:dyDescent="0.25">
      <c r="B65">
        <v>12</v>
      </c>
      <c r="C65">
        <v>23</v>
      </c>
      <c r="D65">
        <v>105</v>
      </c>
      <c r="E65">
        <f t="shared" si="7"/>
        <v>4.5652173913043477</v>
      </c>
      <c r="F65">
        <f t="shared" si="8"/>
        <v>0.52173913043478259</v>
      </c>
      <c r="G65" s="7">
        <f t="shared" si="9"/>
        <v>0.14919242499506269</v>
      </c>
      <c r="H65">
        <f t="shared" si="10"/>
        <v>74.844755048471853</v>
      </c>
      <c r="I65" s="7">
        <f t="shared" si="11"/>
        <v>0.22655590472267362</v>
      </c>
      <c r="J65" s="7">
        <f t="shared" si="12"/>
        <v>0</v>
      </c>
      <c r="K65" s="7">
        <f t="shared" si="13"/>
        <v>0.37574832971773631</v>
      </c>
      <c r="N65">
        <v>3</v>
      </c>
      <c r="O65" t="s">
        <v>3138</v>
      </c>
    </row>
    <row r="66" spans="2:15" x14ac:dyDescent="0.25">
      <c r="B66">
        <v>16</v>
      </c>
      <c r="C66">
        <v>25</v>
      </c>
      <c r="D66">
        <v>104</v>
      </c>
      <c r="E66">
        <f t="shared" si="7"/>
        <v>4.16</v>
      </c>
      <c r="F66">
        <f t="shared" si="8"/>
        <v>0.64</v>
      </c>
      <c r="G66" s="7">
        <f t="shared" si="9"/>
        <v>0.21775652844511517</v>
      </c>
      <c r="H66">
        <f t="shared" si="10"/>
        <v>48.303558049353789</v>
      </c>
      <c r="I66" s="7">
        <f t="shared" si="11"/>
        <v>0.28201129982672146</v>
      </c>
      <c r="J66" s="7">
        <f t="shared" si="12"/>
        <v>0</v>
      </c>
      <c r="K66" s="7">
        <f t="shared" si="13"/>
        <v>0.49976782827183663</v>
      </c>
      <c r="N66">
        <v>2</v>
      </c>
      <c r="O66" t="s">
        <v>3138</v>
      </c>
    </row>
    <row r="67" spans="2:15" x14ac:dyDescent="0.25">
      <c r="B67">
        <v>11</v>
      </c>
      <c r="C67">
        <v>25</v>
      </c>
      <c r="D67">
        <v>104</v>
      </c>
      <c r="E67">
        <f t="shared" si="7"/>
        <v>4.16</v>
      </c>
      <c r="F67">
        <f t="shared" si="8"/>
        <v>0.44</v>
      </c>
      <c r="G67" s="7">
        <f t="shared" si="9"/>
        <v>0.13010211342437406</v>
      </c>
      <c r="H67">
        <f t="shared" si="10"/>
        <v>135.83001121837648</v>
      </c>
      <c r="I67" s="7">
        <f t="shared" si="11"/>
        <v>0.16817374795861068</v>
      </c>
      <c r="J67" s="7">
        <f t="shared" si="12"/>
        <v>0</v>
      </c>
      <c r="K67" s="7">
        <f t="shared" si="13"/>
        <v>0.29827586138298473</v>
      </c>
    </row>
    <row r="68" spans="2:15" x14ac:dyDescent="0.25">
      <c r="B68">
        <v>3</v>
      </c>
      <c r="C68">
        <v>25</v>
      </c>
      <c r="D68">
        <v>104</v>
      </c>
      <c r="E68">
        <f t="shared" si="7"/>
        <v>4.16</v>
      </c>
      <c r="F68">
        <f t="shared" si="8"/>
        <v>0.12</v>
      </c>
      <c r="G68" s="7">
        <f t="shared" si="9"/>
        <v>3.0261833963210361E-2</v>
      </c>
      <c r="H68">
        <f t="shared" si="10"/>
        <v>795.87035712685349</v>
      </c>
      <c r="I68" s="7">
        <f t="shared" si="11"/>
        <v>6.9476016028695894E-2</v>
      </c>
      <c r="J68" s="7">
        <f t="shared" si="12"/>
        <v>0</v>
      </c>
      <c r="K68" s="7">
        <f t="shared" si="13"/>
        <v>9.9737849991906255E-2</v>
      </c>
    </row>
    <row r="69" spans="2:15" x14ac:dyDescent="0.25">
      <c r="B69">
        <v>2</v>
      </c>
      <c r="C69">
        <v>25</v>
      </c>
      <c r="D69">
        <v>104</v>
      </c>
      <c r="E69">
        <f t="shared" si="7"/>
        <v>4.16</v>
      </c>
      <c r="F69">
        <f t="shared" si="8"/>
        <v>0.08</v>
      </c>
      <c r="G69" s="7">
        <f t="shared" si="9"/>
        <v>1.9844117307550313E-2</v>
      </c>
      <c r="H69">
        <f t="shared" si="10"/>
        <v>1232.795565390925</v>
      </c>
      <c r="I69" s="7">
        <f t="shared" si="11"/>
        <v>5.5822661600625371E-2</v>
      </c>
      <c r="J69" s="7">
        <f t="shared" si="12"/>
        <v>0</v>
      </c>
      <c r="K69" s="7">
        <f t="shared" si="13"/>
        <v>7.5666778908175691E-2</v>
      </c>
    </row>
    <row r="70" spans="2:15" x14ac:dyDescent="0.25">
      <c r="B70">
        <v>2</v>
      </c>
      <c r="C70">
        <v>2</v>
      </c>
      <c r="D70">
        <v>5</v>
      </c>
      <c r="E70">
        <f t="shared" si="7"/>
        <v>2.5</v>
      </c>
      <c r="F70">
        <f t="shared" si="8"/>
        <v>1</v>
      </c>
      <c r="G70" s="7">
        <f t="shared" si="9"/>
        <v>1</v>
      </c>
      <c r="H70">
        <f t="shared" si="10"/>
        <v>0</v>
      </c>
      <c r="I70" s="7" t="e">
        <f t="shared" si="11"/>
        <v>#DIV/0!</v>
      </c>
      <c r="J70" s="7" t="e">
        <f t="shared" si="12"/>
        <v>#DIV/0!</v>
      </c>
      <c r="K70" s="7" t="e">
        <f t="shared" si="13"/>
        <v>#DIV/0!</v>
      </c>
    </row>
    <row r="71" spans="2:15" x14ac:dyDescent="0.25">
      <c r="B71">
        <v>2</v>
      </c>
      <c r="C71">
        <v>25</v>
      </c>
      <c r="D71">
        <v>125</v>
      </c>
      <c r="E71">
        <f t="shared" si="7"/>
        <v>5</v>
      </c>
      <c r="F71">
        <f t="shared" si="8"/>
        <v>0.08</v>
      </c>
      <c r="G71" s="7">
        <f t="shared" si="9"/>
        <v>1.6538041668570203E-2</v>
      </c>
      <c r="H71">
        <f t="shared" si="10"/>
        <v>1427.5553632885415</v>
      </c>
      <c r="I71" s="7">
        <f t="shared" si="11"/>
        <v>5.1875176976527194E-2</v>
      </c>
      <c r="J71" s="7">
        <f t="shared" si="12"/>
        <v>0</v>
      </c>
      <c r="K71" s="7">
        <f t="shared" si="13"/>
        <v>6.841321864509739E-2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FIB Coliform</vt:lpstr>
      <vt:lpstr>FIB Enterococci </vt:lpstr>
      <vt:lpstr>FIB Escherichia coli</vt:lpstr>
      <vt:lpstr>Salmonella</vt:lpstr>
      <vt:lpstr>Cryptosporidium</vt:lpstr>
      <vt:lpstr>Giardia</vt:lpstr>
      <vt:lpstr>Campylobacter</vt:lpstr>
      <vt:lpstr>calculations</vt: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Demaree, David</dc:creator>
  <cp:lastModifiedBy>Demaree, David</cp:lastModifiedBy>
  <dcterms:created xsi:type="dcterms:W3CDTF">2022-05-12T21:09:53Z</dcterms:created>
  <dcterms:modified xsi:type="dcterms:W3CDTF">2023-08-27T23:09:26Z</dcterms:modified>
</cp:coreProperties>
</file>